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osvaldo.vindas\Desktop\web\extraordinario 01-2022\"/>
    </mc:Choice>
  </mc:AlternateContent>
  <bookViews>
    <workbookView xWindow="0" yWindow="0" windowWidth="15312" windowHeight="5928" tabRatio="752"/>
  </bookViews>
  <sheets>
    <sheet name="INGRESOS" sheetId="56" r:id="rId1"/>
    <sheet name="JUSTIFICACION" sheetId="55" r:id="rId2"/>
    <sheet name="PRESUPUESTO N°01-2022" sheetId="78" r:id="rId3"/>
    <sheet name="PROGRAMA 01" sheetId="87" state="hidden" r:id="rId4"/>
    <sheet name="PROGRAMA 02" sheetId="103" state="hidden" r:id="rId5"/>
    <sheet name="PROGRAMA 03 (2)" sheetId="104" r:id="rId6"/>
    <sheet name="PROGRAMA 04" sheetId="39" state="hidden" r:id="rId7"/>
    <sheet name="PRESUPUESTO 2022" sheetId="105" state="hidden" r:id="rId8"/>
    <sheet name="ESTADO DE ORIGEN Y APLICACION" sheetId="86" r:id="rId9"/>
  </sheets>
  <externalReferences>
    <externalReference r:id="rId10"/>
    <externalReference r:id="rId11"/>
    <externalReference r:id="rId12"/>
  </externalReferences>
  <definedNames>
    <definedName name="_xlnm._FilterDatabase" localSheetId="2" hidden="1">'PRESUPUESTO N°01-2022'!$AC$9:$AM$9</definedName>
    <definedName name="_xlnm.Print_Area" localSheetId="7">'PRESUPUESTO 2022'!$A$1:$H$217</definedName>
    <definedName name="_xlnm.Print_Titles" localSheetId="8">'ESTADO DE ORIGEN Y APLICACION'!$1:$8</definedName>
    <definedName name="_xlnm.Print_Titles" localSheetId="1">JUSTIFICACION!$1:$11</definedName>
    <definedName name="_xlnm.Print_Titles" localSheetId="7">'PRESUPUESTO 2022'!$2:$10</definedName>
    <definedName name="_xlnm.Print_Titles" localSheetId="2">'PRESUPUESTO N°01-2022'!$A:$B,'PRESUPUESTO N°01-2022'!$1:$8</definedName>
    <definedName name="_xlnm.Print_Titles" localSheetId="3">'PROGRAMA 01'!$1:$10</definedName>
    <definedName name="_xlnm.Print_Titles" localSheetId="4">'PROGRAMA 02'!$1:$10</definedName>
    <definedName name="_xlnm.Print_Titles" localSheetId="5">'PROGRAMA 03 (2)'!$1:$10</definedName>
    <definedName name="_xlnm.Print_Titles" localSheetId="6">'PROGRAMA 04'!$1:$8</definedName>
  </definedNames>
  <calcPr calcId="162913"/>
</workbook>
</file>

<file path=xl/calcChain.xml><?xml version="1.0" encoding="utf-8"?>
<calcChain xmlns="http://schemas.openxmlformats.org/spreadsheetml/2006/main">
  <c r="H211" i="105" l="1"/>
  <c r="H209" i="105"/>
  <c r="H204" i="105"/>
  <c r="H200" i="105"/>
  <c r="H196" i="105"/>
  <c r="H191" i="105"/>
  <c r="H189" i="105"/>
  <c r="H184" i="105"/>
  <c r="H179" i="105"/>
  <c r="H168" i="105"/>
  <c r="H166" i="105"/>
  <c r="H155" i="105"/>
  <c r="H150" i="105"/>
  <c r="H141" i="105"/>
  <c r="H137" i="105"/>
  <c r="H130" i="105"/>
  <c r="H128" i="105"/>
  <c r="H122" i="105"/>
  <c r="H118" i="105"/>
  <c r="H107" i="105"/>
  <c r="H101" i="105"/>
  <c r="H90" i="105"/>
  <c r="H79" i="105"/>
  <c r="H70" i="105"/>
  <c r="H62" i="105"/>
  <c r="H55" i="105"/>
  <c r="H49" i="105"/>
  <c r="H43" i="105"/>
  <c r="H35" i="105"/>
  <c r="H27" i="105"/>
  <c r="H21" i="105"/>
  <c r="H15" i="105"/>
  <c r="H13" i="105"/>
  <c r="H214" i="105"/>
  <c r="H213" i="105"/>
  <c r="H207" i="105"/>
  <c r="H206" i="105"/>
  <c r="H202" i="105"/>
  <c r="H198" i="105"/>
  <c r="H194" i="105"/>
  <c r="H193" i="105"/>
  <c r="H187" i="105"/>
  <c r="H186" i="105"/>
  <c r="H182" i="105"/>
  <c r="H181" i="105"/>
  <c r="H177" i="105"/>
  <c r="H176" i="105"/>
  <c r="H175" i="105"/>
  <c r="H174" i="105"/>
  <c r="H173" i="105"/>
  <c r="H172" i="105"/>
  <c r="H171" i="105"/>
  <c r="H170" i="105"/>
  <c r="H164" i="105"/>
  <c r="H163" i="105"/>
  <c r="H162" i="105"/>
  <c r="H161" i="105"/>
  <c r="H160" i="105"/>
  <c r="H159" i="105"/>
  <c r="H158" i="105"/>
  <c r="H157" i="105"/>
  <c r="H153" i="105"/>
  <c r="H152" i="105"/>
  <c r="H148" i="105"/>
  <c r="H147" i="105"/>
  <c r="H146" i="105"/>
  <c r="H145" i="105"/>
  <c r="H144" i="105"/>
  <c r="H143" i="105"/>
  <c r="H139" i="105"/>
  <c r="H135" i="105"/>
  <c r="H134" i="105"/>
  <c r="H133" i="105"/>
  <c r="H132" i="105"/>
  <c r="H126" i="105"/>
  <c r="H125" i="105"/>
  <c r="H124" i="105"/>
  <c r="H120" i="105"/>
  <c r="H116" i="105"/>
  <c r="H115" i="105"/>
  <c r="H114" i="105"/>
  <c r="H113" i="105"/>
  <c r="H112" i="105"/>
  <c r="H111" i="105"/>
  <c r="H110" i="105"/>
  <c r="H109" i="105"/>
  <c r="H105" i="105"/>
  <c r="H104" i="105"/>
  <c r="H103" i="105"/>
  <c r="H95" i="105"/>
  <c r="H94" i="105"/>
  <c r="H93" i="105"/>
  <c r="H92" i="105"/>
  <c r="H88" i="105"/>
  <c r="H87" i="105"/>
  <c r="H86" i="105"/>
  <c r="H85" i="105"/>
  <c r="H84" i="105"/>
  <c r="H83" i="105"/>
  <c r="H82" i="105"/>
  <c r="H81" i="105"/>
  <c r="H77" i="105"/>
  <c r="H76" i="105"/>
  <c r="H75" i="105"/>
  <c r="H74" i="105"/>
  <c r="H73" i="105"/>
  <c r="H72" i="105"/>
  <c r="H68" i="105"/>
  <c r="H67" i="105"/>
  <c r="H66" i="105"/>
  <c r="H65" i="105"/>
  <c r="H64" i="105"/>
  <c r="H60" i="105"/>
  <c r="H59" i="105"/>
  <c r="H58" i="105"/>
  <c r="H57" i="105"/>
  <c r="H56" i="105"/>
  <c r="H51" i="105"/>
  <c r="H47" i="105"/>
  <c r="H46" i="105"/>
  <c r="H45" i="105"/>
  <c r="H41" i="105"/>
  <c r="H40" i="105"/>
  <c r="H39" i="105"/>
  <c r="H38" i="105"/>
  <c r="H37" i="105"/>
  <c r="H33" i="105"/>
  <c r="H32" i="105"/>
  <c r="H31" i="105"/>
  <c r="H30" i="105"/>
  <c r="H29" i="105"/>
  <c r="H25" i="105"/>
  <c r="H24" i="105"/>
  <c r="H23" i="105"/>
  <c r="H18" i="105"/>
  <c r="H19" i="105"/>
  <c r="H17" i="105"/>
  <c r="G211" i="105"/>
  <c r="G209" i="105" s="1"/>
  <c r="F211" i="105"/>
  <c r="F209" i="105" s="1"/>
  <c r="E211" i="105"/>
  <c r="E209" i="105" s="1"/>
  <c r="D211" i="105"/>
  <c r="D209" i="105" s="1"/>
  <c r="C211" i="105"/>
  <c r="C209" i="105" s="1"/>
  <c r="G204" i="105"/>
  <c r="F204" i="105"/>
  <c r="E204" i="105"/>
  <c r="D204" i="105"/>
  <c r="C204" i="105"/>
  <c r="G196" i="105"/>
  <c r="F196" i="105"/>
  <c r="E196" i="105"/>
  <c r="D196" i="105"/>
  <c r="C196" i="105"/>
  <c r="G191" i="105"/>
  <c r="F191" i="105"/>
  <c r="E191" i="105"/>
  <c r="D191" i="105"/>
  <c r="C191" i="105"/>
  <c r="G184" i="105"/>
  <c r="F184" i="105"/>
  <c r="E184" i="105"/>
  <c r="D184" i="105"/>
  <c r="C184" i="105"/>
  <c r="G179" i="105"/>
  <c r="F179" i="105"/>
  <c r="E179" i="105"/>
  <c r="D179" i="105"/>
  <c r="C179" i="105"/>
  <c r="G168" i="105"/>
  <c r="F168" i="105"/>
  <c r="E168" i="105"/>
  <c r="D168" i="105"/>
  <c r="C168" i="105"/>
  <c r="G155" i="105"/>
  <c r="F155" i="105"/>
  <c r="E155" i="105"/>
  <c r="D155" i="105"/>
  <c r="C155" i="105"/>
  <c r="G150" i="105"/>
  <c r="F150" i="105"/>
  <c r="E150" i="105"/>
  <c r="D150" i="105"/>
  <c r="C150" i="105"/>
  <c r="G141" i="105"/>
  <c r="F141" i="105"/>
  <c r="E141" i="105"/>
  <c r="D141" i="105"/>
  <c r="C141" i="105"/>
  <c r="G137" i="105"/>
  <c r="F137" i="105"/>
  <c r="E137" i="105"/>
  <c r="D137" i="105"/>
  <c r="C137" i="105"/>
  <c r="H136" i="105"/>
  <c r="G130" i="105"/>
  <c r="F130" i="105"/>
  <c r="E130" i="105"/>
  <c r="D130" i="105"/>
  <c r="C130" i="105"/>
  <c r="G122" i="105"/>
  <c r="F122" i="105"/>
  <c r="E122" i="105"/>
  <c r="D122" i="105"/>
  <c r="C122" i="105"/>
  <c r="G118" i="105"/>
  <c r="F118" i="105"/>
  <c r="E118" i="105"/>
  <c r="D118" i="105"/>
  <c r="C118" i="105"/>
  <c r="G107" i="105"/>
  <c r="F107" i="105"/>
  <c r="E107" i="105"/>
  <c r="D107" i="105"/>
  <c r="C107" i="105"/>
  <c r="G101" i="105"/>
  <c r="F101" i="105"/>
  <c r="E101" i="105"/>
  <c r="D101" i="105"/>
  <c r="C101" i="105"/>
  <c r="E99" i="105"/>
  <c r="H99" i="105" s="1"/>
  <c r="G97" i="105"/>
  <c r="F97" i="105"/>
  <c r="D97" i="105"/>
  <c r="C97" i="105"/>
  <c r="G90" i="105"/>
  <c r="F90" i="105"/>
  <c r="E90" i="105"/>
  <c r="D90" i="105"/>
  <c r="C90" i="105"/>
  <c r="G79" i="105"/>
  <c r="F79" i="105"/>
  <c r="E79" i="105"/>
  <c r="D79" i="105"/>
  <c r="C79" i="105"/>
  <c r="G70" i="105"/>
  <c r="F70" i="105"/>
  <c r="E70" i="105"/>
  <c r="D70" i="105"/>
  <c r="C70" i="105"/>
  <c r="G62" i="105"/>
  <c r="F62" i="105"/>
  <c r="E62" i="105"/>
  <c r="D62" i="105"/>
  <c r="C62" i="105"/>
  <c r="G55" i="105"/>
  <c r="F55" i="105"/>
  <c r="E55" i="105"/>
  <c r="D55" i="105"/>
  <c r="C55" i="105"/>
  <c r="G49" i="105"/>
  <c r="F49" i="105"/>
  <c r="D49" i="105"/>
  <c r="C49" i="105"/>
  <c r="G43" i="105"/>
  <c r="F43" i="105"/>
  <c r="D43" i="105"/>
  <c r="C43" i="105"/>
  <c r="G35" i="105"/>
  <c r="F35" i="105"/>
  <c r="D35" i="105"/>
  <c r="C35" i="105"/>
  <c r="G27" i="105"/>
  <c r="F27" i="105"/>
  <c r="D27" i="105"/>
  <c r="C27" i="105"/>
  <c r="G21" i="105"/>
  <c r="F21" i="105"/>
  <c r="D21" i="105"/>
  <c r="C21" i="105"/>
  <c r="G15" i="105"/>
  <c r="F15" i="105"/>
  <c r="D15" i="105"/>
  <c r="C15" i="105"/>
  <c r="C13" i="105" l="1"/>
  <c r="F53" i="105"/>
  <c r="E166" i="105"/>
  <c r="C166" i="105"/>
  <c r="G13" i="105"/>
  <c r="D166" i="105"/>
  <c r="G166" i="105"/>
  <c r="F128" i="105"/>
  <c r="F166" i="105"/>
  <c r="C189" i="105"/>
  <c r="F189" i="105"/>
  <c r="C53" i="105"/>
  <c r="E128" i="105"/>
  <c r="D128" i="105"/>
  <c r="G128" i="105"/>
  <c r="C128" i="105"/>
  <c r="F13" i="105"/>
  <c r="D53" i="105"/>
  <c r="G53" i="105"/>
  <c r="E189" i="105"/>
  <c r="D189" i="105"/>
  <c r="G189" i="105"/>
  <c r="D13" i="105"/>
  <c r="E97" i="105"/>
  <c r="B138" i="104"/>
  <c r="B137" i="104"/>
  <c r="B140" i="104" s="1"/>
  <c r="B131" i="104"/>
  <c r="B130" i="104"/>
  <c r="B129" i="104"/>
  <c r="B128" i="104"/>
  <c r="B127" i="104"/>
  <c r="B126" i="104"/>
  <c r="B120" i="104"/>
  <c r="B118" i="104"/>
  <c r="B117" i="104"/>
  <c r="B116" i="104"/>
  <c r="B115" i="104"/>
  <c r="B114" i="104"/>
  <c r="B113" i="104"/>
  <c r="B112" i="104"/>
  <c r="B110" i="104"/>
  <c r="B109" i="104"/>
  <c r="B103" i="104"/>
  <c r="B102" i="104"/>
  <c r="B101" i="104"/>
  <c r="B100" i="104"/>
  <c r="B99" i="104"/>
  <c r="B98" i="104"/>
  <c r="B97" i="104"/>
  <c r="B96" i="104"/>
  <c r="B95" i="104"/>
  <c r="B94" i="104"/>
  <c r="B93" i="104"/>
  <c r="B92" i="104"/>
  <c r="B91" i="104"/>
  <c r="B90" i="104"/>
  <c r="B89" i="104"/>
  <c r="B88" i="104"/>
  <c r="B87" i="104"/>
  <c r="B86" i="104"/>
  <c r="B85" i="104"/>
  <c r="B84" i="104"/>
  <c r="B83" i="104"/>
  <c r="B77" i="104"/>
  <c r="B76" i="104"/>
  <c r="B75" i="104"/>
  <c r="B74" i="104"/>
  <c r="B73" i="104"/>
  <c r="B72" i="104"/>
  <c r="B71" i="104"/>
  <c r="B70" i="104"/>
  <c r="B69" i="104"/>
  <c r="B68" i="104"/>
  <c r="B67" i="104"/>
  <c r="B66" i="104"/>
  <c r="B65" i="104"/>
  <c r="B64" i="104"/>
  <c r="B63" i="104"/>
  <c r="B62" i="104"/>
  <c r="B61" i="104"/>
  <c r="B60" i="104"/>
  <c r="B59" i="104"/>
  <c r="B58" i="104"/>
  <c r="B57" i="104"/>
  <c r="B56" i="104"/>
  <c r="B55" i="104"/>
  <c r="B54" i="104"/>
  <c r="B53" i="104"/>
  <c r="B52" i="104"/>
  <c r="B51" i="104"/>
  <c r="B50" i="104"/>
  <c r="B49" i="104"/>
  <c r="B45" i="104"/>
  <c r="B44" i="104"/>
  <c r="B43" i="104"/>
  <c r="B42" i="104"/>
  <c r="B41" i="104"/>
  <c r="B40" i="104"/>
  <c r="B39" i="104"/>
  <c r="B38" i="104"/>
  <c r="B37" i="104"/>
  <c r="B31" i="104"/>
  <c r="B30" i="104"/>
  <c r="B29" i="104"/>
  <c r="B28" i="104"/>
  <c r="B27" i="104"/>
  <c r="B26" i="104"/>
  <c r="B25" i="104"/>
  <c r="B24" i="104"/>
  <c r="B23" i="104"/>
  <c r="B22" i="104"/>
  <c r="B21" i="104"/>
  <c r="B20" i="104"/>
  <c r="B19" i="104"/>
  <c r="B18" i="104"/>
  <c r="B17" i="104"/>
  <c r="B16" i="104"/>
  <c r="B15" i="104"/>
  <c r="B14" i="104"/>
  <c r="B13" i="104"/>
  <c r="B33" i="104" s="1"/>
  <c r="A2" i="104"/>
  <c r="B105" i="104" l="1"/>
  <c r="B133" i="104"/>
  <c r="B79" i="104"/>
  <c r="E53" i="105"/>
  <c r="H53" i="105" s="1"/>
  <c r="H97" i="105"/>
  <c r="F11" i="105"/>
  <c r="F6" i="105" s="1"/>
  <c r="D11" i="105"/>
  <c r="D6" i="105" s="1"/>
  <c r="C11" i="105"/>
  <c r="C6" i="105" s="1"/>
  <c r="G11" i="105"/>
  <c r="G6" i="105" s="1"/>
  <c r="F25" i="56"/>
  <c r="E11" i="105" l="1"/>
  <c r="B53" i="87"/>
  <c r="B59" i="87"/>
  <c r="AH67" i="78"/>
  <c r="AH66" i="78"/>
  <c r="E111" i="86" s="1"/>
  <c r="AH65" i="78"/>
  <c r="AH64" i="78"/>
  <c r="E109" i="86"/>
  <c r="G109" i="86" s="1"/>
  <c r="AH63" i="78"/>
  <c r="AH84" i="78"/>
  <c r="AH74" i="78"/>
  <c r="AH57" i="78"/>
  <c r="F256" i="86"/>
  <c r="F255" i="86"/>
  <c r="F249" i="86"/>
  <c r="F248" i="86"/>
  <c r="F246" i="86" s="1"/>
  <c r="F244" i="86"/>
  <c r="F242" i="86" s="1"/>
  <c r="F240" i="86"/>
  <c r="F236" i="86"/>
  <c r="F235" i="86"/>
  <c r="F229" i="86"/>
  <c r="F228" i="86"/>
  <c r="F224" i="86"/>
  <c r="F223" i="86"/>
  <c r="F219" i="86"/>
  <c r="F218" i="86"/>
  <c r="F217" i="86"/>
  <c r="F216" i="86"/>
  <c r="F215" i="86"/>
  <c r="F214" i="86"/>
  <c r="F213" i="86"/>
  <c r="F212" i="86"/>
  <c r="F206" i="86"/>
  <c r="F205" i="86"/>
  <c r="F204" i="86"/>
  <c r="F203" i="86"/>
  <c r="F202" i="86"/>
  <c r="F201" i="86"/>
  <c r="F200" i="86"/>
  <c r="F199" i="86"/>
  <c r="F197" i="86" s="1"/>
  <c r="F195" i="86"/>
  <c r="F194" i="86"/>
  <c r="F190" i="86"/>
  <c r="F189" i="86"/>
  <c r="F188" i="86"/>
  <c r="F187" i="86"/>
  <c r="F186" i="86"/>
  <c r="F185" i="86"/>
  <c r="F181" i="86"/>
  <c r="F179" i="86" s="1"/>
  <c r="F177" i="86"/>
  <c r="F176" i="86"/>
  <c r="F175" i="86"/>
  <c r="F174" i="86"/>
  <c r="F168" i="86"/>
  <c r="F167" i="86"/>
  <c r="F166" i="86"/>
  <c r="F162" i="86"/>
  <c r="F158" i="86"/>
  <c r="F157" i="86"/>
  <c r="F156" i="86"/>
  <c r="F155" i="86"/>
  <c r="F154" i="86"/>
  <c r="F153" i="86"/>
  <c r="F152" i="86"/>
  <c r="F151" i="86"/>
  <c r="F147" i="86"/>
  <c r="F146" i="86"/>
  <c r="F145" i="86"/>
  <c r="F143" i="86" s="1"/>
  <c r="F141" i="86"/>
  <c r="F139" i="86"/>
  <c r="F137" i="86"/>
  <c r="F136" i="86"/>
  <c r="F132" i="86" s="1"/>
  <c r="F135" i="86"/>
  <c r="F134" i="86"/>
  <c r="F130" i="86"/>
  <c r="F129" i="86"/>
  <c r="F128" i="86"/>
  <c r="F127" i="86"/>
  <c r="F126" i="86"/>
  <c r="F125" i="86"/>
  <c r="F121" i="86"/>
  <c r="F120" i="86"/>
  <c r="F119" i="86"/>
  <c r="F118" i="86"/>
  <c r="F117" i="86"/>
  <c r="F116" i="86"/>
  <c r="F112" i="86"/>
  <c r="F111" i="86"/>
  <c r="F110" i="86"/>
  <c r="F109" i="86"/>
  <c r="F108" i="86"/>
  <c r="F104" i="86"/>
  <c r="F103" i="86"/>
  <c r="F102" i="86"/>
  <c r="F101" i="86"/>
  <c r="F99" i="86" s="1"/>
  <c r="F95" i="86"/>
  <c r="F93" i="86" s="1"/>
  <c r="F76" i="86"/>
  <c r="F75" i="86"/>
  <c r="F74" i="86"/>
  <c r="F73" i="86"/>
  <c r="F72" i="86"/>
  <c r="F68" i="86"/>
  <c r="F67" i="86"/>
  <c r="F63" i="86"/>
  <c r="F62" i="86"/>
  <c r="F238" i="86"/>
  <c r="F160" i="86"/>
  <c r="B140" i="39"/>
  <c r="B139" i="39"/>
  <c r="B133" i="39"/>
  <c r="B132" i="39"/>
  <c r="B131" i="39"/>
  <c r="B130" i="39"/>
  <c r="B129" i="39"/>
  <c r="B128" i="39"/>
  <c r="B122" i="39"/>
  <c r="B121" i="39"/>
  <c r="B120" i="39"/>
  <c r="B119" i="39"/>
  <c r="B118" i="39"/>
  <c r="B117" i="39"/>
  <c r="B116" i="39"/>
  <c r="B115" i="39"/>
  <c r="B114" i="39"/>
  <c r="B113" i="39"/>
  <c r="B112" i="39"/>
  <c r="B111" i="39"/>
  <c r="B105" i="39"/>
  <c r="B104" i="39"/>
  <c r="B103" i="39"/>
  <c r="B102" i="39"/>
  <c r="B101" i="39"/>
  <c r="B100" i="39"/>
  <c r="B99" i="39"/>
  <c r="B98" i="39"/>
  <c r="B97" i="39"/>
  <c r="B96" i="39"/>
  <c r="B95" i="39"/>
  <c r="B94" i="39"/>
  <c r="B93" i="39"/>
  <c r="B92" i="39"/>
  <c r="B91" i="39"/>
  <c r="B90" i="39"/>
  <c r="B89" i="39"/>
  <c r="B88" i="39"/>
  <c r="B87" i="39"/>
  <c r="B86" i="39"/>
  <c r="B85" i="39"/>
  <c r="B79" i="39"/>
  <c r="B78" i="39"/>
  <c r="B77" i="39"/>
  <c r="B76" i="39"/>
  <c r="B75" i="39"/>
  <c r="B74" i="39"/>
  <c r="B73" i="39"/>
  <c r="B72" i="39"/>
  <c r="B71" i="39"/>
  <c r="B70" i="39"/>
  <c r="B69" i="39"/>
  <c r="B68" i="39"/>
  <c r="B67" i="39"/>
  <c r="B66" i="39"/>
  <c r="B65" i="39"/>
  <c r="B64" i="39"/>
  <c r="B63" i="39"/>
  <c r="B62" i="39"/>
  <c r="B61" i="39"/>
  <c r="B60" i="39"/>
  <c r="B59" i="39"/>
  <c r="B58" i="39"/>
  <c r="B57" i="39"/>
  <c r="B56" i="39"/>
  <c r="B55" i="39"/>
  <c r="B54" i="39"/>
  <c r="B53" i="39"/>
  <c r="B52" i="39"/>
  <c r="B51" i="39"/>
  <c r="B50" i="39"/>
  <c r="B49" i="39"/>
  <c r="B48" i="39"/>
  <c r="B47" i="39"/>
  <c r="B46" i="39"/>
  <c r="B45" i="39"/>
  <c r="B44" i="39"/>
  <c r="B43" i="39"/>
  <c r="B42" i="39"/>
  <c r="B41" i="39"/>
  <c r="B40" i="39"/>
  <c r="B39" i="39"/>
  <c r="B38" i="39"/>
  <c r="B37" i="39"/>
  <c r="B31" i="39"/>
  <c r="B22" i="39"/>
  <c r="B21" i="39"/>
  <c r="B20" i="39"/>
  <c r="B19" i="39"/>
  <c r="B18" i="39"/>
  <c r="B17" i="39"/>
  <c r="B16" i="39"/>
  <c r="B15" i="39"/>
  <c r="B14" i="39"/>
  <c r="B59" i="103"/>
  <c r="B53" i="103"/>
  <c r="B51" i="103"/>
  <c r="B146" i="39"/>
  <c r="B146" i="103"/>
  <c r="AK36" i="78"/>
  <c r="B23" i="39" s="1"/>
  <c r="AK37" i="78"/>
  <c r="F82" i="86" s="1"/>
  <c r="AK38" i="78"/>
  <c r="AK39" i="78"/>
  <c r="F84" i="86" s="1"/>
  <c r="AK40" i="78"/>
  <c r="B27" i="39" s="1"/>
  <c r="AK44" i="78"/>
  <c r="F89" i="86" s="1"/>
  <c r="AK45" i="78"/>
  <c r="AK46" i="78"/>
  <c r="AK208" i="78"/>
  <c r="AK206" i="78" s="1"/>
  <c r="AK176" i="78"/>
  <c r="AK147" i="78"/>
  <c r="AK138" i="78"/>
  <c r="AK127" i="78"/>
  <c r="AK104" i="78"/>
  <c r="AK87" i="78"/>
  <c r="AK69" i="78"/>
  <c r="AK54" i="78"/>
  <c r="AK20" i="78"/>
  <c r="AK16" i="78"/>
  <c r="F61" i="86" s="1"/>
  <c r="AH211" i="78"/>
  <c r="E256" i="86" s="1"/>
  <c r="AH210" i="78"/>
  <c r="E255" i="86" s="1"/>
  <c r="G255" i="86" s="1"/>
  <c r="AH204" i="78"/>
  <c r="E249" i="86" s="1"/>
  <c r="G249" i="86" s="1"/>
  <c r="AH203" i="78"/>
  <c r="E248" i="86"/>
  <c r="AH199" i="78"/>
  <c r="E244" i="86" s="1"/>
  <c r="AH195" i="78"/>
  <c r="AH193" i="78" s="1"/>
  <c r="AH186" i="78" s="1"/>
  <c r="AH191" i="78"/>
  <c r="AH190" i="78"/>
  <c r="E235" i="86"/>
  <c r="AH184" i="78"/>
  <c r="E229" i="86" s="1"/>
  <c r="AH183" i="78"/>
  <c r="B119" i="104" s="1"/>
  <c r="AH179" i="78"/>
  <c r="E224" i="86"/>
  <c r="G224" i="86" s="1"/>
  <c r="AH178" i="78"/>
  <c r="E223" i="86"/>
  <c r="AH174" i="78"/>
  <c r="E219" i="86" s="1"/>
  <c r="AH173" i="78"/>
  <c r="E218" i="86" s="1"/>
  <c r="AH172" i="78"/>
  <c r="E217" i="86" s="1"/>
  <c r="AH171" i="78"/>
  <c r="E216" i="86" s="1"/>
  <c r="AH170" i="78"/>
  <c r="E215" i="86"/>
  <c r="AH169" i="78"/>
  <c r="AH168" i="78"/>
  <c r="E213" i="86" s="1"/>
  <c r="AH167" i="78"/>
  <c r="AH161" i="78"/>
  <c r="E206" i="86" s="1"/>
  <c r="G206" i="86" s="1"/>
  <c r="AH160" i="78"/>
  <c r="E205" i="86" s="1"/>
  <c r="G205" i="86" s="1"/>
  <c r="AH159" i="78"/>
  <c r="AH158" i="78"/>
  <c r="E203" i="86" s="1"/>
  <c r="G203" i="86" s="1"/>
  <c r="AH157" i="78"/>
  <c r="AH156" i="78"/>
  <c r="E201" i="86" s="1"/>
  <c r="AH155" i="78"/>
  <c r="E200" i="86" s="1"/>
  <c r="G200" i="86" s="1"/>
  <c r="AH154" i="78"/>
  <c r="E199" i="86" s="1"/>
  <c r="G199" i="86" s="1"/>
  <c r="AH150" i="78"/>
  <c r="AH149" i="78"/>
  <c r="E194" i="86"/>
  <c r="AH145" i="78"/>
  <c r="E190" i="86"/>
  <c r="AH144" i="78"/>
  <c r="AH143" i="78"/>
  <c r="E188" i="86" s="1"/>
  <c r="AH142" i="78"/>
  <c r="AH141" i="78"/>
  <c r="AH140" i="78"/>
  <c r="E185" i="86"/>
  <c r="AH136" i="78"/>
  <c r="AH134" i="78" s="1"/>
  <c r="AH132" i="78"/>
  <c r="E177" i="86" s="1"/>
  <c r="G177" i="86" s="1"/>
  <c r="AH131" i="78"/>
  <c r="AL131" i="78" s="1"/>
  <c r="AH130" i="78"/>
  <c r="E175" i="86" s="1"/>
  <c r="AH129" i="78"/>
  <c r="E174" i="86"/>
  <c r="AH123" i="78"/>
  <c r="AH122" i="78"/>
  <c r="E167" i="86" s="1"/>
  <c r="G167" i="86" s="1"/>
  <c r="AH121" i="78"/>
  <c r="AH117" i="78"/>
  <c r="E162" i="86" s="1"/>
  <c r="AH113" i="78"/>
  <c r="E158" i="86" s="1"/>
  <c r="G158" i="86" s="1"/>
  <c r="AH112" i="78"/>
  <c r="AH111" i="78"/>
  <c r="E156" i="86" s="1"/>
  <c r="AH110" i="78"/>
  <c r="E155" i="86"/>
  <c r="G155" i="86" s="1"/>
  <c r="AH109" i="78"/>
  <c r="AH108" i="78"/>
  <c r="E153" i="86" s="1"/>
  <c r="G153" i="86" s="1"/>
  <c r="AH107" i="78"/>
  <c r="AH106" i="78"/>
  <c r="AH102" i="78"/>
  <c r="E147" i="86" s="1"/>
  <c r="G147" i="86" s="1"/>
  <c r="AH101" i="78"/>
  <c r="AH100" i="78"/>
  <c r="E145" i="86" s="1"/>
  <c r="AH96" i="78"/>
  <c r="AH94" i="78"/>
  <c r="E141" i="86"/>
  <c r="E139" i="86" s="1"/>
  <c r="AH92" i="78"/>
  <c r="AH91" i="78"/>
  <c r="AH90" i="78"/>
  <c r="E135" i="86"/>
  <c r="AH89" i="78"/>
  <c r="E134" i="86" s="1"/>
  <c r="AH85" i="78"/>
  <c r="E130" i="86" s="1"/>
  <c r="AH83" i="78"/>
  <c r="E128" i="86" s="1"/>
  <c r="AH82" i="78"/>
  <c r="AH81" i="78"/>
  <c r="E126" i="86" s="1"/>
  <c r="AH80" i="78"/>
  <c r="E125" i="86" s="1"/>
  <c r="AH76" i="78"/>
  <c r="E121" i="86"/>
  <c r="G121" i="86" s="1"/>
  <c r="AH75" i="78"/>
  <c r="AH73" i="78"/>
  <c r="AH72" i="78"/>
  <c r="AH71" i="78"/>
  <c r="E116" i="86" s="1"/>
  <c r="G116" i="86" s="1"/>
  <c r="AH59" i="78"/>
  <c r="AH58" i="78"/>
  <c r="E103" i="86"/>
  <c r="G103" i="86"/>
  <c r="AH56" i="78"/>
  <c r="AH50" i="78"/>
  <c r="E95" i="86"/>
  <c r="E93" i="86" s="1"/>
  <c r="AH31" i="78"/>
  <c r="E76" i="86" s="1"/>
  <c r="G76" i="86" s="1"/>
  <c r="AH30" i="78"/>
  <c r="AH29" i="78"/>
  <c r="AH28" i="78"/>
  <c r="AH27" i="78"/>
  <c r="AH23" i="78"/>
  <c r="AH22" i="78"/>
  <c r="AH18" i="78"/>
  <c r="E63" i="86"/>
  <c r="G63" i="86" s="1"/>
  <c r="AH17" i="78"/>
  <c r="E62" i="86" s="1"/>
  <c r="AH16" i="78"/>
  <c r="AJ208" i="78"/>
  <c r="AJ206" i="78"/>
  <c r="AI208" i="78"/>
  <c r="AI206" i="78" s="1"/>
  <c r="AG208" i="78"/>
  <c r="AG206" i="78" s="1"/>
  <c r="AF208" i="78"/>
  <c r="AF206" i="78" s="1"/>
  <c r="AE208" i="78"/>
  <c r="AE206" i="78"/>
  <c r="AD208" i="78"/>
  <c r="AD206" i="78"/>
  <c r="AC208" i="78"/>
  <c r="AC206" i="78" s="1"/>
  <c r="AB208" i="78"/>
  <c r="AB206" i="78" s="1"/>
  <c r="AA208" i="78"/>
  <c r="AA206" i="78"/>
  <c r="Z208" i="78"/>
  <c r="Z206" i="78"/>
  <c r="Y208" i="78"/>
  <c r="Y206" i="78" s="1"/>
  <c r="X208" i="78"/>
  <c r="X206" i="78" s="1"/>
  <c r="W208" i="78"/>
  <c r="W206" i="78"/>
  <c r="V208" i="78"/>
  <c r="V206" i="78" s="1"/>
  <c r="U208" i="78"/>
  <c r="U206" i="78" s="1"/>
  <c r="T208" i="78"/>
  <c r="T206" i="78" s="1"/>
  <c r="S208" i="78"/>
  <c r="S206" i="78"/>
  <c r="R208" i="78"/>
  <c r="R206" i="78" s="1"/>
  <c r="Q208" i="78"/>
  <c r="Q206" i="78" s="1"/>
  <c r="P208" i="78"/>
  <c r="P206" i="78"/>
  <c r="O208" i="78"/>
  <c r="O206" i="78"/>
  <c r="N208" i="78"/>
  <c r="N206" i="78" s="1"/>
  <c r="M208" i="78"/>
  <c r="M206" i="78"/>
  <c r="L208" i="78"/>
  <c r="L206" i="78"/>
  <c r="AJ201" i="78"/>
  <c r="AI201" i="78"/>
  <c r="AG201" i="78"/>
  <c r="AF201" i="78"/>
  <c r="AE201" i="78"/>
  <c r="AD201" i="78"/>
  <c r="AC201" i="78"/>
  <c r="AB201" i="78"/>
  <c r="AA201" i="78"/>
  <c r="Z201" i="78"/>
  <c r="Y201" i="78"/>
  <c r="X201" i="78"/>
  <c r="X186" i="78" s="1"/>
  <c r="W201" i="78"/>
  <c r="V201" i="78"/>
  <c r="U201" i="78"/>
  <c r="T201" i="78"/>
  <c r="S201" i="78"/>
  <c r="R201" i="78"/>
  <c r="Q201" i="78"/>
  <c r="Q186" i="78" s="1"/>
  <c r="P201" i="78"/>
  <c r="O201" i="78"/>
  <c r="N201" i="78"/>
  <c r="M201" i="78"/>
  <c r="L201" i="78"/>
  <c r="AK197" i="78"/>
  <c r="AJ197" i="78"/>
  <c r="AI197" i="78"/>
  <c r="AG197" i="78"/>
  <c r="AF197" i="78"/>
  <c r="AE197" i="78"/>
  <c r="AD197" i="78"/>
  <c r="AC197" i="78"/>
  <c r="AB197" i="78"/>
  <c r="AA197" i="78"/>
  <c r="Z197" i="78"/>
  <c r="Y197" i="78"/>
  <c r="X197" i="78"/>
  <c r="W197" i="78"/>
  <c r="V197" i="78"/>
  <c r="U197" i="78"/>
  <c r="T197" i="78"/>
  <c r="S197" i="78"/>
  <c r="R197" i="78"/>
  <c r="Q197" i="78"/>
  <c r="P197" i="78"/>
  <c r="O197" i="78"/>
  <c r="N197" i="78"/>
  <c r="M197" i="78"/>
  <c r="L197" i="78"/>
  <c r="AK193" i="78"/>
  <c r="AJ193" i="78"/>
  <c r="AI193" i="78"/>
  <c r="AG193" i="78"/>
  <c r="AF193" i="78"/>
  <c r="AE193" i="78"/>
  <c r="AD193" i="78"/>
  <c r="AC193" i="78"/>
  <c r="AB193" i="78"/>
  <c r="AA193" i="78"/>
  <c r="Z193" i="78"/>
  <c r="Y193" i="78"/>
  <c r="X193" i="78"/>
  <c r="W193" i="78"/>
  <c r="V193" i="78"/>
  <c r="U193" i="78"/>
  <c r="T193" i="78"/>
  <c r="S193" i="78"/>
  <c r="R193" i="78"/>
  <c r="Q193" i="78"/>
  <c r="P193" i="78"/>
  <c r="O193" i="78"/>
  <c r="N193" i="78"/>
  <c r="M193" i="78"/>
  <c r="L193" i="78"/>
  <c r="AJ188" i="78"/>
  <c r="AJ186" i="78" s="1"/>
  <c r="AI188" i="78"/>
  <c r="AG188" i="78"/>
  <c r="AF188" i="78"/>
  <c r="AE188" i="78"/>
  <c r="AD188" i="78"/>
  <c r="AC188" i="78"/>
  <c r="AB188" i="78"/>
  <c r="AA188" i="78"/>
  <c r="AA186" i="78" s="1"/>
  <c r="Z188" i="78"/>
  <c r="Y188" i="78"/>
  <c r="X188" i="78"/>
  <c r="W188" i="78"/>
  <c r="V188" i="78"/>
  <c r="U188" i="78"/>
  <c r="T188" i="78"/>
  <c r="S188" i="78"/>
  <c r="R188" i="78"/>
  <c r="Q188" i="78"/>
  <c r="P188" i="78"/>
  <c r="O188" i="78"/>
  <c r="N188" i="78"/>
  <c r="M188" i="78"/>
  <c r="L188" i="78"/>
  <c r="AJ181" i="78"/>
  <c r="AI181" i="78"/>
  <c r="AG181" i="78"/>
  <c r="AF181" i="78"/>
  <c r="AE181" i="78"/>
  <c r="AD181" i="78"/>
  <c r="AC181" i="78"/>
  <c r="AB181" i="78"/>
  <c r="AA181" i="78"/>
  <c r="Z181" i="78"/>
  <c r="Y181" i="78"/>
  <c r="X181" i="78"/>
  <c r="W181" i="78"/>
  <c r="V181" i="78"/>
  <c r="U181" i="78"/>
  <c r="U163" i="78" s="1"/>
  <c r="T181" i="78"/>
  <c r="S181" i="78"/>
  <c r="R181" i="78"/>
  <c r="Q181" i="78"/>
  <c r="P181" i="78"/>
  <c r="O181" i="78"/>
  <c r="N181" i="78"/>
  <c r="M181" i="78"/>
  <c r="L181" i="78"/>
  <c r="AJ176" i="78"/>
  <c r="AI176" i="78"/>
  <c r="AG176" i="78"/>
  <c r="AF176" i="78"/>
  <c r="AE176" i="78"/>
  <c r="AD176" i="78"/>
  <c r="AC176" i="78"/>
  <c r="AC163" i="78" s="1"/>
  <c r="AB176" i="78"/>
  <c r="AA176" i="78"/>
  <c r="AA163" i="78"/>
  <c r="Z176" i="78"/>
  <c r="Y176" i="78"/>
  <c r="X176" i="78"/>
  <c r="W176" i="78"/>
  <c r="V176" i="78"/>
  <c r="V163" i="78"/>
  <c r="U176" i="78"/>
  <c r="T176" i="78"/>
  <c r="S176" i="78"/>
  <c r="R176" i="78"/>
  <c r="Q176" i="78"/>
  <c r="P176" i="78"/>
  <c r="P163" i="78" s="1"/>
  <c r="O176" i="78"/>
  <c r="O163" i="78"/>
  <c r="N176" i="78"/>
  <c r="M176" i="78"/>
  <c r="L176" i="78"/>
  <c r="AK165" i="78"/>
  <c r="AJ165" i="78"/>
  <c r="AJ163" i="78"/>
  <c r="AI165" i="78"/>
  <c r="AG165" i="78"/>
  <c r="AG163" i="78" s="1"/>
  <c r="AF165" i="78"/>
  <c r="AE165" i="78"/>
  <c r="AD165" i="78"/>
  <c r="AC165" i="78"/>
  <c r="AB165" i="78"/>
  <c r="AA165" i="78"/>
  <c r="Z165" i="78"/>
  <c r="Y165" i="78"/>
  <c r="X165" i="78"/>
  <c r="X163" i="78"/>
  <c r="W165" i="78"/>
  <c r="W163" i="78"/>
  <c r="V165" i="78"/>
  <c r="U165" i="78"/>
  <c r="T165" i="78"/>
  <c r="S165" i="78"/>
  <c r="R165" i="78"/>
  <c r="Q165" i="78"/>
  <c r="Q163" i="78" s="1"/>
  <c r="P165" i="78"/>
  <c r="O165" i="78"/>
  <c r="N165" i="78"/>
  <c r="N163" i="78"/>
  <c r="M165" i="78"/>
  <c r="L165" i="78"/>
  <c r="L163" i="78" s="1"/>
  <c r="AK152" i="78"/>
  <c r="AJ152" i="78"/>
  <c r="AI152" i="78"/>
  <c r="AG152" i="78"/>
  <c r="AF152" i="78"/>
  <c r="AE152" i="78"/>
  <c r="AD152" i="78"/>
  <c r="AC152" i="78"/>
  <c r="AB152" i="78"/>
  <c r="AA152" i="78"/>
  <c r="Z152" i="78"/>
  <c r="Y152" i="78"/>
  <c r="X152" i="78"/>
  <c r="W152" i="78"/>
  <c r="V152" i="78"/>
  <c r="U152" i="78"/>
  <c r="T152" i="78"/>
  <c r="S152" i="78"/>
  <c r="R152" i="78"/>
  <c r="Q152" i="78"/>
  <c r="P152" i="78"/>
  <c r="O152" i="78"/>
  <c r="N152" i="78"/>
  <c r="M152" i="78"/>
  <c r="L152" i="78"/>
  <c r="AJ147" i="78"/>
  <c r="AI147" i="78"/>
  <c r="AG147" i="78"/>
  <c r="AF147" i="78"/>
  <c r="AE147" i="78"/>
  <c r="AD147" i="78"/>
  <c r="AC147" i="78"/>
  <c r="AB147" i="78"/>
  <c r="AA147" i="78"/>
  <c r="Z147" i="78"/>
  <c r="Y147" i="78"/>
  <c r="X147" i="78"/>
  <c r="W147" i="78"/>
  <c r="V147" i="78"/>
  <c r="V125" i="78" s="1"/>
  <c r="U147" i="78"/>
  <c r="T147" i="78"/>
  <c r="S147" i="78"/>
  <c r="R147" i="78"/>
  <c r="Q147" i="78"/>
  <c r="P147" i="78"/>
  <c r="O147" i="78"/>
  <c r="N147" i="78"/>
  <c r="M147" i="78"/>
  <c r="L147" i="78"/>
  <c r="AJ138" i="78"/>
  <c r="AI138" i="78"/>
  <c r="AG138" i="78"/>
  <c r="AF138" i="78"/>
  <c r="AE138" i="78"/>
  <c r="AD138" i="78"/>
  <c r="AD125" i="78" s="1"/>
  <c r="AC138" i="78"/>
  <c r="AB138" i="78"/>
  <c r="AA138" i="78"/>
  <c r="Z138" i="78"/>
  <c r="Y138" i="78"/>
  <c r="X138" i="78"/>
  <c r="W138" i="78"/>
  <c r="V138" i="78"/>
  <c r="U138" i="78"/>
  <c r="T138" i="78"/>
  <c r="S138" i="78"/>
  <c r="R138" i="78"/>
  <c r="Q138" i="78"/>
  <c r="P138" i="78"/>
  <c r="O138" i="78"/>
  <c r="N138" i="78"/>
  <c r="M138" i="78"/>
  <c r="L138" i="78"/>
  <c r="AK134" i="78"/>
  <c r="AJ134" i="78"/>
  <c r="AI134" i="78"/>
  <c r="AG134" i="78"/>
  <c r="AF134" i="78"/>
  <c r="AE134" i="78"/>
  <c r="AD134" i="78"/>
  <c r="AC134" i="78"/>
  <c r="AB134" i="78"/>
  <c r="AA134" i="78"/>
  <c r="Z134" i="78"/>
  <c r="Y134" i="78"/>
  <c r="X134" i="78"/>
  <c r="W134" i="78"/>
  <c r="V134" i="78"/>
  <c r="U134" i="78"/>
  <c r="T134" i="78"/>
  <c r="S134" i="78"/>
  <c r="R134" i="78"/>
  <c r="Q134" i="78"/>
  <c r="P134" i="78"/>
  <c r="O134" i="78"/>
  <c r="N134" i="78"/>
  <c r="M134" i="78"/>
  <c r="L134" i="78"/>
  <c r="AJ127" i="78"/>
  <c r="AI127" i="78"/>
  <c r="AG127" i="78"/>
  <c r="AF127" i="78"/>
  <c r="AE127" i="78"/>
  <c r="AD127" i="78"/>
  <c r="AC127" i="78"/>
  <c r="AB127" i="78"/>
  <c r="AA127" i="78"/>
  <c r="Z127" i="78"/>
  <c r="Z125" i="78" s="1"/>
  <c r="Y127" i="78"/>
  <c r="X127" i="78"/>
  <c r="W127" i="78"/>
  <c r="V127" i="78"/>
  <c r="U127" i="78"/>
  <c r="U125" i="78" s="1"/>
  <c r="T127" i="78"/>
  <c r="S127" i="78"/>
  <c r="R127" i="78"/>
  <c r="Q127" i="78"/>
  <c r="P127" i="78"/>
  <c r="O127" i="78"/>
  <c r="N127" i="78"/>
  <c r="M127" i="78"/>
  <c r="M125" i="78" s="1"/>
  <c r="L127" i="78"/>
  <c r="AK119" i="78"/>
  <c r="AJ119" i="78"/>
  <c r="AI119" i="78"/>
  <c r="AG119" i="78"/>
  <c r="AF119" i="78"/>
  <c r="AE119" i="78"/>
  <c r="AD119" i="78"/>
  <c r="AC119" i="78"/>
  <c r="AB119" i="78"/>
  <c r="AA119" i="78"/>
  <c r="Z119" i="78"/>
  <c r="Y119" i="78"/>
  <c r="X119" i="78"/>
  <c r="W119" i="78"/>
  <c r="V119" i="78"/>
  <c r="U119" i="78"/>
  <c r="T119" i="78"/>
  <c r="S119" i="78"/>
  <c r="R119" i="78"/>
  <c r="Q119" i="78"/>
  <c r="P119" i="78"/>
  <c r="O119" i="78"/>
  <c r="N119" i="78"/>
  <c r="M119" i="78"/>
  <c r="L119" i="78"/>
  <c r="AK115" i="78"/>
  <c r="AJ115" i="78"/>
  <c r="AI115" i="78"/>
  <c r="AG115" i="78"/>
  <c r="AF115" i="78"/>
  <c r="AE115" i="78"/>
  <c r="AD115" i="78"/>
  <c r="AC115" i="78"/>
  <c r="AB115" i="78"/>
  <c r="AA115" i="78"/>
  <c r="Z115" i="78"/>
  <c r="Y115" i="78"/>
  <c r="X115" i="78"/>
  <c r="W115" i="78"/>
  <c r="V115" i="78"/>
  <c r="U115" i="78"/>
  <c r="T115" i="78"/>
  <c r="S115" i="78"/>
  <c r="R115" i="78"/>
  <c r="Q115" i="78"/>
  <c r="P115" i="78"/>
  <c r="O115" i="78"/>
  <c r="N115" i="78"/>
  <c r="M115" i="78"/>
  <c r="L115" i="78"/>
  <c r="AJ104" i="78"/>
  <c r="AI104" i="78"/>
  <c r="AG104" i="78"/>
  <c r="AF104" i="78"/>
  <c r="AE104" i="78"/>
  <c r="AD104" i="78"/>
  <c r="AC104" i="78"/>
  <c r="AB104" i="78"/>
  <c r="AA104" i="78"/>
  <c r="Z104" i="78"/>
  <c r="Y104" i="78"/>
  <c r="X104" i="78"/>
  <c r="W104" i="78"/>
  <c r="V104" i="78"/>
  <c r="U104" i="78"/>
  <c r="T104" i="78"/>
  <c r="S104" i="78"/>
  <c r="R104" i="78"/>
  <c r="Q104" i="78"/>
  <c r="P104" i="78"/>
  <c r="O104" i="78"/>
  <c r="N104" i="78"/>
  <c r="M104" i="78"/>
  <c r="L104" i="78"/>
  <c r="AK98" i="78"/>
  <c r="AJ98" i="78"/>
  <c r="AI98" i="78"/>
  <c r="AG98" i="78"/>
  <c r="AF98" i="78"/>
  <c r="AE98" i="78"/>
  <c r="AD98" i="78"/>
  <c r="AC98" i="78"/>
  <c r="AB98" i="78"/>
  <c r="AA98" i="78"/>
  <c r="Z98" i="78"/>
  <c r="Y98" i="78"/>
  <c r="X98" i="78"/>
  <c r="W98" i="78"/>
  <c r="V98" i="78"/>
  <c r="U98" i="78"/>
  <c r="T98" i="78"/>
  <c r="S98" i="78"/>
  <c r="R98" i="78"/>
  <c r="Q98" i="78"/>
  <c r="P98" i="78"/>
  <c r="O98" i="78"/>
  <c r="N98" i="78"/>
  <c r="M98" i="78"/>
  <c r="L98" i="78"/>
  <c r="AK94" i="78"/>
  <c r="AJ94" i="78"/>
  <c r="AI94" i="78"/>
  <c r="AG94" i="78"/>
  <c r="AF94" i="78"/>
  <c r="AE94" i="78"/>
  <c r="AD94" i="78"/>
  <c r="AC94" i="78"/>
  <c r="AB94" i="78"/>
  <c r="AA94" i="78"/>
  <c r="Z94" i="78"/>
  <c r="Y94" i="78"/>
  <c r="X94" i="78"/>
  <c r="W94" i="78"/>
  <c r="V94" i="78"/>
  <c r="U94" i="78"/>
  <c r="T94" i="78"/>
  <c r="S94" i="78"/>
  <c r="R94" i="78"/>
  <c r="Q94" i="78"/>
  <c r="P94" i="78"/>
  <c r="O94" i="78"/>
  <c r="N94" i="78"/>
  <c r="M94" i="78"/>
  <c r="L94" i="78"/>
  <c r="AJ87" i="78"/>
  <c r="AI87" i="78"/>
  <c r="AG87" i="78"/>
  <c r="AF87" i="78"/>
  <c r="AE87" i="78"/>
  <c r="AD87" i="78"/>
  <c r="AC87" i="78"/>
  <c r="AB87" i="78"/>
  <c r="AA87" i="78"/>
  <c r="Z87" i="78"/>
  <c r="Y87" i="78"/>
  <c r="X87" i="78"/>
  <c r="W87" i="78"/>
  <c r="V87" i="78"/>
  <c r="U87" i="78"/>
  <c r="T87" i="78"/>
  <c r="S87" i="78"/>
  <c r="R87" i="78"/>
  <c r="Q87" i="78"/>
  <c r="P87" i="78"/>
  <c r="O87" i="78"/>
  <c r="N87" i="78"/>
  <c r="M87" i="78"/>
  <c r="L87" i="78"/>
  <c r="AJ78" i="78"/>
  <c r="AJ52" i="78" s="1"/>
  <c r="AI78" i="78"/>
  <c r="AG78" i="78"/>
  <c r="AF78" i="78"/>
  <c r="AE78" i="78"/>
  <c r="AD78" i="78"/>
  <c r="AC78" i="78"/>
  <c r="AB78" i="78"/>
  <c r="AB52" i="78" s="1"/>
  <c r="AA78" i="78"/>
  <c r="AA52" i="78" s="1"/>
  <c r="Z78" i="78"/>
  <c r="Y78" i="78"/>
  <c r="Y52" i="78" s="1"/>
  <c r="X78" i="78"/>
  <c r="W78" i="78"/>
  <c r="V78" i="78"/>
  <c r="U78" i="78"/>
  <c r="T78" i="78"/>
  <c r="T52" i="78" s="1"/>
  <c r="S78" i="78"/>
  <c r="R78" i="78"/>
  <c r="Q78" i="78"/>
  <c r="Q52" i="78" s="1"/>
  <c r="P78" i="78"/>
  <c r="O78" i="78"/>
  <c r="N78" i="78"/>
  <c r="M78" i="78"/>
  <c r="L78" i="78"/>
  <c r="L52" i="78" s="1"/>
  <c r="AJ69" i="78"/>
  <c r="AI69" i="78"/>
  <c r="AI52" i="78" s="1"/>
  <c r="AG69" i="78"/>
  <c r="AF69" i="78"/>
  <c r="AE69" i="78"/>
  <c r="AD69" i="78"/>
  <c r="AC69" i="78"/>
  <c r="AB69" i="78"/>
  <c r="AA69" i="78"/>
  <c r="Z69" i="78"/>
  <c r="Y69" i="78"/>
  <c r="X69" i="78"/>
  <c r="W69" i="78"/>
  <c r="V69" i="78"/>
  <c r="U69" i="78"/>
  <c r="T69" i="78"/>
  <c r="R69" i="78"/>
  <c r="Q69" i="78"/>
  <c r="P69" i="78"/>
  <c r="O69" i="78"/>
  <c r="N69" i="78"/>
  <c r="M69" i="78"/>
  <c r="L69" i="78"/>
  <c r="AJ61" i="78"/>
  <c r="AI61" i="78"/>
  <c r="AG61" i="78"/>
  <c r="AF61" i="78"/>
  <c r="AE61" i="78"/>
  <c r="AD61" i="78"/>
  <c r="AC61" i="78"/>
  <c r="AB61" i="78"/>
  <c r="AA61" i="78"/>
  <c r="Z61" i="78"/>
  <c r="Y61" i="78"/>
  <c r="X61" i="78"/>
  <c r="W61" i="78"/>
  <c r="V61" i="78"/>
  <c r="U61" i="78"/>
  <c r="T61" i="78"/>
  <c r="R61" i="78"/>
  <c r="Q61" i="78"/>
  <c r="P61" i="78"/>
  <c r="O61" i="78"/>
  <c r="N61" i="78"/>
  <c r="M61" i="78"/>
  <c r="L61" i="78"/>
  <c r="AJ54" i="78"/>
  <c r="AI54" i="78"/>
  <c r="AG54" i="78"/>
  <c r="AF54" i="78"/>
  <c r="AE54" i="78"/>
  <c r="AD54" i="78"/>
  <c r="AC54" i="78"/>
  <c r="AB54" i="78"/>
  <c r="AA54" i="78"/>
  <c r="Z54" i="78"/>
  <c r="Y54" i="78"/>
  <c r="X54" i="78"/>
  <c r="W54" i="78"/>
  <c r="V54" i="78"/>
  <c r="U54" i="78"/>
  <c r="T54" i="78"/>
  <c r="R54" i="78"/>
  <c r="Q54" i="78"/>
  <c r="P54" i="78"/>
  <c r="O54" i="78"/>
  <c r="N54" i="78"/>
  <c r="M54" i="78"/>
  <c r="L54" i="78"/>
  <c r="AK48" i="78"/>
  <c r="AJ48" i="78"/>
  <c r="AI48" i="78"/>
  <c r="AG48" i="78"/>
  <c r="AF48" i="78"/>
  <c r="AE48" i="78"/>
  <c r="AD48" i="78"/>
  <c r="AC48" i="78"/>
  <c r="AB48" i="78"/>
  <c r="AA48" i="78"/>
  <c r="Z48" i="78"/>
  <c r="Y48" i="78"/>
  <c r="X48" i="78"/>
  <c r="W48" i="78"/>
  <c r="V48" i="78"/>
  <c r="U48" i="78"/>
  <c r="T48" i="78"/>
  <c r="S48" i="78"/>
  <c r="R48" i="78"/>
  <c r="Q48" i="78"/>
  <c r="P48" i="78"/>
  <c r="O48" i="78"/>
  <c r="N48" i="78"/>
  <c r="M48" i="78"/>
  <c r="L48" i="78"/>
  <c r="AJ46" i="78"/>
  <c r="AI46" i="78"/>
  <c r="AG46" i="78"/>
  <c r="AF46" i="78"/>
  <c r="AE46" i="78"/>
  <c r="AD46" i="78"/>
  <c r="AC46" i="78"/>
  <c r="AB46" i="78"/>
  <c r="AA46" i="78"/>
  <c r="Z46" i="78"/>
  <c r="Y46" i="78"/>
  <c r="X46" i="78"/>
  <c r="W46" i="78"/>
  <c r="V46" i="78"/>
  <c r="U46" i="78"/>
  <c r="T46" i="78"/>
  <c r="S46" i="78"/>
  <c r="R46" i="78"/>
  <c r="Q46" i="78"/>
  <c r="P46" i="78"/>
  <c r="O46" i="78"/>
  <c r="N46" i="78"/>
  <c r="M46" i="78"/>
  <c r="L46" i="78"/>
  <c r="AJ45" i="78"/>
  <c r="AI45" i="78"/>
  <c r="AG45" i="78"/>
  <c r="AF45" i="78"/>
  <c r="AE45" i="78"/>
  <c r="AD45" i="78"/>
  <c r="AC45" i="78"/>
  <c r="AB45" i="78"/>
  <c r="AA45" i="78"/>
  <c r="Z45" i="78"/>
  <c r="Y45" i="78"/>
  <c r="X45" i="78"/>
  <c r="W45" i="78"/>
  <c r="V45" i="78"/>
  <c r="U45" i="78"/>
  <c r="T45" i="78"/>
  <c r="S45" i="78"/>
  <c r="R45" i="78"/>
  <c r="Q45" i="78"/>
  <c r="P45" i="78"/>
  <c r="O45" i="78"/>
  <c r="N45" i="78"/>
  <c r="M45" i="78"/>
  <c r="L45" i="78"/>
  <c r="AJ44" i="78"/>
  <c r="AJ42" i="78" s="1"/>
  <c r="AI44" i="78"/>
  <c r="AG44" i="78"/>
  <c r="AG42" i="78" s="1"/>
  <c r="AF44" i="78"/>
  <c r="AF42" i="78" s="1"/>
  <c r="AE44" i="78"/>
  <c r="AD44" i="78"/>
  <c r="AC44" i="78"/>
  <c r="AC42" i="78" s="1"/>
  <c r="AB44" i="78"/>
  <c r="AB42" i="78" s="1"/>
  <c r="AA44" i="78"/>
  <c r="Z44" i="78"/>
  <c r="Y44" i="78"/>
  <c r="X44" i="78"/>
  <c r="X42" i="78" s="1"/>
  <c r="W44" i="78"/>
  <c r="W42" i="78" s="1"/>
  <c r="V44" i="78"/>
  <c r="U44" i="78"/>
  <c r="U42" i="78" s="1"/>
  <c r="T44" i="78"/>
  <c r="S44" i="78"/>
  <c r="R44" i="78"/>
  <c r="Q44" i="78"/>
  <c r="P44" i="78"/>
  <c r="O44" i="78"/>
  <c r="O42" i="78" s="1"/>
  <c r="N44" i="78"/>
  <c r="M44" i="78"/>
  <c r="M42" i="78" s="1"/>
  <c r="L44" i="78"/>
  <c r="AJ40" i="78"/>
  <c r="AI40" i="78"/>
  <c r="AG40" i="78"/>
  <c r="AF40" i="78"/>
  <c r="AE40" i="78"/>
  <c r="AD40" i="78"/>
  <c r="AC40" i="78"/>
  <c r="AB40" i="78"/>
  <c r="AA40" i="78"/>
  <c r="Z40" i="78"/>
  <c r="Y40" i="78"/>
  <c r="X40" i="78"/>
  <c r="W40" i="78"/>
  <c r="V40" i="78"/>
  <c r="U40" i="78"/>
  <c r="T40" i="78"/>
  <c r="S40" i="78"/>
  <c r="R40" i="78"/>
  <c r="Q40" i="78"/>
  <c r="P40" i="78"/>
  <c r="O40" i="78"/>
  <c r="N40" i="78"/>
  <c r="M40" i="78"/>
  <c r="L40" i="78"/>
  <c r="AJ39" i="78"/>
  <c r="AI39" i="78"/>
  <c r="AG39" i="78"/>
  <c r="AF39" i="78"/>
  <c r="AE39" i="78"/>
  <c r="AD39" i="78"/>
  <c r="AC39" i="78"/>
  <c r="AB39" i="78"/>
  <c r="AA39" i="78"/>
  <c r="Z39" i="78"/>
  <c r="Y39" i="78"/>
  <c r="X39" i="78"/>
  <c r="W39" i="78"/>
  <c r="V39" i="78"/>
  <c r="U39" i="78"/>
  <c r="T39" i="78"/>
  <c r="S39" i="78"/>
  <c r="R39" i="78"/>
  <c r="Q39" i="78"/>
  <c r="P39" i="78"/>
  <c r="O39" i="78"/>
  <c r="N39" i="78"/>
  <c r="M39" i="78"/>
  <c r="L39" i="78"/>
  <c r="AJ38" i="78"/>
  <c r="AI38" i="78"/>
  <c r="AG38" i="78"/>
  <c r="AF38" i="78"/>
  <c r="AE38" i="78"/>
  <c r="AD38" i="78"/>
  <c r="AC38" i="78"/>
  <c r="AB38" i="78"/>
  <c r="AA38" i="78"/>
  <c r="Z38" i="78"/>
  <c r="Y38" i="78"/>
  <c r="X38" i="78"/>
  <c r="W38" i="78"/>
  <c r="V38" i="78"/>
  <c r="U38" i="78"/>
  <c r="T38" i="78"/>
  <c r="S38" i="78"/>
  <c r="R38" i="78"/>
  <c r="Q38" i="78"/>
  <c r="P38" i="78"/>
  <c r="O38" i="78"/>
  <c r="N38" i="78"/>
  <c r="M38" i="78"/>
  <c r="L38" i="78"/>
  <c r="AJ37" i="78"/>
  <c r="AI37" i="78"/>
  <c r="AG37" i="78"/>
  <c r="AF37" i="78"/>
  <c r="AE37" i="78"/>
  <c r="AD37" i="78"/>
  <c r="AC37" i="78"/>
  <c r="AB37" i="78"/>
  <c r="AA37" i="78"/>
  <c r="Z37" i="78"/>
  <c r="Y37" i="78"/>
  <c r="X37" i="78"/>
  <c r="W37" i="78"/>
  <c r="V37" i="78"/>
  <c r="U37" i="78"/>
  <c r="T37" i="78"/>
  <c r="S37" i="78"/>
  <c r="R37" i="78"/>
  <c r="Q37" i="78"/>
  <c r="P37" i="78"/>
  <c r="O37" i="78"/>
  <c r="N37" i="78"/>
  <c r="M37" i="78"/>
  <c r="L37" i="78"/>
  <c r="AJ36" i="78"/>
  <c r="AJ34" i="78" s="1"/>
  <c r="AI36" i="78"/>
  <c r="AG36" i="78"/>
  <c r="AF36" i="78"/>
  <c r="AE36" i="78"/>
  <c r="AD36" i="78"/>
  <c r="AD33" i="78" s="1"/>
  <c r="AC36" i="78"/>
  <c r="AC34" i="78" s="1"/>
  <c r="AB36" i="78"/>
  <c r="AB34" i="78" s="1"/>
  <c r="AA36" i="78"/>
  <c r="Z36" i="78"/>
  <c r="Y36" i="78"/>
  <c r="X36" i="78"/>
  <c r="W36" i="78"/>
  <c r="V36" i="78"/>
  <c r="V33" i="78" s="1"/>
  <c r="U36" i="78"/>
  <c r="T36" i="78"/>
  <c r="T34" i="78" s="1"/>
  <c r="S36" i="78"/>
  <c r="R36" i="78"/>
  <c r="Q36" i="78"/>
  <c r="P36" i="78"/>
  <c r="O36" i="78"/>
  <c r="N36" i="78"/>
  <c r="M36" i="78"/>
  <c r="L36" i="78"/>
  <c r="L34" i="78" s="1"/>
  <c r="AJ25" i="78"/>
  <c r="AI25" i="78"/>
  <c r="AG25" i="78"/>
  <c r="AF25" i="78"/>
  <c r="AE25" i="78"/>
  <c r="AD25" i="78"/>
  <c r="AC25" i="78"/>
  <c r="AB25" i="78"/>
  <c r="AA25" i="78"/>
  <c r="Z25" i="78"/>
  <c r="Y25" i="78"/>
  <c r="X25" i="78"/>
  <c r="W25" i="78"/>
  <c r="V25" i="78"/>
  <c r="U25" i="78"/>
  <c r="T25" i="78"/>
  <c r="S25" i="78"/>
  <c r="R25" i="78"/>
  <c r="Q25" i="78"/>
  <c r="P25" i="78"/>
  <c r="O25" i="78"/>
  <c r="N25" i="78"/>
  <c r="M25" i="78"/>
  <c r="L25" i="78"/>
  <c r="AJ20" i="78"/>
  <c r="AI20" i="78"/>
  <c r="AG20" i="78"/>
  <c r="AF20" i="78"/>
  <c r="AE20" i="78"/>
  <c r="AD20" i="78"/>
  <c r="AC20" i="78"/>
  <c r="AB20" i="78"/>
  <c r="AA20" i="78"/>
  <c r="Z20" i="78"/>
  <c r="Y20" i="78"/>
  <c r="X20" i="78"/>
  <c r="W20" i="78"/>
  <c r="V20" i="78"/>
  <c r="U20" i="78"/>
  <c r="T20" i="78"/>
  <c r="S20" i="78"/>
  <c r="R20" i="78"/>
  <c r="Q20" i="78"/>
  <c r="P20" i="78"/>
  <c r="O20" i="78"/>
  <c r="N20" i="78"/>
  <c r="M20" i="78"/>
  <c r="L20" i="78"/>
  <c r="AK14" i="78"/>
  <c r="AJ14" i="78"/>
  <c r="AI14" i="78"/>
  <c r="AH14" i="78"/>
  <c r="AG14" i="78"/>
  <c r="AF14" i="78"/>
  <c r="AE14" i="78"/>
  <c r="AD14" i="78"/>
  <c r="AC14" i="78"/>
  <c r="AB14" i="78"/>
  <c r="AA14" i="78"/>
  <c r="Z14" i="78"/>
  <c r="Y14" i="78"/>
  <c r="X14" i="78"/>
  <c r="W14" i="78"/>
  <c r="V14" i="78"/>
  <c r="U14" i="78"/>
  <c r="T14" i="78"/>
  <c r="S14" i="78"/>
  <c r="R14" i="78"/>
  <c r="Q14" i="78"/>
  <c r="P14" i="78"/>
  <c r="O14" i="78"/>
  <c r="N14" i="78"/>
  <c r="M14" i="78"/>
  <c r="L14" i="78"/>
  <c r="AJ12" i="78"/>
  <c r="AI12" i="78"/>
  <c r="AG12" i="78"/>
  <c r="AF12" i="78"/>
  <c r="AE12" i="78"/>
  <c r="AD12" i="78"/>
  <c r="AC12" i="78"/>
  <c r="AB12" i="78"/>
  <c r="AA12" i="78"/>
  <c r="Z12" i="78"/>
  <c r="Y12" i="78"/>
  <c r="X12" i="78"/>
  <c r="W12" i="78"/>
  <c r="V12" i="78"/>
  <c r="U12" i="78"/>
  <c r="T12" i="78"/>
  <c r="S12" i="78"/>
  <c r="R12" i="78"/>
  <c r="Q12" i="78"/>
  <c r="P12" i="78"/>
  <c r="O12" i="78"/>
  <c r="N12" i="78"/>
  <c r="M12" i="78"/>
  <c r="L12" i="78"/>
  <c r="J211" i="78"/>
  <c r="D256" i="86" s="1"/>
  <c r="B140" i="103"/>
  <c r="J210" i="78"/>
  <c r="J204" i="78"/>
  <c r="D249" i="86"/>
  <c r="J203" i="78"/>
  <c r="J201" i="78" s="1"/>
  <c r="B132" i="103"/>
  <c r="J199" i="78"/>
  <c r="J197" i="78" s="1"/>
  <c r="J195" i="78"/>
  <c r="D240" i="86" s="1"/>
  <c r="D238" i="86" s="1"/>
  <c r="J191" i="78"/>
  <c r="D236" i="86"/>
  <c r="J190" i="78"/>
  <c r="B128" i="103"/>
  <c r="J184" i="78"/>
  <c r="J183" i="78"/>
  <c r="D228" i="86" s="1"/>
  <c r="J179" i="78"/>
  <c r="D224" i="86" s="1"/>
  <c r="J178" i="78"/>
  <c r="B119" i="103" s="1"/>
  <c r="J174" i="78"/>
  <c r="D219" i="86" s="1"/>
  <c r="J173" i="78"/>
  <c r="B117" i="103" s="1"/>
  <c r="J172" i="78"/>
  <c r="B116" i="103"/>
  <c r="J171" i="78"/>
  <c r="B115" i="103" s="1"/>
  <c r="J170" i="78"/>
  <c r="B114" i="103" s="1"/>
  <c r="J169" i="78"/>
  <c r="D214" i="86" s="1"/>
  <c r="J168" i="78"/>
  <c r="B112" i="103"/>
  <c r="J167" i="78"/>
  <c r="AL167" i="78" s="1"/>
  <c r="D212" i="86"/>
  <c r="J161" i="78"/>
  <c r="D206" i="86" s="1"/>
  <c r="J160" i="78"/>
  <c r="D205" i="86" s="1"/>
  <c r="J159" i="78"/>
  <c r="J158" i="78"/>
  <c r="J157" i="78"/>
  <c r="J156" i="78"/>
  <c r="D201" i="86" s="1"/>
  <c r="J155" i="78"/>
  <c r="D200" i="86" s="1"/>
  <c r="J154" i="78"/>
  <c r="D199" i="86"/>
  <c r="J150" i="78"/>
  <c r="D195" i="86"/>
  <c r="J149" i="78"/>
  <c r="D194" i="86" s="1"/>
  <c r="J145" i="78"/>
  <c r="B95" i="103" s="1"/>
  <c r="J144" i="78"/>
  <c r="D189" i="86"/>
  <c r="J143" i="78"/>
  <c r="J142" i="78"/>
  <c r="B92" i="103" s="1"/>
  <c r="J141" i="78"/>
  <c r="B91" i="103" s="1"/>
  <c r="J140" i="78"/>
  <c r="D185" i="86" s="1"/>
  <c r="J136" i="78"/>
  <c r="J134" i="78"/>
  <c r="J132" i="78"/>
  <c r="D177" i="86"/>
  <c r="J131" i="78"/>
  <c r="D176" i="86" s="1"/>
  <c r="J130" i="78"/>
  <c r="J129" i="78"/>
  <c r="J123" i="78"/>
  <c r="D168" i="86" s="1"/>
  <c r="J121" i="78"/>
  <c r="B77" i="103" s="1"/>
  <c r="D166" i="86"/>
  <c r="J122" i="78"/>
  <c r="D167" i="86" s="1"/>
  <c r="J117" i="78"/>
  <c r="J115" i="78"/>
  <c r="J113" i="78"/>
  <c r="D158" i="86" s="1"/>
  <c r="J112" i="78"/>
  <c r="B74" i="103" s="1"/>
  <c r="J111" i="78"/>
  <c r="D156" i="86" s="1"/>
  <c r="J110" i="78"/>
  <c r="B72" i="103" s="1"/>
  <c r="J109" i="78"/>
  <c r="B71" i="103" s="1"/>
  <c r="J108" i="78"/>
  <c r="B70" i="103" s="1"/>
  <c r="J107" i="78"/>
  <c r="D152" i="86" s="1"/>
  <c r="J106" i="78"/>
  <c r="B68" i="103"/>
  <c r="J102" i="78"/>
  <c r="D147" i="86"/>
  <c r="J101" i="78"/>
  <c r="D146" i="86" s="1"/>
  <c r="D143" i="86" s="1"/>
  <c r="J100" i="78"/>
  <c r="D145" i="86" s="1"/>
  <c r="J96" i="78"/>
  <c r="B64" i="103"/>
  <c r="J92" i="78"/>
  <c r="B63" i="103" s="1"/>
  <c r="D137" i="86"/>
  <c r="J91" i="78"/>
  <c r="B62" i="103" s="1"/>
  <c r="J90" i="78"/>
  <c r="D135" i="86" s="1"/>
  <c r="J89" i="78"/>
  <c r="D134" i="86"/>
  <c r="J85" i="78"/>
  <c r="D130" i="86"/>
  <c r="J84" i="78"/>
  <c r="J83" i="78"/>
  <c r="J82" i="78"/>
  <c r="D127" i="86" s="1"/>
  <c r="J81" i="78"/>
  <c r="D126" i="86"/>
  <c r="J80" i="78"/>
  <c r="D125" i="86" s="1"/>
  <c r="J76" i="78"/>
  <c r="B50" i="103" s="1"/>
  <c r="J75" i="78"/>
  <c r="B49" i="103" s="1"/>
  <c r="J74" i="78"/>
  <c r="B48" i="103"/>
  <c r="J73" i="78"/>
  <c r="D118" i="86"/>
  <c r="J72" i="78"/>
  <c r="B46" i="103" s="1"/>
  <c r="J71" i="78"/>
  <c r="D116" i="86" s="1"/>
  <c r="J67" i="78"/>
  <c r="D112" i="86"/>
  <c r="J66" i="78"/>
  <c r="B44" i="103"/>
  <c r="J65" i="78"/>
  <c r="D110" i="86" s="1"/>
  <c r="J64" i="78"/>
  <c r="D109" i="86" s="1"/>
  <c r="J63" i="78"/>
  <c r="B41" i="103"/>
  <c r="J59" i="78"/>
  <c r="D104" i="86" s="1"/>
  <c r="J58" i="78"/>
  <c r="J57" i="78"/>
  <c r="D102" i="86" s="1"/>
  <c r="J56" i="78"/>
  <c r="D101" i="86" s="1"/>
  <c r="J50" i="78"/>
  <c r="B31" i="103" s="1"/>
  <c r="J31" i="78"/>
  <c r="D76" i="86" s="1"/>
  <c r="J30" i="78"/>
  <c r="D75" i="86" s="1"/>
  <c r="J29" i="78"/>
  <c r="D74" i="86" s="1"/>
  <c r="J28" i="78"/>
  <c r="J27" i="78"/>
  <c r="D72" i="86" s="1"/>
  <c r="J23" i="78"/>
  <c r="D68" i="86" s="1"/>
  <c r="J22" i="78"/>
  <c r="B16" i="103" s="1"/>
  <c r="J17" i="78"/>
  <c r="B14" i="103" s="1"/>
  <c r="J18" i="78"/>
  <c r="B15" i="103" s="1"/>
  <c r="J16" i="78"/>
  <c r="D61" i="86" s="1"/>
  <c r="H211" i="78"/>
  <c r="C256" i="86" s="1"/>
  <c r="H210" i="78"/>
  <c r="B139" i="87" s="1"/>
  <c r="H204" i="78"/>
  <c r="H203" i="78"/>
  <c r="C248" i="86" s="1"/>
  <c r="C246" i="86" s="1"/>
  <c r="H199" i="78"/>
  <c r="B131" i="87" s="1"/>
  <c r="H195" i="78"/>
  <c r="AL195" i="78" s="1"/>
  <c r="AL193" i="78"/>
  <c r="H191" i="78"/>
  <c r="C236" i="86" s="1"/>
  <c r="H190" i="78"/>
  <c r="AL190" i="78" s="1"/>
  <c r="H184" i="78"/>
  <c r="H183" i="78"/>
  <c r="B121" i="87"/>
  <c r="H179" i="78"/>
  <c r="C224" i="86" s="1"/>
  <c r="AL179" i="78"/>
  <c r="H178" i="78"/>
  <c r="C223" i="86" s="1"/>
  <c r="C221" i="86" s="1"/>
  <c r="H174" i="78"/>
  <c r="C219" i="86" s="1"/>
  <c r="H173" i="78"/>
  <c r="AL173" i="78"/>
  <c r="H172" i="78"/>
  <c r="H171" i="78"/>
  <c r="C216" i="86"/>
  <c r="H170" i="78"/>
  <c r="H169" i="78"/>
  <c r="C214" i="86" s="1"/>
  <c r="H168" i="78"/>
  <c r="AL168" i="78"/>
  <c r="H167" i="78"/>
  <c r="C212" i="86" s="1"/>
  <c r="H161" i="78"/>
  <c r="AL161" i="78" s="1"/>
  <c r="H160" i="78"/>
  <c r="C205" i="86" s="1"/>
  <c r="H159" i="78"/>
  <c r="B103" i="87" s="1"/>
  <c r="H158" i="78"/>
  <c r="H157" i="78"/>
  <c r="B101" i="87" s="1"/>
  <c r="H156" i="78"/>
  <c r="B100" i="87" s="1"/>
  <c r="H155" i="78"/>
  <c r="B99" i="87"/>
  <c r="H154" i="78"/>
  <c r="C199" i="86" s="1"/>
  <c r="H150" i="78"/>
  <c r="C195" i="86" s="1"/>
  <c r="C192" i="86" s="1"/>
  <c r="H149" i="78"/>
  <c r="C194" i="86" s="1"/>
  <c r="H145" i="78"/>
  <c r="B95" i="87"/>
  <c r="H144" i="78"/>
  <c r="H143" i="78"/>
  <c r="C188" i="86"/>
  <c r="H142" i="78"/>
  <c r="C187" i="86" s="1"/>
  <c r="H141" i="78"/>
  <c r="B91" i="87" s="1"/>
  <c r="H140" i="78"/>
  <c r="B90" i="87" s="1"/>
  <c r="B107" i="87" s="1"/>
  <c r="H136" i="78"/>
  <c r="B89" i="87"/>
  <c r="H132" i="78"/>
  <c r="C177" i="86" s="1"/>
  <c r="H131" i="78"/>
  <c r="B87" i="87"/>
  <c r="H130" i="78"/>
  <c r="H129" i="78"/>
  <c r="H123" i="78"/>
  <c r="AL123" i="78" s="1"/>
  <c r="H122" i="78"/>
  <c r="H121" i="78"/>
  <c r="B77" i="87" s="1"/>
  <c r="H117" i="78"/>
  <c r="B76" i="87"/>
  <c r="H113" i="78"/>
  <c r="C158" i="86" s="1"/>
  <c r="H112" i="78"/>
  <c r="C157" i="86" s="1"/>
  <c r="G157" i="86" s="1"/>
  <c r="H111" i="78"/>
  <c r="C156" i="86" s="1"/>
  <c r="G156" i="86" s="1"/>
  <c r="H110" i="78"/>
  <c r="C155" i="86"/>
  <c r="H109" i="78"/>
  <c r="B71" i="87"/>
  <c r="H108" i="78"/>
  <c r="B70" i="87" s="1"/>
  <c r="H107" i="78"/>
  <c r="C152" i="86" s="1"/>
  <c r="H106" i="78"/>
  <c r="C151" i="86" s="1"/>
  <c r="H102" i="78"/>
  <c r="AL102" i="78" s="1"/>
  <c r="H101" i="78"/>
  <c r="C146" i="86" s="1"/>
  <c r="H100" i="78"/>
  <c r="B65" i="87" s="1"/>
  <c r="H96" i="78"/>
  <c r="C141" i="86"/>
  <c r="C139" i="86" s="1"/>
  <c r="H92" i="78"/>
  <c r="B63" i="87" s="1"/>
  <c r="H91" i="78"/>
  <c r="B62" i="87" s="1"/>
  <c r="H90" i="78"/>
  <c r="B61" i="87" s="1"/>
  <c r="H89" i="78"/>
  <c r="B60" i="87"/>
  <c r="H85" i="78"/>
  <c r="C130" i="86" s="1"/>
  <c r="G130" i="86" s="1"/>
  <c r="H84" i="78"/>
  <c r="B57" i="87" s="1"/>
  <c r="H83" i="78"/>
  <c r="B56" i="87" s="1"/>
  <c r="H82" i="78"/>
  <c r="B55" i="87"/>
  <c r="H81" i="78"/>
  <c r="C126" i="86" s="1"/>
  <c r="H80" i="78"/>
  <c r="C125" i="86" s="1"/>
  <c r="H76" i="78"/>
  <c r="H75" i="78"/>
  <c r="C120" i="86"/>
  <c r="H74" i="78"/>
  <c r="C119" i="86"/>
  <c r="H73" i="78"/>
  <c r="H72" i="78"/>
  <c r="C117" i="86" s="1"/>
  <c r="H71" i="78"/>
  <c r="C116" i="86" s="1"/>
  <c r="H67" i="78"/>
  <c r="C112" i="86" s="1"/>
  <c r="H66" i="78"/>
  <c r="B44" i="87" s="1"/>
  <c r="H65" i="78"/>
  <c r="C110" i="86" s="1"/>
  <c r="H64" i="78"/>
  <c r="B42" i="87" s="1"/>
  <c r="H63" i="78"/>
  <c r="B41" i="87" s="1"/>
  <c r="H59" i="78"/>
  <c r="B40" i="87" s="1"/>
  <c r="H58" i="78"/>
  <c r="B39" i="87" s="1"/>
  <c r="H57" i="78"/>
  <c r="H56" i="78"/>
  <c r="C101" i="86"/>
  <c r="H50" i="78"/>
  <c r="C95" i="86" s="1"/>
  <c r="C93" i="86" s="1"/>
  <c r="H31" i="78"/>
  <c r="H30" i="78"/>
  <c r="C75" i="86" s="1"/>
  <c r="H29" i="78"/>
  <c r="B20" i="87" s="1"/>
  <c r="H28" i="78"/>
  <c r="B19" i="87" s="1"/>
  <c r="H27" i="78"/>
  <c r="B18" i="87" s="1"/>
  <c r="H23" i="78"/>
  <c r="C68" i="86" s="1"/>
  <c r="H22" i="78"/>
  <c r="C67" i="86" s="1"/>
  <c r="H18" i="78"/>
  <c r="B15" i="87" s="1"/>
  <c r="G17" i="78"/>
  <c r="G16" i="78"/>
  <c r="H16" i="78" s="1"/>
  <c r="B20" i="55"/>
  <c r="B19" i="55"/>
  <c r="A18" i="55"/>
  <c r="F27" i="56"/>
  <c r="G16" i="86" s="1"/>
  <c r="E12" i="86"/>
  <c r="G12" i="86" s="1"/>
  <c r="A24" i="55"/>
  <c r="A26" i="55"/>
  <c r="G44" i="86"/>
  <c r="B34" i="55"/>
  <c r="E38" i="86"/>
  <c r="F49" i="56"/>
  <c r="A19" i="86"/>
  <c r="E52" i="86"/>
  <c r="G52" i="86" s="1"/>
  <c r="B52" i="86"/>
  <c r="B46" i="55"/>
  <c r="F14" i="86"/>
  <c r="B51" i="86"/>
  <c r="F51" i="86"/>
  <c r="E50" i="86"/>
  <c r="G50" i="86" s="1"/>
  <c r="E18" i="86"/>
  <c r="B45" i="55"/>
  <c r="K208" i="78"/>
  <c r="K206" i="78"/>
  <c r="K201" i="78"/>
  <c r="K197" i="78"/>
  <c r="K193" i="78"/>
  <c r="K188" i="78"/>
  <c r="K181" i="78"/>
  <c r="K176" i="78"/>
  <c r="K165" i="78"/>
  <c r="K152" i="78"/>
  <c r="K147" i="78"/>
  <c r="K138" i="78"/>
  <c r="K134" i="78"/>
  <c r="K127" i="78"/>
  <c r="K119" i="78"/>
  <c r="K115" i="78"/>
  <c r="K104" i="78"/>
  <c r="K98" i="78"/>
  <c r="K94" i="78"/>
  <c r="K87" i="78"/>
  <c r="K78" i="78"/>
  <c r="K69" i="78"/>
  <c r="K61" i="78"/>
  <c r="K54" i="78"/>
  <c r="K48" i="78"/>
  <c r="K46" i="78"/>
  <c r="K45" i="78"/>
  <c r="K44" i="78"/>
  <c r="K42" i="78" s="1"/>
  <c r="K40" i="78"/>
  <c r="K39" i="78"/>
  <c r="K38" i="78"/>
  <c r="K37" i="78"/>
  <c r="K36" i="78"/>
  <c r="K25" i="78"/>
  <c r="K20" i="78"/>
  <c r="K14" i="78"/>
  <c r="K12" i="78"/>
  <c r="I208" i="78"/>
  <c r="I206" i="78"/>
  <c r="I201" i="78"/>
  <c r="I197" i="78"/>
  <c r="I193" i="78"/>
  <c r="I188" i="78"/>
  <c r="I181" i="78"/>
  <c r="I176" i="78"/>
  <c r="I165" i="78"/>
  <c r="I152" i="78"/>
  <c r="I147" i="78"/>
  <c r="I138" i="78"/>
  <c r="I134" i="78"/>
  <c r="I127" i="78"/>
  <c r="I119" i="78"/>
  <c r="I115" i="78"/>
  <c r="I104" i="78"/>
  <c r="I98" i="78"/>
  <c r="I94" i="78"/>
  <c r="I87" i="78"/>
  <c r="I78" i="78"/>
  <c r="I69" i="78"/>
  <c r="I61" i="78"/>
  <c r="I54" i="78"/>
  <c r="I48" i="78"/>
  <c r="I46" i="78"/>
  <c r="J46" i="78" s="1"/>
  <c r="I45" i="78"/>
  <c r="I42" i="78" s="1"/>
  <c r="I44" i="78"/>
  <c r="I40" i="78"/>
  <c r="J40" i="78" s="1"/>
  <c r="I39" i="78"/>
  <c r="I38" i="78"/>
  <c r="J38" i="78" s="1"/>
  <c r="D83" i="86" s="1"/>
  <c r="I37" i="78"/>
  <c r="I36" i="78"/>
  <c r="J36" i="78" s="1"/>
  <c r="D81" i="86" s="1"/>
  <c r="I25" i="78"/>
  <c r="I20" i="78"/>
  <c r="I14" i="78"/>
  <c r="I12" i="78"/>
  <c r="G208" i="78"/>
  <c r="G206" i="78"/>
  <c r="G201" i="78"/>
  <c r="G197" i="78"/>
  <c r="G193" i="78"/>
  <c r="G188" i="78"/>
  <c r="G181" i="78"/>
  <c r="G176" i="78"/>
  <c r="G165" i="78"/>
  <c r="G152" i="78"/>
  <c r="G147" i="78"/>
  <c r="G138" i="78"/>
  <c r="G134" i="78"/>
  <c r="G127" i="78"/>
  <c r="G119" i="78"/>
  <c r="G115" i="78"/>
  <c r="G104" i="78"/>
  <c r="G98" i="78"/>
  <c r="G94" i="78"/>
  <c r="G87" i="78"/>
  <c r="G78" i="78"/>
  <c r="G69" i="78"/>
  <c r="G61" i="78"/>
  <c r="G54" i="78"/>
  <c r="G48" i="78"/>
  <c r="G46" i="78"/>
  <c r="G45" i="78"/>
  <c r="G44" i="78"/>
  <c r="G40" i="78"/>
  <c r="G39" i="78"/>
  <c r="G34" i="78" s="1"/>
  <c r="G38" i="78"/>
  <c r="G37" i="78"/>
  <c r="G36" i="78"/>
  <c r="G25" i="78"/>
  <c r="G20" i="78"/>
  <c r="F208" i="78"/>
  <c r="F206" i="78"/>
  <c r="F201" i="78"/>
  <c r="F197" i="78"/>
  <c r="F193" i="78"/>
  <c r="F188" i="78"/>
  <c r="F181" i="78"/>
  <c r="F176" i="78"/>
  <c r="F165" i="78"/>
  <c r="F152" i="78"/>
  <c r="F147" i="78"/>
  <c r="F138" i="78"/>
  <c r="F134" i="78"/>
  <c r="F127" i="78"/>
  <c r="F119" i="78"/>
  <c r="F115" i="78"/>
  <c r="F104" i="78"/>
  <c r="F98" i="78"/>
  <c r="F94" i="78"/>
  <c r="F87" i="78"/>
  <c r="F78" i="78"/>
  <c r="F52" i="78" s="1"/>
  <c r="F69" i="78"/>
  <c r="F61" i="78"/>
  <c r="F54" i="78"/>
  <c r="F48" i="78"/>
  <c r="F46" i="78"/>
  <c r="F45" i="78"/>
  <c r="F44" i="78"/>
  <c r="F40" i="78"/>
  <c r="F39" i="78"/>
  <c r="F38" i="78"/>
  <c r="F37" i="78"/>
  <c r="F36" i="78"/>
  <c r="F25" i="78"/>
  <c r="F20" i="78"/>
  <c r="F14" i="78"/>
  <c r="F12" i="78"/>
  <c r="E208" i="78"/>
  <c r="E206" i="78" s="1"/>
  <c r="E201" i="78"/>
  <c r="E197" i="78"/>
  <c r="E186" i="78"/>
  <c r="E193" i="78"/>
  <c r="E188" i="78"/>
  <c r="E181" i="78"/>
  <c r="E176" i="78"/>
  <c r="E165" i="78"/>
  <c r="E152" i="78"/>
  <c r="E147" i="78"/>
  <c r="E138" i="78"/>
  <c r="E134" i="78"/>
  <c r="E127" i="78"/>
  <c r="E119" i="78"/>
  <c r="E115" i="78"/>
  <c r="E104" i="78"/>
  <c r="E98" i="78"/>
  <c r="E94" i="78"/>
  <c r="E87" i="78"/>
  <c r="E78" i="78"/>
  <c r="E69" i="78"/>
  <c r="E61" i="78"/>
  <c r="E54" i="78"/>
  <c r="E48" i="78"/>
  <c r="E46" i="78"/>
  <c r="E45" i="78"/>
  <c r="E44" i="78"/>
  <c r="E40" i="78"/>
  <c r="E39" i="78"/>
  <c r="E38" i="78"/>
  <c r="E37" i="78"/>
  <c r="E36" i="78"/>
  <c r="E25" i="78"/>
  <c r="E20" i="78"/>
  <c r="E14" i="78"/>
  <c r="E12" i="78"/>
  <c r="D208" i="78"/>
  <c r="D206" i="78" s="1"/>
  <c r="D201" i="78"/>
  <c r="D197" i="78"/>
  <c r="D193" i="78"/>
  <c r="D188" i="78"/>
  <c r="D181" i="78"/>
  <c r="D176" i="78"/>
  <c r="D165" i="78"/>
  <c r="D152" i="78"/>
  <c r="D147" i="78"/>
  <c r="D138" i="78"/>
  <c r="D134" i="78"/>
  <c r="D127" i="78"/>
  <c r="D119" i="78"/>
  <c r="D115" i="78"/>
  <c r="D104" i="78"/>
  <c r="D98" i="78"/>
  <c r="D94" i="78"/>
  <c r="D87" i="78"/>
  <c r="D78" i="78"/>
  <c r="D52" i="78" s="1"/>
  <c r="D69" i="78"/>
  <c r="D61" i="78"/>
  <c r="D54" i="78"/>
  <c r="D48" i="78"/>
  <c r="D46" i="78"/>
  <c r="D42" i="78" s="1"/>
  <c r="D45" i="78"/>
  <c r="D44" i="78"/>
  <c r="D40" i="78"/>
  <c r="D39" i="78"/>
  <c r="D38" i="78"/>
  <c r="D37" i="78"/>
  <c r="H37" i="78" s="1"/>
  <c r="B24" i="87" s="1"/>
  <c r="D36" i="78"/>
  <c r="D25" i="78"/>
  <c r="D20" i="78"/>
  <c r="D14" i="78"/>
  <c r="D12" i="78"/>
  <c r="D14" i="86"/>
  <c r="C14" i="86"/>
  <c r="D8" i="86"/>
  <c r="E43" i="86"/>
  <c r="G43" i="86" s="1"/>
  <c r="C38" i="86"/>
  <c r="C37" i="86" s="1"/>
  <c r="C35" i="86" s="1"/>
  <c r="C8" i="86" s="1"/>
  <c r="B38" i="86"/>
  <c r="G39" i="86"/>
  <c r="E45" i="86"/>
  <c r="G45" i="86" s="1"/>
  <c r="C37" i="55"/>
  <c r="B37" i="55"/>
  <c r="E46" i="86"/>
  <c r="G46" i="86" s="1"/>
  <c r="E48" i="86"/>
  <c r="G48" i="86" s="1"/>
  <c r="B47" i="86"/>
  <c r="B48" i="86"/>
  <c r="B43" i="86"/>
  <c r="B44" i="86"/>
  <c r="B45" i="86"/>
  <c r="B46" i="86"/>
  <c r="B50" i="86"/>
  <c r="B39" i="86"/>
  <c r="G49" i="86"/>
  <c r="F37" i="86"/>
  <c r="F35" i="86" s="1"/>
  <c r="F8" i="86" s="1"/>
  <c r="D37" i="86"/>
  <c r="C208" i="78"/>
  <c r="C206" i="78"/>
  <c r="C201" i="78"/>
  <c r="C197" i="78"/>
  <c r="C193" i="78"/>
  <c r="C188" i="78"/>
  <c r="C181" i="78"/>
  <c r="C176" i="78"/>
  <c r="C165" i="78"/>
  <c r="C152" i="78"/>
  <c r="C147" i="78"/>
  <c r="C138" i="78"/>
  <c r="C134" i="78"/>
  <c r="C127" i="78"/>
  <c r="C119" i="78"/>
  <c r="C115" i="78"/>
  <c r="C104" i="78"/>
  <c r="C98" i="78"/>
  <c r="C94" i="78"/>
  <c r="C87" i="78"/>
  <c r="C78" i="78"/>
  <c r="C69" i="78"/>
  <c r="C61" i="78"/>
  <c r="C54" i="78"/>
  <c r="C48" i="78"/>
  <c r="C46" i="78"/>
  <c r="C45" i="78"/>
  <c r="C44" i="78"/>
  <c r="H44" i="78" s="1"/>
  <c r="C40" i="78"/>
  <c r="C39" i="78"/>
  <c r="C38" i="78"/>
  <c r="C37" i="78"/>
  <c r="C33" i="78" s="1"/>
  <c r="C36" i="78"/>
  <c r="C25" i="78"/>
  <c r="C20" i="78"/>
  <c r="C14" i="78"/>
  <c r="C12" i="78"/>
  <c r="A8" i="55"/>
  <c r="A7" i="55"/>
  <c r="A2" i="87" s="1"/>
  <c r="A2" i="39" s="1"/>
  <c r="A3" i="78"/>
  <c r="A12" i="55"/>
  <c r="A14" i="55"/>
  <c r="A16" i="55"/>
  <c r="A28" i="55"/>
  <c r="A30" i="55"/>
  <c r="A32" i="55"/>
  <c r="A34" i="55"/>
  <c r="F17" i="56"/>
  <c r="G15" i="56" s="1"/>
  <c r="C47" i="56"/>
  <c r="E47" i="86"/>
  <c r="G47" i="86" s="1"/>
  <c r="B39" i="55"/>
  <c r="H10" i="56"/>
  <c r="E32" i="86"/>
  <c r="G32" i="86" s="1"/>
  <c r="B26" i="55"/>
  <c r="E19" i="86"/>
  <c r="G19" i="86" s="1"/>
  <c r="E31" i="86"/>
  <c r="G31" i="86" s="1"/>
  <c r="F39" i="56"/>
  <c r="B30" i="55" s="1"/>
  <c r="B146" i="87"/>
  <c r="AK12" i="78"/>
  <c r="AK25" i="78"/>
  <c r="AK61" i="78"/>
  <c r="AK78" i="78"/>
  <c r="AK181" i="78"/>
  <c r="AK163" i="78"/>
  <c r="AK188" i="78"/>
  <c r="AK201" i="78"/>
  <c r="AG34" i="78"/>
  <c r="AF34" i="78"/>
  <c r="AF11" i="78" s="1"/>
  <c r="J119" i="78"/>
  <c r="R186" i="78"/>
  <c r="AD186" i="78"/>
  <c r="AI186" i="78"/>
  <c r="T186" i="78"/>
  <c r="N42" i="78"/>
  <c r="R42" i="78"/>
  <c r="AD42" i="78"/>
  <c r="AE163" i="78"/>
  <c r="AI163" i="78"/>
  <c r="AF33" i="78"/>
  <c r="N33" i="78"/>
  <c r="W33" i="78"/>
  <c r="H119" i="78"/>
  <c r="E146" i="86"/>
  <c r="E118" i="86"/>
  <c r="E108" i="86"/>
  <c r="G108" i="86" s="1"/>
  <c r="E112" i="86"/>
  <c r="S61" i="78"/>
  <c r="S69" i="78"/>
  <c r="AF163" i="78"/>
  <c r="E212" i="86"/>
  <c r="E168" i="86"/>
  <c r="G168" i="86"/>
  <c r="AH115" i="78"/>
  <c r="E136" i="86"/>
  <c r="E129" i="86"/>
  <c r="E117" i="86"/>
  <c r="E101" i="86"/>
  <c r="G101" i="86" s="1"/>
  <c r="S54" i="78"/>
  <c r="E110" i="86"/>
  <c r="B132" i="87"/>
  <c r="D255" i="86"/>
  <c r="D186" i="78"/>
  <c r="AH197" i="78"/>
  <c r="AH208" i="78"/>
  <c r="AH206" i="78" s="1"/>
  <c r="B133" i="103"/>
  <c r="C244" i="86"/>
  <c r="C242" i="86" s="1"/>
  <c r="AL199" i="78"/>
  <c r="AL197" i="78"/>
  <c r="H201" i="78"/>
  <c r="AC186" i="78"/>
  <c r="AG186" i="78"/>
  <c r="B140" i="87"/>
  <c r="B135" i="39"/>
  <c r="E236" i="86"/>
  <c r="G236" i="86" s="1"/>
  <c r="S163" i="78"/>
  <c r="G229" i="86"/>
  <c r="B122" i="87"/>
  <c r="C229" i="86"/>
  <c r="G223" i="86"/>
  <c r="B116" i="87"/>
  <c r="B118" i="103"/>
  <c r="AL174" i="78"/>
  <c r="B117" i="87"/>
  <c r="C218" i="86"/>
  <c r="AL178" i="78"/>
  <c r="AL176" i="78"/>
  <c r="Y163" i="78"/>
  <c r="C215" i="86"/>
  <c r="B111" i="87"/>
  <c r="AL160" i="78"/>
  <c r="AB125" i="78"/>
  <c r="B103" i="103"/>
  <c r="D204" i="86"/>
  <c r="Q125" i="78"/>
  <c r="Y125" i="78"/>
  <c r="B104" i="103"/>
  <c r="C204" i="86"/>
  <c r="AK125" i="78"/>
  <c r="B96" i="103"/>
  <c r="AA125" i="78"/>
  <c r="AH138" i="78"/>
  <c r="AL143" i="78"/>
  <c r="B93" i="87"/>
  <c r="B89" i="103"/>
  <c r="C185" i="86"/>
  <c r="D181" i="86"/>
  <c r="D179" i="86" s="1"/>
  <c r="AL144" i="78"/>
  <c r="AL140" i="78"/>
  <c r="B90" i="103"/>
  <c r="B94" i="103"/>
  <c r="C190" i="86"/>
  <c r="G190" i="86" s="1"/>
  <c r="E166" i="86"/>
  <c r="G166" i="86" s="1"/>
  <c r="AH119" i="78"/>
  <c r="B75" i="87"/>
  <c r="B74" i="87"/>
  <c r="B75" i="103"/>
  <c r="J104" i="78"/>
  <c r="AL113" i="78"/>
  <c r="B69" i="87"/>
  <c r="B69" i="103"/>
  <c r="C153" i="86"/>
  <c r="D153" i="86"/>
  <c r="B68" i="87"/>
  <c r="E152" i="86"/>
  <c r="G152" i="86"/>
  <c r="E151" i="86"/>
  <c r="G151" i="86" s="1"/>
  <c r="B67" i="87"/>
  <c r="B67" i="103"/>
  <c r="B66" i="87"/>
  <c r="D141" i="86"/>
  <c r="D139" i="86" s="1"/>
  <c r="AL96" i="78"/>
  <c r="AL94" i="78" s="1"/>
  <c r="J94" i="78"/>
  <c r="C137" i="86"/>
  <c r="G137" i="86" s="1"/>
  <c r="D136" i="86"/>
  <c r="AL92" i="78"/>
  <c r="C128" i="86"/>
  <c r="AL83" i="78"/>
  <c r="B45" i="103"/>
  <c r="R52" i="78"/>
  <c r="C108" i="86"/>
  <c r="D108" i="86"/>
  <c r="AL63" i="78"/>
  <c r="C104" i="86"/>
  <c r="C103" i="86"/>
  <c r="B37" i="103"/>
  <c r="M33" i="78"/>
  <c r="J44" i="78"/>
  <c r="Q33" i="78"/>
  <c r="Q34" i="78"/>
  <c r="C74" i="86"/>
  <c r="C61" i="86"/>
  <c r="B13" i="103"/>
  <c r="B17" i="103"/>
  <c r="B21" i="103"/>
  <c r="B24" i="39"/>
  <c r="B28" i="39"/>
  <c r="C73" i="86"/>
  <c r="D95" i="86"/>
  <c r="D93" i="86" s="1"/>
  <c r="F90" i="86"/>
  <c r="E61" i="86"/>
  <c r="G61" i="86" s="1"/>
  <c r="E73" i="86"/>
  <c r="G73" i="86" s="1"/>
  <c r="AL50" i="78"/>
  <c r="AL48" i="78" s="1"/>
  <c r="B22" i="87"/>
  <c r="AH48" i="78"/>
  <c r="B18" i="103"/>
  <c r="B13" i="39"/>
  <c r="B29" i="39"/>
  <c r="C76" i="86"/>
  <c r="F91" i="86"/>
  <c r="E68" i="86"/>
  <c r="G68" i="86" s="1"/>
  <c r="AL16" i="78"/>
  <c r="B30" i="39"/>
  <c r="D67" i="86"/>
  <c r="D65" i="86" s="1"/>
  <c r="F81" i="86"/>
  <c r="E75" i="86"/>
  <c r="AL23" i="78"/>
  <c r="E127" i="86"/>
  <c r="E240" i="86"/>
  <c r="E238" i="86" s="1"/>
  <c r="E154" i="86"/>
  <c r="AL72" i="78"/>
  <c r="B142" i="87"/>
  <c r="B28" i="103"/>
  <c r="D89" i="86"/>
  <c r="G38" i="86"/>
  <c r="G37" i="86" s="1"/>
  <c r="E37" i="86"/>
  <c r="C136" i="86"/>
  <c r="G136" i="86" s="1"/>
  <c r="H147" i="78"/>
  <c r="E137" i="86"/>
  <c r="AL58" i="78"/>
  <c r="AL170" i="78"/>
  <c r="B37" i="87"/>
  <c r="H188" i="78"/>
  <c r="O33" i="78"/>
  <c r="D111" i="86"/>
  <c r="A3" i="86"/>
  <c r="F163" i="78"/>
  <c r="AL76" i="78"/>
  <c r="D218" i="86"/>
  <c r="P34" i="78"/>
  <c r="O52" i="78"/>
  <c r="D154" i="86"/>
  <c r="AH54" i="78"/>
  <c r="A2" i="103"/>
  <c r="G218" i="86"/>
  <c r="B104" i="87"/>
  <c r="E74" i="86"/>
  <c r="G74" i="86" s="1"/>
  <c r="E102" i="86"/>
  <c r="G102" i="86" s="1"/>
  <c r="D151" i="86"/>
  <c r="AL159" i="78"/>
  <c r="B139" i="103"/>
  <c r="B142" i="103"/>
  <c r="R34" i="78"/>
  <c r="U186" i="78"/>
  <c r="D120" i="86"/>
  <c r="H104" i="78"/>
  <c r="B112" i="87"/>
  <c r="AK186" i="78"/>
  <c r="AD52" i="78"/>
  <c r="AE52" i="78"/>
  <c r="H127" i="78"/>
  <c r="B72" i="87"/>
  <c r="AL136" i="78"/>
  <c r="AL134" i="78" s="1"/>
  <c r="D215" i="86"/>
  <c r="AH188" i="78"/>
  <c r="C125" i="78"/>
  <c r="AL108" i="78"/>
  <c r="AG33" i="78"/>
  <c r="AE42" i="78"/>
  <c r="M163" i="78"/>
  <c r="B142" i="39"/>
  <c r="AL57" i="78"/>
  <c r="V42" i="78"/>
  <c r="X34" i="78"/>
  <c r="X11" i="78" s="1"/>
  <c r="AK52" i="78"/>
  <c r="E125" i="78"/>
  <c r="F125" i="78"/>
  <c r="K125" i="78"/>
  <c r="V34" i="78"/>
  <c r="Y186" i="78"/>
  <c r="C63" i="86"/>
  <c r="J165" i="78"/>
  <c r="AL191" i="78"/>
  <c r="AL188" i="78"/>
  <c r="B96" i="87"/>
  <c r="G12" i="78"/>
  <c r="AL149" i="78"/>
  <c r="N186" i="78"/>
  <c r="F253" i="86"/>
  <c r="F251" i="86" s="1"/>
  <c r="C121" i="86"/>
  <c r="B51" i="87"/>
  <c r="F106" i="86"/>
  <c r="G194" i="86"/>
  <c r="D85" i="86"/>
  <c r="B27" i="103"/>
  <c r="H94" i="78"/>
  <c r="G154" i="86"/>
  <c r="G14" i="78"/>
  <c r="J54" i="78"/>
  <c r="J61" i="78"/>
  <c r="H69" i="78"/>
  <c r="C147" i="86"/>
  <c r="B92" i="87"/>
  <c r="H138" i="78"/>
  <c r="AE33" i="78"/>
  <c r="J48" i="78"/>
  <c r="AB186" i="78"/>
  <c r="B97" i="103"/>
  <c r="D217" i="86"/>
  <c r="B129" i="87"/>
  <c r="B13" i="87"/>
  <c r="AL56" i="78"/>
  <c r="AL54" i="78" s="1"/>
  <c r="C109" i="86"/>
  <c r="AL91" i="78"/>
  <c r="H98" i="78"/>
  <c r="B88" i="87"/>
  <c r="P33" i="78"/>
  <c r="J87" i="78"/>
  <c r="E163" i="78"/>
  <c r="G163" i="78"/>
  <c r="J188" i="78"/>
  <c r="B50" i="87"/>
  <c r="AL130" i="78"/>
  <c r="AL145" i="78"/>
  <c r="B40" i="103"/>
  <c r="D121" i="86"/>
  <c r="V52" i="78"/>
  <c r="R163" i="78"/>
  <c r="O186" i="78"/>
  <c r="B105" i="87"/>
  <c r="B98" i="103"/>
  <c r="F226" i="86"/>
  <c r="E186" i="86"/>
  <c r="G186" i="86"/>
  <c r="B111" i="103"/>
  <c r="J176" i="78"/>
  <c r="O125" i="78"/>
  <c r="AL156" i="78"/>
  <c r="AH181" i="78"/>
  <c r="B120" i="103"/>
  <c r="E187" i="86"/>
  <c r="G187" i="86" s="1"/>
  <c r="AL142" i="78"/>
  <c r="F186" i="78"/>
  <c r="G186" i="78"/>
  <c r="H208" i="78"/>
  <c r="H206" i="78" s="1"/>
  <c r="S186" i="78"/>
  <c r="AE186" i="78"/>
  <c r="B128" i="87"/>
  <c r="B43" i="87"/>
  <c r="H17" i="78"/>
  <c r="C62" i="86" s="1"/>
  <c r="H181" i="78"/>
  <c r="AL211" i="78"/>
  <c r="D213" i="86"/>
  <c r="Y42" i="78"/>
  <c r="AF186" i="78"/>
  <c r="E157" i="86"/>
  <c r="AK42" i="78"/>
  <c r="B130" i="87"/>
  <c r="B135" i="87" s="1"/>
  <c r="C129" i="86"/>
  <c r="F192" i="86"/>
  <c r="AL85" i="78"/>
  <c r="AL59" i="78"/>
  <c r="B64" i="87"/>
  <c r="J181" i="78"/>
  <c r="H87" i="78"/>
  <c r="H176" i="78"/>
  <c r="G146" i="86"/>
  <c r="W125" i="78"/>
  <c r="V186" i="78"/>
  <c r="AH25" i="78"/>
  <c r="E204" i="86"/>
  <c r="G204" i="86" s="1"/>
  <c r="C166" i="86"/>
  <c r="AL65" i="78"/>
  <c r="B31" i="87"/>
  <c r="AL121" i="78"/>
  <c r="H152" i="78"/>
  <c r="C213" i="86"/>
  <c r="B120" i="87"/>
  <c r="B46" i="87"/>
  <c r="H115" i="78"/>
  <c r="B114" i="87"/>
  <c r="C235" i="86"/>
  <c r="J98" i="78"/>
  <c r="D235" i="86"/>
  <c r="D233" i="86" s="1"/>
  <c r="P52" i="78"/>
  <c r="L125" i="78"/>
  <c r="AF125" i="78"/>
  <c r="W186" i="78"/>
  <c r="E104" i="86"/>
  <c r="G104" i="86" s="1"/>
  <c r="C206" i="86"/>
  <c r="H48" i="78"/>
  <c r="I186" i="78"/>
  <c r="P42" i="78"/>
  <c r="L186" i="78"/>
  <c r="C228" i="86"/>
  <c r="C226" i="86" s="1"/>
  <c r="D186" i="86"/>
  <c r="D183" i="86" s="1"/>
  <c r="AL122" i="78"/>
  <c r="H165" i="78"/>
  <c r="AF52" i="78"/>
  <c r="C240" i="86"/>
  <c r="C238" i="86" s="1"/>
  <c r="D187" i="86"/>
  <c r="K163" i="78"/>
  <c r="B21" i="87"/>
  <c r="AL30" i="78"/>
  <c r="AL71" i="78"/>
  <c r="AL107" i="78"/>
  <c r="C186" i="78"/>
  <c r="G52" i="78"/>
  <c r="I125" i="78"/>
  <c r="K186" i="78"/>
  <c r="Y33" i="78"/>
  <c r="U52" i="78"/>
  <c r="P125" i="78"/>
  <c r="AB163" i="78"/>
  <c r="D216" i="86"/>
  <c r="C127" i="86"/>
  <c r="AL82" i="78"/>
  <c r="B52" i="103"/>
  <c r="K52" i="78"/>
  <c r="C52" i="78"/>
  <c r="B54" i="87"/>
  <c r="B49" i="87"/>
  <c r="E52" i="78"/>
  <c r="X52" i="78"/>
  <c r="AC52" i="78"/>
  <c r="J69" i="78"/>
  <c r="M186" i="78"/>
  <c r="B25" i="103"/>
  <c r="G212" i="86"/>
  <c r="H78" i="78"/>
  <c r="H52" i="78" s="1"/>
  <c r="D128" i="86"/>
  <c r="J78" i="78"/>
  <c r="B56" i="103"/>
  <c r="B66" i="103"/>
  <c r="AL101" i="78"/>
  <c r="Z186" i="78"/>
  <c r="G188" i="86"/>
  <c r="AL172" i="78"/>
  <c r="D129" i="86"/>
  <c r="B57" i="103"/>
  <c r="B38" i="87"/>
  <c r="H54" i="78"/>
  <c r="C102" i="86"/>
  <c r="C99" i="86" s="1"/>
  <c r="Y34" i="78"/>
  <c r="C162" i="86"/>
  <c r="C160" i="86"/>
  <c r="AL117" i="78"/>
  <c r="AL115" i="78" s="1"/>
  <c r="D202" i="86"/>
  <c r="B101" i="103"/>
  <c r="R125" i="78"/>
  <c r="B20" i="103"/>
  <c r="AL73" i="78"/>
  <c r="AH104" i="78"/>
  <c r="I163" i="78"/>
  <c r="AL129" i="78"/>
  <c r="B94" i="87"/>
  <c r="C189" i="86"/>
  <c r="B47" i="103"/>
  <c r="D203" i="86"/>
  <c r="B102" i="103"/>
  <c r="T125" i="78"/>
  <c r="P186" i="78"/>
  <c r="AL106" i="78"/>
  <c r="B121" i="103"/>
  <c r="D125" i="78"/>
  <c r="J39" i="78"/>
  <c r="E120" i="86"/>
  <c r="G120" i="86" s="1"/>
  <c r="AL75" i="78"/>
  <c r="C217" i="86"/>
  <c r="AI34" i="78"/>
  <c r="B39" i="103"/>
  <c r="D103" i="86"/>
  <c r="D188" i="86"/>
  <c r="J138" i="78"/>
  <c r="B93" i="103"/>
  <c r="Q42" i="78"/>
  <c r="E181" i="86"/>
  <c r="E179" i="86" s="1"/>
  <c r="G174" i="86"/>
  <c r="AL111" i="78"/>
  <c r="AL204" i="78"/>
  <c r="B133" i="87"/>
  <c r="C249" i="86"/>
  <c r="D244" i="86"/>
  <c r="D242" i="86" s="1"/>
  <c r="B131" i="103"/>
  <c r="Z52" i="78"/>
  <c r="N52" i="78"/>
  <c r="M52" i="78"/>
  <c r="AI125" i="78"/>
  <c r="G125" i="78"/>
  <c r="AL67" i="78"/>
  <c r="B45" i="87"/>
  <c r="D174" i="86"/>
  <c r="B85" i="103"/>
  <c r="J127" i="78"/>
  <c r="X125" i="78"/>
  <c r="AJ125" i="78"/>
  <c r="G248" i="86"/>
  <c r="E246" i="86"/>
  <c r="AL203" i="78"/>
  <c r="AL201" i="78"/>
  <c r="E29" i="86"/>
  <c r="H134" i="78"/>
  <c r="H125" i="78" s="1"/>
  <c r="C181" i="86"/>
  <c r="C179" i="86" s="1"/>
  <c r="D155" i="86"/>
  <c r="AL110" i="78"/>
  <c r="D175" i="86"/>
  <c r="B86" i="103"/>
  <c r="Z163" i="78"/>
  <c r="AH201" i="78"/>
  <c r="H61" i="78"/>
  <c r="H193" i="78"/>
  <c r="J152" i="78"/>
  <c r="D248" i="86"/>
  <c r="D246" i="86" s="1"/>
  <c r="AH176" i="78"/>
  <c r="B54" i="103"/>
  <c r="B76" i="103"/>
  <c r="B99" i="103"/>
  <c r="C168" i="86"/>
  <c r="C203" i="86"/>
  <c r="D117" i="86"/>
  <c r="D162" i="86"/>
  <c r="D160" i="86" s="1"/>
  <c r="D190" i="86"/>
  <c r="B47" i="87"/>
  <c r="AL141" i="78"/>
  <c r="AL210" i="78"/>
  <c r="AL208" i="78" s="1"/>
  <c r="AL206" i="78" s="1"/>
  <c r="B79" i="87"/>
  <c r="B102" i="87"/>
  <c r="B55" i="103"/>
  <c r="B78" i="103"/>
  <c r="B100" i="103"/>
  <c r="B130" i="103"/>
  <c r="C134" i="86"/>
  <c r="C167" i="86"/>
  <c r="C202" i="86"/>
  <c r="C255" i="86"/>
  <c r="C253" i="86" s="1"/>
  <c r="C251" i="86" s="1"/>
  <c r="D119" i="86"/>
  <c r="D223" i="86"/>
  <c r="AL80" i="78"/>
  <c r="B52" i="87"/>
  <c r="J147" i="78"/>
  <c r="B78" i="87"/>
  <c r="B38" i="103"/>
  <c r="B79" i="103"/>
  <c r="C111" i="86"/>
  <c r="C135" i="86"/>
  <c r="C174" i="86"/>
  <c r="C201" i="86"/>
  <c r="G201" i="86" s="1"/>
  <c r="AL84" i="78"/>
  <c r="H197" i="78"/>
  <c r="B85" i="87"/>
  <c r="B42" i="103"/>
  <c r="B58" i="103"/>
  <c r="C145" i="86"/>
  <c r="C176" i="86"/>
  <c r="C200" i="86"/>
  <c r="AL90" i="78"/>
  <c r="B58" i="87"/>
  <c r="B73" i="87"/>
  <c r="B129" i="103"/>
  <c r="AL109" i="78"/>
  <c r="B43" i="103"/>
  <c r="B105" i="103"/>
  <c r="C175" i="86"/>
  <c r="AL171" i="78"/>
  <c r="B86" i="87"/>
  <c r="B118" i="87"/>
  <c r="B60" i="103"/>
  <c r="B87" i="103"/>
  <c r="AL112" i="78"/>
  <c r="J193" i="78"/>
  <c r="B115" i="87"/>
  <c r="B61" i="103"/>
  <c r="B88" i="103"/>
  <c r="B113" i="103"/>
  <c r="C186" i="86"/>
  <c r="B113" i="87"/>
  <c r="B124" i="87" s="1"/>
  <c r="B65" i="103"/>
  <c r="B97" i="87"/>
  <c r="B119" i="87"/>
  <c r="C154" i="86"/>
  <c r="AL183" i="78"/>
  <c r="B98" i="87"/>
  <c r="H186" i="78"/>
  <c r="AL138" i="78"/>
  <c r="H163" i="78"/>
  <c r="D172" i="86"/>
  <c r="J163" i="78"/>
  <c r="J52" i="78"/>
  <c r="J186" i="78"/>
  <c r="AL119" i="78"/>
  <c r="C143" i="86"/>
  <c r="D84" i="86"/>
  <c r="B26" i="103"/>
  <c r="D114" i="86"/>
  <c r="G181" i="86"/>
  <c r="J125" i="78"/>
  <c r="AL104" i="78"/>
  <c r="C164" i="86" l="1"/>
  <c r="F65" i="86"/>
  <c r="D192" i="86"/>
  <c r="G219" i="86"/>
  <c r="D106" i="86"/>
  <c r="G110" i="86"/>
  <c r="C210" i="86"/>
  <c r="C208" i="86" s="1"/>
  <c r="D99" i="86"/>
  <c r="G128" i="86"/>
  <c r="G216" i="86"/>
  <c r="F114" i="86"/>
  <c r="F149" i="86"/>
  <c r="F164" i="86"/>
  <c r="E132" i="86"/>
  <c r="C197" i="86"/>
  <c r="G141" i="86"/>
  <c r="G139" i="86" s="1"/>
  <c r="G127" i="86"/>
  <c r="C59" i="86"/>
  <c r="G215" i="86"/>
  <c r="C106" i="86"/>
  <c r="D149" i="86"/>
  <c r="AD163" i="78"/>
  <c r="E214" i="86"/>
  <c r="G214" i="86" s="1"/>
  <c r="B111" i="104"/>
  <c r="B122" i="104" s="1"/>
  <c r="B142" i="104" s="1"/>
  <c r="B144" i="104" s="1"/>
  <c r="E6" i="105"/>
  <c r="H11" i="105"/>
  <c r="H7" i="105"/>
  <c r="H6" i="105" s="1"/>
  <c r="AL66" i="78"/>
  <c r="AG52" i="78"/>
  <c r="AH87" i="78"/>
  <c r="AL89" i="78"/>
  <c r="AL87" i="78" s="1"/>
  <c r="AL150" i="78"/>
  <c r="AL147" i="78" s="1"/>
  <c r="AG125" i="78"/>
  <c r="AH147" i="78"/>
  <c r="E195" i="86"/>
  <c r="AL154" i="78"/>
  <c r="AL157" i="78"/>
  <c r="AL158" i="78"/>
  <c r="AL152" i="78" s="1"/>
  <c r="AH165" i="78"/>
  <c r="AH163" i="78" s="1"/>
  <c r="AL169" i="78"/>
  <c r="AL165" i="78" s="1"/>
  <c r="AL186" i="78"/>
  <c r="G240" i="86"/>
  <c r="AH152" i="78"/>
  <c r="AL155" i="78"/>
  <c r="AH127" i="78"/>
  <c r="E176" i="86"/>
  <c r="G176" i="86"/>
  <c r="AH98" i="78"/>
  <c r="AL100" i="78"/>
  <c r="AL98" i="78" s="1"/>
  <c r="G135" i="86"/>
  <c r="G134" i="86"/>
  <c r="E119" i="86"/>
  <c r="G119" i="86" s="1"/>
  <c r="AL74" i="78"/>
  <c r="AL69" i="78" s="1"/>
  <c r="S52" i="78"/>
  <c r="AH61" i="78"/>
  <c r="G23" i="56"/>
  <c r="I52" i="78"/>
  <c r="AH78" i="78"/>
  <c r="G126" i="86"/>
  <c r="AL81" i="78"/>
  <c r="AL78" i="78" s="1"/>
  <c r="F123" i="86"/>
  <c r="X9" i="78"/>
  <c r="AF9" i="78"/>
  <c r="D123" i="86"/>
  <c r="C89" i="86"/>
  <c r="B28" i="87"/>
  <c r="AA34" i="78"/>
  <c r="AL18" i="78"/>
  <c r="J45" i="78"/>
  <c r="C72" i="86"/>
  <c r="C57" i="86" s="1"/>
  <c r="AL31" i="78"/>
  <c r="B16" i="87"/>
  <c r="E67" i="86"/>
  <c r="G67" i="86" s="1"/>
  <c r="H45" i="78"/>
  <c r="V11" i="78"/>
  <c r="S33" i="78"/>
  <c r="H14" i="78"/>
  <c r="AL27" i="78"/>
  <c r="B22" i="103"/>
  <c r="J20" i="78"/>
  <c r="H39" i="78"/>
  <c r="C84" i="86" s="1"/>
  <c r="H46" i="78"/>
  <c r="F34" i="78"/>
  <c r="G42" i="78"/>
  <c r="B14" i="87"/>
  <c r="AJ33" i="78"/>
  <c r="J14" i="78"/>
  <c r="D63" i="86"/>
  <c r="J25" i="78"/>
  <c r="AJ11" i="78"/>
  <c r="B26" i="39"/>
  <c r="C91" i="86"/>
  <c r="B30" i="87"/>
  <c r="AB33" i="78"/>
  <c r="D62" i="86"/>
  <c r="H38" i="78"/>
  <c r="B25" i="87" s="1"/>
  <c r="D34" i="78"/>
  <c r="D11" i="78" s="1"/>
  <c r="E34" i="78"/>
  <c r="AC11" i="78"/>
  <c r="AB11" i="78"/>
  <c r="AB9" i="78" s="1"/>
  <c r="AH45" i="78"/>
  <c r="AL45" i="78" s="1"/>
  <c r="AH37" i="78"/>
  <c r="U34" i="78"/>
  <c r="U11" i="78" s="1"/>
  <c r="U9" i="78" s="1"/>
  <c r="AC33" i="78"/>
  <c r="AH39" i="78"/>
  <c r="E84" i="86" s="1"/>
  <c r="G84" i="86" s="1"/>
  <c r="AK34" i="78"/>
  <c r="AK11" i="78" s="1"/>
  <c r="AK9" i="78" s="1"/>
  <c r="AA42" i="78"/>
  <c r="AL29" i="78"/>
  <c r="AL22" i="78"/>
  <c r="AL20" i="78" s="1"/>
  <c r="G11" i="78"/>
  <c r="G9" i="78" s="1"/>
  <c r="Y11" i="78"/>
  <c r="Y9" i="78" s="1"/>
  <c r="AH36" i="78"/>
  <c r="AE34" i="78"/>
  <c r="AE11" i="78" s="1"/>
  <c r="F85" i="86"/>
  <c r="AH20" i="78"/>
  <c r="C65" i="86"/>
  <c r="AL17" i="78"/>
  <c r="AL14" i="78" s="1"/>
  <c r="H12" i="78"/>
  <c r="I34" i="78"/>
  <c r="I11" i="78" s="1"/>
  <c r="I9" i="78" s="1"/>
  <c r="AH40" i="78"/>
  <c r="S34" i="78"/>
  <c r="AI33" i="78"/>
  <c r="R33" i="78"/>
  <c r="E82" i="86"/>
  <c r="B29" i="87"/>
  <c r="F59" i="86"/>
  <c r="F57" i="86"/>
  <c r="E90" i="86"/>
  <c r="H40" i="78"/>
  <c r="B23" i="103"/>
  <c r="AH46" i="78"/>
  <c r="AK33" i="78"/>
  <c r="H20" i="78"/>
  <c r="B17" i="87"/>
  <c r="AA33" i="78"/>
  <c r="J37" i="78"/>
  <c r="D73" i="86"/>
  <c r="D70" i="86" s="1"/>
  <c r="T42" i="78"/>
  <c r="T11" i="78" s="1"/>
  <c r="T9" i="78" s="1"/>
  <c r="Z42" i="78"/>
  <c r="AJ9" i="78"/>
  <c r="D33" i="78"/>
  <c r="J12" i="78"/>
  <c r="E33" i="78"/>
  <c r="O34" i="78"/>
  <c r="O11" i="78" s="1"/>
  <c r="O9" i="78" s="1"/>
  <c r="H36" i="78"/>
  <c r="AA11" i="78"/>
  <c r="AA9" i="78" s="1"/>
  <c r="S42" i="78"/>
  <c r="S11" i="78" s="1"/>
  <c r="U33" i="78"/>
  <c r="C34" i="78"/>
  <c r="G33" i="78"/>
  <c r="B26" i="87"/>
  <c r="AH44" i="78"/>
  <c r="AH42" i="78" s="1"/>
  <c r="P11" i="78"/>
  <c r="P9" i="78" s="1"/>
  <c r="B19" i="103"/>
  <c r="C42" i="78"/>
  <c r="F42" i="78"/>
  <c r="F11" i="78" s="1"/>
  <c r="F9" i="78" s="1"/>
  <c r="AD34" i="78"/>
  <c r="AD11" i="78" s="1"/>
  <c r="L42" i="78"/>
  <c r="L11" i="78" s="1"/>
  <c r="L9" i="78" s="1"/>
  <c r="R11" i="78"/>
  <c r="R9" i="78" s="1"/>
  <c r="M34" i="78"/>
  <c r="M11" i="78" s="1"/>
  <c r="M9" i="78" s="1"/>
  <c r="V9" i="78"/>
  <c r="Q11" i="78"/>
  <c r="Q9" i="78" s="1"/>
  <c r="AL28" i="78"/>
  <c r="F33" i="78"/>
  <c r="K34" i="78"/>
  <c r="K11" i="78" s="1"/>
  <c r="K9" i="78" s="1"/>
  <c r="E42" i="78"/>
  <c r="L33" i="78"/>
  <c r="T33" i="78"/>
  <c r="AG11" i="78"/>
  <c r="AL46" i="78"/>
  <c r="AH38" i="78"/>
  <c r="AL38" i="78" s="1"/>
  <c r="F70" i="86"/>
  <c r="G244" i="86"/>
  <c r="E242" i="86"/>
  <c r="AD9" i="78"/>
  <c r="E172" i="86"/>
  <c r="G175" i="86"/>
  <c r="G256" i="86"/>
  <c r="E253" i="86"/>
  <c r="E251" i="86" s="1"/>
  <c r="B14" i="55"/>
  <c r="B30" i="103"/>
  <c r="J42" i="78"/>
  <c r="D91" i="86"/>
  <c r="G62" i="86"/>
  <c r="E59" i="86"/>
  <c r="C82" i="86"/>
  <c r="G29" i="86"/>
  <c r="Z33" i="78"/>
  <c r="Z34" i="78"/>
  <c r="Z11" i="78" s="1"/>
  <c r="Z9" i="78" s="1"/>
  <c r="T163" i="78"/>
  <c r="E143" i="86"/>
  <c r="G143" i="86" s="1"/>
  <c r="G235" i="86"/>
  <c r="E233" i="86"/>
  <c r="E231" i="86" s="1"/>
  <c r="C123" i="86"/>
  <c r="C90" i="86"/>
  <c r="AL64" i="78"/>
  <c r="AL61" i="78" s="1"/>
  <c r="D210" i="86"/>
  <c r="AH69" i="78"/>
  <c r="G162" i="86"/>
  <c r="E160" i="86"/>
  <c r="C233" i="86"/>
  <c r="C231" i="86" s="1"/>
  <c r="E99" i="86"/>
  <c r="C118" i="86"/>
  <c r="G118" i="86" s="1"/>
  <c r="B48" i="87"/>
  <c r="B81" i="87" s="1"/>
  <c r="D164" i="86"/>
  <c r="D229" i="86"/>
  <c r="D226" i="86" s="1"/>
  <c r="D208" i="86" s="1"/>
  <c r="B122" i="103"/>
  <c r="N125" i="78"/>
  <c r="D221" i="86"/>
  <c r="H42" i="78"/>
  <c r="AC125" i="78"/>
  <c r="AC9" i="78" s="1"/>
  <c r="AH12" i="78"/>
  <c r="B81" i="103"/>
  <c r="I33" i="78"/>
  <c r="H25" i="78"/>
  <c r="D132" i="86"/>
  <c r="N34" i="78"/>
  <c r="N11" i="78" s="1"/>
  <c r="N9" i="78" s="1"/>
  <c r="E72" i="86"/>
  <c r="E57" i="86" s="1"/>
  <c r="G111" i="86"/>
  <c r="B135" i="103"/>
  <c r="C132" i="86"/>
  <c r="G246" i="86"/>
  <c r="D197" i="86"/>
  <c r="G238" i="86"/>
  <c r="F87" i="86"/>
  <c r="K33" i="78"/>
  <c r="AL184" i="78"/>
  <c r="AL181" i="78" s="1"/>
  <c r="J208" i="78"/>
  <c r="J206" i="78" s="1"/>
  <c r="W34" i="78"/>
  <c r="W11" i="78" s="1"/>
  <c r="AE125" i="78"/>
  <c r="E202" i="86"/>
  <c r="G202" i="86" s="1"/>
  <c r="G217" i="86"/>
  <c r="E228" i="86"/>
  <c r="F183" i="86"/>
  <c r="F210" i="86"/>
  <c r="C149" i="86"/>
  <c r="B124" i="103"/>
  <c r="B107" i="103"/>
  <c r="C183" i="86"/>
  <c r="C170" i="86" s="1"/>
  <c r="D163" i="78"/>
  <c r="D9" i="78" s="1"/>
  <c r="X33" i="78"/>
  <c r="E123" i="86"/>
  <c r="D170" i="86"/>
  <c r="C172" i="86"/>
  <c r="G117" i="86"/>
  <c r="E164" i="86"/>
  <c r="G164" i="86" s="1"/>
  <c r="C163" i="78"/>
  <c r="D253" i="86"/>
  <c r="AI42" i="78"/>
  <c r="AI11" i="78" s="1"/>
  <c r="AI9" i="78" s="1"/>
  <c r="W52" i="78"/>
  <c r="S125" i="78"/>
  <c r="S9" i="78" s="1"/>
  <c r="E189" i="86"/>
  <c r="E183" i="86" s="1"/>
  <c r="F83" i="86"/>
  <c r="F79" i="86" s="1"/>
  <c r="B25" i="39"/>
  <c r="B33" i="39" s="1"/>
  <c r="B107" i="39"/>
  <c r="F172" i="86"/>
  <c r="B73" i="103"/>
  <c r="G93" i="86"/>
  <c r="B81" i="39"/>
  <c r="F233" i="86"/>
  <c r="F231" i="86" s="1"/>
  <c r="E14" i="86"/>
  <c r="AL132" i="78"/>
  <c r="AL127" i="78" s="1"/>
  <c r="E221" i="86"/>
  <c r="B124" i="39"/>
  <c r="G242" i="86"/>
  <c r="F221" i="86"/>
  <c r="F208" i="86" s="1"/>
  <c r="D231" i="86"/>
  <c r="G179" i="86"/>
  <c r="D97" i="86"/>
  <c r="G160" i="86"/>
  <c r="F170" i="86"/>
  <c r="G189" i="86"/>
  <c r="G129" i="86"/>
  <c r="G125" i="86"/>
  <c r="G18" i="86"/>
  <c r="G14" i="86" s="1"/>
  <c r="G95" i="86"/>
  <c r="G185" i="86"/>
  <c r="G213" i="86"/>
  <c r="F97" i="86"/>
  <c r="E106" i="86"/>
  <c r="G145" i="86"/>
  <c r="G75" i="86"/>
  <c r="E149" i="86"/>
  <c r="G149" i="86" s="1"/>
  <c r="E210" i="86" l="1"/>
  <c r="G99" i="86"/>
  <c r="D59" i="86"/>
  <c r="G106" i="86"/>
  <c r="G183" i="86"/>
  <c r="G253" i="86"/>
  <c r="AL163" i="78"/>
  <c r="AG9" i="78"/>
  <c r="E114" i="86"/>
  <c r="AH125" i="78"/>
  <c r="G195" i="86"/>
  <c r="E192" i="86"/>
  <c r="G192" i="86" s="1"/>
  <c r="G210" i="86"/>
  <c r="AL125" i="78"/>
  <c r="G172" i="86"/>
  <c r="AL52" i="78"/>
  <c r="G123" i="86"/>
  <c r="AH52" i="78"/>
  <c r="C70" i="86"/>
  <c r="E65" i="86"/>
  <c r="G65" i="86" s="1"/>
  <c r="AL12" i="78"/>
  <c r="AH33" i="78"/>
  <c r="G57" i="86"/>
  <c r="D90" i="86"/>
  <c r="D87" i="86" s="1"/>
  <c r="B29" i="103"/>
  <c r="D57" i="86"/>
  <c r="C83" i="86"/>
  <c r="G59" i="86"/>
  <c r="AH34" i="78"/>
  <c r="E85" i="86"/>
  <c r="G90" i="86"/>
  <c r="AL39" i="78"/>
  <c r="E81" i="86"/>
  <c r="F56" i="86"/>
  <c r="F54" i="86" s="1"/>
  <c r="AE9" i="78"/>
  <c r="E11" i="78"/>
  <c r="E9" i="78" s="1"/>
  <c r="B24" i="103"/>
  <c r="D82" i="86"/>
  <c r="J34" i="78"/>
  <c r="J11" i="78" s="1"/>
  <c r="J9" i="78" s="1"/>
  <c r="AL44" i="78"/>
  <c r="AL42" i="78" s="1"/>
  <c r="E89" i="86"/>
  <c r="B23" i="87"/>
  <c r="AL36" i="78"/>
  <c r="AL34" i="78" s="1"/>
  <c r="C81" i="86"/>
  <c r="AL25" i="78"/>
  <c r="AL40" i="78"/>
  <c r="B27" i="87"/>
  <c r="C85" i="86"/>
  <c r="H33" i="78"/>
  <c r="G82" i="86"/>
  <c r="E91" i="86"/>
  <c r="G91" i="86" s="1"/>
  <c r="AL37" i="78"/>
  <c r="H34" i="78"/>
  <c r="H11" i="78" s="1"/>
  <c r="H9" i="78" s="1"/>
  <c r="E83" i="86"/>
  <c r="C87" i="86"/>
  <c r="C11" i="78"/>
  <c r="C9" i="78" s="1"/>
  <c r="J33" i="78"/>
  <c r="B144" i="39"/>
  <c r="G221" i="86"/>
  <c r="F78" i="86"/>
  <c r="G233" i="86"/>
  <c r="W9" i="78"/>
  <c r="AH11" i="78"/>
  <c r="D251" i="86"/>
  <c r="G251" i="86" s="1"/>
  <c r="E197" i="86"/>
  <c r="G197" i="86" s="1"/>
  <c r="G72" i="86"/>
  <c r="E70" i="86"/>
  <c r="G228" i="86"/>
  <c r="E226" i="86"/>
  <c r="G226" i="86" s="1"/>
  <c r="C114" i="86"/>
  <c r="G132" i="86"/>
  <c r="E97" i="86"/>
  <c r="G231" i="86"/>
  <c r="E170" i="86" l="1"/>
  <c r="G170" i="86" s="1"/>
  <c r="E208" i="86"/>
  <c r="G208" i="86" s="1"/>
  <c r="AH9" i="78"/>
  <c r="B33" i="103"/>
  <c r="B144" i="103" s="1"/>
  <c r="G70" i="86"/>
  <c r="E78" i="86"/>
  <c r="G85" i="86"/>
  <c r="E79" i="86"/>
  <c r="E56" i="86" s="1"/>
  <c r="AL33" i="78"/>
  <c r="G83" i="86"/>
  <c r="G89" i="86"/>
  <c r="G87" i="86" s="1"/>
  <c r="E87" i="86"/>
  <c r="AL11" i="78"/>
  <c r="AL9" i="78" s="1"/>
  <c r="D78" i="86"/>
  <c r="D79" i="86"/>
  <c r="C79" i="86"/>
  <c r="C56" i="86" s="1"/>
  <c r="G81" i="86"/>
  <c r="C78" i="86"/>
  <c r="B33" i="87"/>
  <c r="B144" i="87" s="1"/>
  <c r="C97" i="86"/>
  <c r="G97" i="86" s="1"/>
  <c r="G114" i="86"/>
  <c r="B42" i="55" l="1"/>
  <c r="B49" i="55" s="1"/>
  <c r="G78" i="86"/>
  <c r="C54" i="86"/>
  <c r="D56" i="86"/>
  <c r="D54" i="86" s="1"/>
  <c r="G79" i="86"/>
  <c r="E54" i="86"/>
  <c r="F47" i="56" l="1"/>
  <c r="G45" i="56" s="1"/>
  <c r="G10" i="56" s="1"/>
  <c r="I10" i="56" s="1"/>
  <c r="E41" i="86"/>
  <c r="E35" i="86" s="1"/>
  <c r="G56" i="86"/>
  <c r="G54" i="86" s="1"/>
  <c r="G41" i="86" l="1"/>
  <c r="G35" i="86" s="1"/>
  <c r="G8" i="86" s="1"/>
  <c r="E8" i="86"/>
</calcChain>
</file>

<file path=xl/sharedStrings.xml><?xml version="1.0" encoding="utf-8"?>
<sst xmlns="http://schemas.openxmlformats.org/spreadsheetml/2006/main" count="1593" uniqueCount="481">
  <si>
    <t>Útiles y materiales de cocina y comedor</t>
  </si>
  <si>
    <t>2.99.07</t>
  </si>
  <si>
    <t>CUENTAS ESPECIALES</t>
  </si>
  <si>
    <t>9.02</t>
  </si>
  <si>
    <t>SUMAS SIN ASIGNACION PRESUPUESTARIA</t>
  </si>
  <si>
    <t>9.02.01</t>
  </si>
  <si>
    <t>Sumas Libres sin Asignación Presupuestaria</t>
  </si>
  <si>
    <t>9.02.02</t>
  </si>
  <si>
    <t>Sumas con Destino Específico sin Asignación Presupuestaria</t>
  </si>
  <si>
    <t>2.04</t>
  </si>
  <si>
    <t>HERRAMIENTAS, REPUESTOS Y ACCESORIOS</t>
  </si>
  <si>
    <t>2.04.01</t>
  </si>
  <si>
    <t>Herramientas e Instrumentos</t>
  </si>
  <si>
    <t>2.04.02</t>
  </si>
  <si>
    <t>Repuestos y Accesorios</t>
  </si>
  <si>
    <t>2.99</t>
  </si>
  <si>
    <t>UTILES, MATERIALES Y SUMINISTROS DIVERSOS</t>
  </si>
  <si>
    <t>2.99.02</t>
  </si>
  <si>
    <t>2.99.03</t>
  </si>
  <si>
    <t>Productos de Papel, Cartón e Impresos</t>
  </si>
  <si>
    <t>2.99.04</t>
  </si>
  <si>
    <t>Textiles y Vestuarios</t>
  </si>
  <si>
    <t>2.99.05</t>
  </si>
  <si>
    <t>2.99.06</t>
  </si>
  <si>
    <t>2.99.99</t>
  </si>
  <si>
    <t>BIENES DURADEROS</t>
  </si>
  <si>
    <t>5.01</t>
  </si>
  <si>
    <t>MAQUINARIA, EQUIPO Y MOBILIARIO</t>
  </si>
  <si>
    <t>5.01.02</t>
  </si>
  <si>
    <t>Equipo de Transporte</t>
  </si>
  <si>
    <t>Equipo de Comunicación</t>
  </si>
  <si>
    <t>Equipo y Mobiliario de Oficina</t>
  </si>
  <si>
    <t>Equipo y Programas de Cómputo</t>
  </si>
  <si>
    <t>5.01.06</t>
  </si>
  <si>
    <t>Equipo Sanitario, de Laboratorio e Investigación</t>
  </si>
  <si>
    <t>5.01.07</t>
  </si>
  <si>
    <t>Equipo y Mobiliario Educacional, Deportivo y  Recreativo</t>
  </si>
  <si>
    <t>5.01.99</t>
  </si>
  <si>
    <t>5.02</t>
  </si>
  <si>
    <t>CONSTRUCCIONES, ADICIONES Y MEJORAS</t>
  </si>
  <si>
    <t>Edificios</t>
  </si>
  <si>
    <t>5.02.07</t>
  </si>
  <si>
    <t>Instalaciones</t>
  </si>
  <si>
    <t>5.99</t>
  </si>
  <si>
    <t xml:space="preserve">TRANSFERENCIAS CORRIENTES </t>
  </si>
  <si>
    <t>6.01</t>
  </si>
  <si>
    <t>TRANSFERENCIAS CORRIENTES AL SECTOR PUBLICO</t>
  </si>
  <si>
    <t>6.01.02</t>
  </si>
  <si>
    <t>6.03</t>
  </si>
  <si>
    <t>PRESTACIONES LEGALES</t>
  </si>
  <si>
    <t>Prestaciones Legales</t>
  </si>
  <si>
    <t>6.07</t>
  </si>
  <si>
    <t>TRANSFERENCIAS CORRIENTES AL SECTOR EXTERNO</t>
  </si>
  <si>
    <t>6.07.01</t>
  </si>
  <si>
    <t>Transferencias Corrientes a Organismos Internacionales</t>
  </si>
  <si>
    <t>1.03.04</t>
  </si>
  <si>
    <t>1.03.06</t>
  </si>
  <si>
    <t>1.04</t>
  </si>
  <si>
    <t>SERVICIOS DE GESTION Y APOYO</t>
  </si>
  <si>
    <t>1.04.04</t>
  </si>
  <si>
    <t>Servicios en Ciencias Económicas y Sociales</t>
  </si>
  <si>
    <t>1.04.05</t>
  </si>
  <si>
    <t>Servicios de Desarrollo de Sistemas Informáticos</t>
  </si>
  <si>
    <t>1.04.06</t>
  </si>
  <si>
    <t>Servicios Generales</t>
  </si>
  <si>
    <t>1.04.99</t>
  </si>
  <si>
    <t>Otros Servicios de Gestión y Apoyo</t>
  </si>
  <si>
    <t>1.05</t>
  </si>
  <si>
    <t>GASTOS DE VIAJE Y DE TRANSPORTE</t>
  </si>
  <si>
    <t>Transporte dentro del País</t>
  </si>
  <si>
    <t>1.05.03</t>
  </si>
  <si>
    <t>Transporte al Exterior</t>
  </si>
  <si>
    <t>1.06</t>
  </si>
  <si>
    <t>SEGUROS, REASEGUROS Y OTRAS OBLIGACIONES</t>
  </si>
  <si>
    <t>1.06.01</t>
  </si>
  <si>
    <t xml:space="preserve">Seguros </t>
  </si>
  <si>
    <t>1.07</t>
  </si>
  <si>
    <t>CAPACITACION Y PROTOCOLO</t>
  </si>
  <si>
    <t>Actividades de Capacitación</t>
  </si>
  <si>
    <t>1.07.02</t>
  </si>
  <si>
    <t>Actividades Protocolarias y Sociales</t>
  </si>
  <si>
    <t>1.07.03</t>
  </si>
  <si>
    <t>Gastos de Representación Institucional</t>
  </si>
  <si>
    <t>1.08</t>
  </si>
  <si>
    <t>MANTENIMIENTO Y REPARACION</t>
  </si>
  <si>
    <t>1.08.01</t>
  </si>
  <si>
    <t>Mant. y Rep. de Edificios y Locales</t>
  </si>
  <si>
    <t>1.08.03</t>
  </si>
  <si>
    <t>Mant. y Rep. de Instalaciones y otras Obras</t>
  </si>
  <si>
    <t>1.08.05</t>
  </si>
  <si>
    <t>Mant. y Rep. de Equipo de Transporte</t>
  </si>
  <si>
    <t>1.08.06</t>
  </si>
  <si>
    <t>Mant. y Rep. de Equipo de Comunicación</t>
  </si>
  <si>
    <t>1.08.07</t>
  </si>
  <si>
    <t>1.08.08</t>
  </si>
  <si>
    <t>Mant. y Rep. de Mobiliario y  Equipo y Sistemas de Información</t>
  </si>
  <si>
    <t>1.08.99</t>
  </si>
  <si>
    <t>Mant. y Rep. de Otros Equipos</t>
  </si>
  <si>
    <t>1.99</t>
  </si>
  <si>
    <t>SERVICIOS DIVERSOS</t>
  </si>
  <si>
    <t>1.99.05</t>
  </si>
  <si>
    <t>Deducibles</t>
  </si>
  <si>
    <t>1.99.99</t>
  </si>
  <si>
    <t>Otros Servicios No Especificados</t>
  </si>
  <si>
    <t>MATERIALES Y SUMINISTROS</t>
  </si>
  <si>
    <t>2.01</t>
  </si>
  <si>
    <t>PRODUCTOS QUIMICOS Y CONEXOS</t>
  </si>
  <si>
    <t>Combustibles y Lubricantes</t>
  </si>
  <si>
    <t>2.01.02</t>
  </si>
  <si>
    <t>Productos Farmacéuticos y Medicinales</t>
  </si>
  <si>
    <t>2.01.04</t>
  </si>
  <si>
    <t>Tintas, Pinturas y Diluyentes</t>
  </si>
  <si>
    <t>2.01.99</t>
  </si>
  <si>
    <t>2.03</t>
  </si>
  <si>
    <t>MATERIALES PARA CONSTRUCCION Y MANTENIMIENTO</t>
  </si>
  <si>
    <t>2.03.01</t>
  </si>
  <si>
    <t>Materiales y Productos Metálicos</t>
  </si>
  <si>
    <t>2.03.03</t>
  </si>
  <si>
    <t>2.03.04</t>
  </si>
  <si>
    <t>Materiales y Productos Eléctricos, Telefónicos y de Cómputo</t>
  </si>
  <si>
    <t>2.03.05</t>
  </si>
  <si>
    <t>Materiales y Productos de Vidrio</t>
  </si>
  <si>
    <t>2.03.06</t>
  </si>
  <si>
    <t>Materiales y Productos de Plástico</t>
  </si>
  <si>
    <t>2.03.99</t>
  </si>
  <si>
    <t>TOTAL GENERAL</t>
  </si>
  <si>
    <t>SUBP.</t>
  </si>
  <si>
    <t>DESCRIPCION</t>
  </si>
  <si>
    <t>0</t>
  </si>
  <si>
    <t>REMUNERACIONES</t>
  </si>
  <si>
    <t>REMUNERACIONES BASICAS</t>
  </si>
  <si>
    <t>0.01.03</t>
  </si>
  <si>
    <t>0.02</t>
  </si>
  <si>
    <t>REMUNERACIONES EVENTUALES</t>
  </si>
  <si>
    <t>Tiempo Extraordinario</t>
  </si>
  <si>
    <t>0.02.05</t>
  </si>
  <si>
    <t>Dietas</t>
  </si>
  <si>
    <t>0.03</t>
  </si>
  <si>
    <t>INCENTIVOS SALARIALES</t>
  </si>
  <si>
    <t>0.03.01</t>
  </si>
  <si>
    <t>0.03.02</t>
  </si>
  <si>
    <t>0.03.99</t>
  </si>
  <si>
    <t>Otros Incentivos Salariales</t>
  </si>
  <si>
    <t>CONTRIB. PATR. AL DESARROLLO Y SEG. SOCIAL</t>
  </si>
  <si>
    <t>0.04.01</t>
  </si>
  <si>
    <t>0.04.02</t>
  </si>
  <si>
    <t>0.04.03</t>
  </si>
  <si>
    <t>0.04.04</t>
  </si>
  <si>
    <t>Contribución a FODESAF</t>
  </si>
  <si>
    <t>0.04.05</t>
  </si>
  <si>
    <t>0.05</t>
  </si>
  <si>
    <t>CONT. PATR. A FONDOS DE PENS. Y CAPITALIZACION</t>
  </si>
  <si>
    <t>0.05.02</t>
  </si>
  <si>
    <t>0.05.03</t>
  </si>
  <si>
    <t>1</t>
  </si>
  <si>
    <t>SERVICIOS</t>
  </si>
  <si>
    <t>1.01</t>
  </si>
  <si>
    <t>ALQUILERES</t>
  </si>
  <si>
    <t>Alquiler de Maquinaria, Equipo y Mobiliario</t>
  </si>
  <si>
    <t>1.01.03</t>
  </si>
  <si>
    <t>Alquiler de Equipo de Cómputo</t>
  </si>
  <si>
    <t>1.01.99</t>
  </si>
  <si>
    <t>Otros Alquileres</t>
  </si>
  <si>
    <t>1.02</t>
  </si>
  <si>
    <t>SERVICIOS BASICOS</t>
  </si>
  <si>
    <t>Servicio de Agua y Alcantarillado</t>
  </si>
  <si>
    <t>Servicio de Energía Eléctrica</t>
  </si>
  <si>
    <t>1.02.03</t>
  </si>
  <si>
    <t>Servicio de Correo</t>
  </si>
  <si>
    <t>1.02.99</t>
  </si>
  <si>
    <t>Otros Servicios Básicos</t>
  </si>
  <si>
    <t>1.03</t>
  </si>
  <si>
    <t>SERVICIOS COMERCIALES Y FINANCIEROS</t>
  </si>
  <si>
    <t>0.01.01</t>
  </si>
  <si>
    <t>0.03.04</t>
  </si>
  <si>
    <t>0.03.03</t>
  </si>
  <si>
    <t>0.04</t>
  </si>
  <si>
    <t>6.03.01</t>
  </si>
  <si>
    <t>0.02.01</t>
  </si>
  <si>
    <t>1.01.02</t>
  </si>
  <si>
    <t>1.01.01</t>
  </si>
  <si>
    <t>1.02.01</t>
  </si>
  <si>
    <t>1.02.02</t>
  </si>
  <si>
    <t>1.02.04</t>
  </si>
  <si>
    <t>1.03.01</t>
  </si>
  <si>
    <t>1.03.02</t>
  </si>
  <si>
    <t>1.07.01</t>
  </si>
  <si>
    <t>1.05.02</t>
  </si>
  <si>
    <t>1.05.04</t>
  </si>
  <si>
    <t>2.99.01</t>
  </si>
  <si>
    <t>5.01.05</t>
  </si>
  <si>
    <t>5.01.04</t>
  </si>
  <si>
    <t>5.01.03</t>
  </si>
  <si>
    <t>1.05.01</t>
  </si>
  <si>
    <t>5.02.01</t>
  </si>
  <si>
    <t>2.01.01</t>
  </si>
  <si>
    <t>1.03.03</t>
  </si>
  <si>
    <t>5.99.03</t>
  </si>
  <si>
    <t>Justificación de Partidas y/o Subpartidas</t>
  </si>
  <si>
    <t>Partida /
Subpartida</t>
  </si>
  <si>
    <t>PROGRAMA 02</t>
  </si>
  <si>
    <t>PROGRAMA 03</t>
  </si>
  <si>
    <t>PROGRAMA 01</t>
  </si>
  <si>
    <t>TOTAL PARTIDA</t>
  </si>
  <si>
    <t>INSTITUTO NACIONAL DE ESTADISTICA Y CENSOS</t>
  </si>
  <si>
    <t>ORIGEN DE LOS RECURSOS</t>
  </si>
  <si>
    <t>TRANSFERENCIAS CORRIENTES DEL SECTOR PUBLICO</t>
  </si>
  <si>
    <t xml:space="preserve">   TRANSFERENCIAS CTES DEL GOBIERNO CENTRAL</t>
  </si>
  <si>
    <t xml:space="preserve">   TRANSF. CTES INST. DESCENTRALIZADAS NO EMPRES. ICAFE</t>
  </si>
  <si>
    <t>TRANSFERENCIAS CORRIENTES DE ORGANOS DESCONCENTRADOS</t>
  </si>
  <si>
    <t xml:space="preserve">       INSTITUTO NACIONAL DE LA MUJER</t>
  </si>
  <si>
    <t>RECURSOS DE VIGENCIAS ANTERIORES</t>
  </si>
  <si>
    <t>TRANSFERENCIAS CORRIENTES DE ORGANISMOS INTERNACIONALES</t>
  </si>
  <si>
    <t>APLICACIÓN DE LOS RECURSOS</t>
  </si>
  <si>
    <t>Utiles y Materiales de Oficina y Cómputo</t>
  </si>
  <si>
    <t>Utiles y Materiales Médico, Hospitalario y de Investigación</t>
  </si>
  <si>
    <t>Utiles y Materiales de Limpieza</t>
  </si>
  <si>
    <t>5.99.99</t>
  </si>
  <si>
    <t>Otros Bienes Duraderos</t>
  </si>
  <si>
    <t>TOTAL PROGRAMA 02</t>
  </si>
  <si>
    <t>0.01</t>
  </si>
  <si>
    <t>6.01.01</t>
  </si>
  <si>
    <t>Transferencias Corrientes al Gobierno Central</t>
  </si>
  <si>
    <t xml:space="preserve">       Superávit Libre</t>
  </si>
  <si>
    <t>TRANSFERENCIAS CORRIENTES DEL SECTOR EXTERNO</t>
  </si>
  <si>
    <t>5.01.01</t>
  </si>
  <si>
    <t>AREA DE ADMINISTRACION Y FINANZAS</t>
  </si>
  <si>
    <t>UNIDAD DE FINANZAS</t>
  </si>
  <si>
    <t>1.0.0.0.00.00.0.0.000</t>
  </si>
  <si>
    <t>1.4.0.0.00.00.0.0.000</t>
  </si>
  <si>
    <t>TRANSFERENCIAS CORRIENTES</t>
  </si>
  <si>
    <t>1.4.1.0.00.00.0.0.000</t>
  </si>
  <si>
    <t>1.4.1.1.00.00.0.0.000</t>
  </si>
  <si>
    <t>Transferencias Corrientes del Gobierno Central</t>
  </si>
  <si>
    <t>1.4.1.6.00.00.0.0.000</t>
  </si>
  <si>
    <t>1.4.3.0.00.00.0.0.000</t>
  </si>
  <si>
    <t>1.4.3.1.00.00.0.0.000</t>
  </si>
  <si>
    <t>3.0.0.0.00.00.0.0.000</t>
  </si>
  <si>
    <t>FINANCIAMIENTO</t>
  </si>
  <si>
    <t>CLASIFICACION</t>
  </si>
  <si>
    <r>
      <t xml:space="preserve">MONTO                    </t>
    </r>
    <r>
      <rPr>
        <sz val="10"/>
        <color indexed="9"/>
        <rFont val="Tw Cen MT"/>
        <family val="2"/>
      </rPr>
      <t>(en colones)</t>
    </r>
  </si>
  <si>
    <t xml:space="preserve">JUSTIFICACION </t>
  </si>
  <si>
    <t xml:space="preserve">TOTAL INGRESOS </t>
  </si>
  <si>
    <t>INGRESOS CORRIENTES</t>
  </si>
  <si>
    <t>1.3.0.0.00.00.0.0.000</t>
  </si>
  <si>
    <t xml:space="preserve">   INGRESOS NO TRIBUTARIOS</t>
  </si>
  <si>
    <t>1.3.1.0.00.00.0.0.000</t>
  </si>
  <si>
    <t xml:space="preserve">      Venta de bienes y servicios</t>
  </si>
  <si>
    <t xml:space="preserve"> 1.3.1.2.09.09.0.0.000</t>
  </si>
  <si>
    <t xml:space="preserve">          Venta de otros servicios</t>
  </si>
  <si>
    <t>CLASIFICACION DE INGRESOS</t>
  </si>
  <si>
    <t>INGRESOS TOTALES</t>
  </si>
  <si>
    <t>¢</t>
  </si>
  <si>
    <t>Transferencias Ctes de Instituciones Públicas Financieras</t>
  </si>
  <si>
    <t xml:space="preserve"> Transferencias Corrientes de Organismos Internacionales</t>
  </si>
  <si>
    <t xml:space="preserve"> 3.3.1.0.00.00.0.0.000</t>
  </si>
  <si>
    <t xml:space="preserve"> 3.3.2.0.00.00.0.0.000</t>
  </si>
  <si>
    <t xml:space="preserve">CLASIFICACION DE INGRESOS </t>
  </si>
  <si>
    <t xml:space="preserve">         Transferencias Corrientes de Organismos Internacionales </t>
  </si>
  <si>
    <t xml:space="preserve">    INGRESOS NO TRIBUTARIOS</t>
  </si>
  <si>
    <t xml:space="preserve"> </t>
  </si>
  <si>
    <t xml:space="preserve">         - Venta de otros servicios</t>
  </si>
  <si>
    <t xml:space="preserve">             - Recursos Reales al 28 de febrero 2010</t>
  </si>
  <si>
    <t xml:space="preserve">             - Recursos Proyectados a Diciembre 2011</t>
  </si>
  <si>
    <t>(en  colones)</t>
  </si>
  <si>
    <t>Monto
(en colones)</t>
  </si>
  <si>
    <t>Justificación</t>
  </si>
  <si>
    <t>1.04.03</t>
  </si>
  <si>
    <t>2.02.03</t>
  </si>
  <si>
    <t xml:space="preserve">   TRANSFERENCIAS CTES INST. PUBLICAS FINANCIERAS - B.C.C.R.</t>
  </si>
  <si>
    <t xml:space="preserve">       Superávit Específico</t>
  </si>
  <si>
    <t>Transferencias Corrientes</t>
  </si>
  <si>
    <t>PROGRAMA 04</t>
  </si>
  <si>
    <t>2.02</t>
  </si>
  <si>
    <t>ALIMENTOS Y PRODUCTOS AGROPECUARIOS</t>
  </si>
  <si>
    <t>Alimentos y Bebidas</t>
  </si>
  <si>
    <t>1.03.07</t>
  </si>
  <si>
    <t>TOTAL PROGRAMA 01</t>
  </si>
  <si>
    <t>Utiles y Materiales de Resguardo y Seguridad</t>
  </si>
  <si>
    <t xml:space="preserve">      - Superávit Libre 2012</t>
  </si>
  <si>
    <t>CLASIFICACION DE GASTOS</t>
  </si>
  <si>
    <t>0.01.05</t>
  </si>
  <si>
    <t>0.99</t>
  </si>
  <si>
    <t>REMUNERACIONES DIVERSAS</t>
  </si>
  <si>
    <t>0.99.99</t>
  </si>
  <si>
    <t>Suplencias</t>
  </si>
  <si>
    <t>SUBTOTAL REMUNERACIONES E INCENTIVOS</t>
  </si>
  <si>
    <t>Sueldos por Cargos Fijos</t>
  </si>
  <si>
    <t>Servicios Especiales</t>
  </si>
  <si>
    <t>Retribución por años servidos</t>
  </si>
  <si>
    <t>Restricción al ejercicio liberal de la profesión</t>
  </si>
  <si>
    <t>Decimotercer mes</t>
  </si>
  <si>
    <t>Salario escolar</t>
  </si>
  <si>
    <t>SUBTOTAL CARGAS SOCIALES</t>
  </si>
  <si>
    <t>Contribución Patronal al Seguro de Salud de la C.C.S.S.</t>
  </si>
  <si>
    <t>Contribución Patronal al Instituto Mixto de Ayuda Social</t>
  </si>
  <si>
    <t>Contribución Patronal al Instituto Nacional de Aprendizaje</t>
  </si>
  <si>
    <t>Contribución Patronal al B.P.D.C.</t>
  </si>
  <si>
    <t>0.05.01</t>
  </si>
  <si>
    <t>Contribución Patronal al Seguro de Pensiones de la C.C.S.S.</t>
  </si>
  <si>
    <t xml:space="preserve">Aporte Patronal al Régimen Obligatorio de Pensiones omplementarias </t>
  </si>
  <si>
    <t xml:space="preserve">Aporte Patronal al Fondo de Capitalización Laboral </t>
  </si>
  <si>
    <t>Otras remuneraciones</t>
  </si>
  <si>
    <t>Alquiler de Edificios, Locales y Terrenos</t>
  </si>
  <si>
    <t>Servicio de Telecomunicaciones</t>
  </si>
  <si>
    <t>Información</t>
  </si>
  <si>
    <t>Publicidad y Propaganda</t>
  </si>
  <si>
    <t>Impresión, Encuadernación y Otros</t>
  </si>
  <si>
    <t>Transporte de Bienes</t>
  </si>
  <si>
    <t>Comisiones y Gastos por Servicios Financieros y Comerciales</t>
  </si>
  <si>
    <t>Servicio de transferencia electrónica de información</t>
  </si>
  <si>
    <t>1.04.02</t>
  </si>
  <si>
    <t>Servicios jurídicos</t>
  </si>
  <si>
    <t>Servicios de ingeniería</t>
  </si>
  <si>
    <t>Viáticos dentro del País</t>
  </si>
  <si>
    <t>Viáticos al Exterior</t>
  </si>
  <si>
    <t>1.08.04</t>
  </si>
  <si>
    <t>Mant. y Rep. de Maquinaria y Equipo de Producción</t>
  </si>
  <si>
    <t>Mant. y Rep. de Mobiliario y  Equipo de Oficina</t>
  </si>
  <si>
    <t>1.09</t>
  </si>
  <si>
    <t>IMPUESTOS</t>
  </si>
  <si>
    <t>1.09.99</t>
  </si>
  <si>
    <t>Otros impuestos</t>
  </si>
  <si>
    <t>1.99.02</t>
  </si>
  <si>
    <t>Intereses moratorios y multas</t>
  </si>
  <si>
    <t>Otros Productos Químicos y Conexos</t>
  </si>
  <si>
    <t>Madera y sus Derivados</t>
  </si>
  <si>
    <t>Otros Materiales de Uso en la Construcción y Mantenimiento</t>
  </si>
  <si>
    <t>Otros Utiles, Materiales y Suministros Diversos</t>
  </si>
  <si>
    <t>Maquinaria y Equipo para la Producción</t>
  </si>
  <si>
    <t>Maquinaria y Equipo y Mobiliario Diverso</t>
  </si>
  <si>
    <t>Bienes intangibles</t>
  </si>
  <si>
    <t>Transferencias Corrientes a Organos Desconcentrados</t>
  </si>
  <si>
    <t>6.06</t>
  </si>
  <si>
    <t>OTRAS TRANSFERENCIAS CORRIENTES AL SECTOR PRIVADO</t>
  </si>
  <si>
    <t>6.06.01</t>
  </si>
  <si>
    <t>Indemnizaciones</t>
  </si>
  <si>
    <t>6.07.02</t>
  </si>
  <si>
    <t>Otras Transferencias Corrientes al Sector Externo</t>
  </si>
  <si>
    <t xml:space="preserve">ESTADO DE ORIGEN Y APLICACIÓN DE RECURSOS </t>
  </si>
  <si>
    <t>en colones</t>
  </si>
  <si>
    <t>TOTAL PRESUPUESTO EXTRAORDINARIO N°01-2015</t>
  </si>
  <si>
    <t xml:space="preserve">      - Venta de Servicios año 2014</t>
  </si>
  <si>
    <t>Se relaciona con todos los objetivos y las metas del Programa</t>
  </si>
  <si>
    <t>Relación Objetivos y Metas</t>
  </si>
  <si>
    <t xml:space="preserve">      Superávit libre </t>
  </si>
  <si>
    <t xml:space="preserve">      Superávit Específico </t>
  </si>
  <si>
    <t>TOTAL PROGRAMA 03</t>
  </si>
  <si>
    <t>|</t>
  </si>
  <si>
    <t xml:space="preserve">Superávit Específico correspondiente al Ejercicio Económico del  según el siguiente detalle:
</t>
  </si>
  <si>
    <t xml:space="preserve">Igualmente los recursos de la ENAHO no se encontraban disponibles para dar cumplimiento a la Directrices Presidenciales. </t>
  </si>
  <si>
    <t>Programa 01:  Administración Superior</t>
  </si>
  <si>
    <t xml:space="preserve">      - Superávit Libre</t>
  </si>
  <si>
    <t xml:space="preserve">      - ACTUALIZACION IPC  2015</t>
  </si>
  <si>
    <t xml:space="preserve">      - ECE 2015</t>
  </si>
  <si>
    <t xml:space="preserve">      - ETAPA 2015</t>
  </si>
  <si>
    <t xml:space="preserve">      - ENAE 2015</t>
  </si>
  <si>
    <t xml:space="preserve">      - SUPERAVIT ESPECIFICO BCCR 2015</t>
  </si>
  <si>
    <t xml:space="preserve">      - UNICEF</t>
  </si>
  <si>
    <t xml:space="preserve">     UNICEF</t>
  </si>
  <si>
    <t>Transferencias Corrientes de Organismos Internacionales</t>
  </si>
  <si>
    <t>UNICEF</t>
  </si>
  <si>
    <t>BANCO MUNDIAL</t>
  </si>
  <si>
    <t xml:space="preserve">     BANCO MUNDIAL</t>
  </si>
  <si>
    <t xml:space="preserve">Devolución de recursos  de Encuesta de Salud y MICS (Indicadores Múltiples por Conglomerados) (UNICEF).
Aporte del Banco Mundial para el Sistema Integrado Encuestas a Hogares
</t>
  </si>
  <si>
    <t xml:space="preserve">      - BCCR (ENHOPRO)</t>
  </si>
  <si>
    <t>Programa Nº 04: Difusión y Promoción de la Producción Estadística</t>
  </si>
  <si>
    <t>Aquí hay que separar los 30 millones como superavit específico</t>
  </si>
  <si>
    <t>Recursos de superávit libre acumulado al 2015 y no utilizados en el periodo 2017- 2018, estos recursos fueron dictaminados  mediante oficio STAP-1911-2018 del 20 de diciembre 2018.</t>
  </si>
  <si>
    <t xml:space="preserve">      - Ministerio de  Cultura</t>
  </si>
  <si>
    <t xml:space="preserve">      - INAMU</t>
  </si>
  <si>
    <t>Recursos provenientes superávit especifico de la Encuesta Nacional de Cultura, aporte realizado por le Ministerio de Cultura y Juventud</t>
  </si>
  <si>
    <t>1.4.1.3.00.00.0.0.000</t>
  </si>
  <si>
    <t>Transferencias Ctes de Instituciones Descentralizadas No Empresariales (INAMU)</t>
  </si>
  <si>
    <t>Corresponde a Ingresos por Venta de Servicios  para la Encuesta Nacional de Puestos de Trabajo dsel 2020, aportados por la Comisión Nacional de Préstamos para Educación - CONAPE, según lo indicado en el contrato N° 0432020001400005-00 asociado al proceso 2019CD-000119-0006400001 "Continuidad de la Encuesta Nacional de Puestos de Trabajo en establecimientos privados en Costa Rica (Comercio y Otros Sectores)" realizado por CONAPE.</t>
  </si>
  <si>
    <t>Ajuste a la estimación de los recursos de la transferencia del BCCR, la cual fue proyectada con un 3% de inflación anual al finalizar el año 2019, siendo el dato real de 1,52%, esta diferencia será cubierta con recursos propios del INEC.</t>
  </si>
  <si>
    <t xml:space="preserve">  - Transferencias Corrientes del Gobierno Central</t>
  </si>
  <si>
    <t>3. Según lo indicado en la Ley 9694, la transferencia del Banco Central aumenta lo que indica el IPC anualmente, por tanto debe realizarse un  ajuste en la estimación de los ingresos de la transferencia del BCCR, dado que la tasa de inflación estimada fue menor a la real, el ajuste debe ser por ¢74 000 000, monto que será financiado con los recursos propios.</t>
  </si>
  <si>
    <t>1. La Encuesta Nacional de Puestos de Trabajo sería financiada con recursos propios de este Instituto, provenientes de la recaudación del 0,50 % de las primas de seguros que se venden en el país, según lo indicado en la ley 9694</t>
  </si>
  <si>
    <t>2. La Encuesta Nacional de Hogares será financiada con recursos propios de este Instituto, provenientes de la recaudación del 0,50 % de las primas de seguros que se venden en el país, según lo indicado en la ley 9694</t>
  </si>
  <si>
    <t>Reclasificación de financiamiento de la Encuesta  Nacional de Puestos de Trabajo y Encuesta Nacional de Hogares en cumplimiento al articulo 53 de la ley  Sistema de Estadística Nacional N° 9694 Todos los recursos que el INEC genere como superávit constituirán una reserva destinada exclusivamente al financiamiento de todos los
costos de los censos nacionales o la revisión y actualización de las metodologías utilizadas en la producción de las estadísticas oficiales y en cumplimiento en lo determinado en el pronunciamiento de la Procuraduría General de la República, N.° C-465-2020 de 25 de noviembre de 2020</t>
  </si>
  <si>
    <t xml:space="preserve">  - Cambio de Financiamiento ( Encuesta Nacional de Puestos de Trabajo)</t>
  </si>
  <si>
    <t xml:space="preserve">  - Cambio de Financiamiento ( Encuesta Nacional de Hogares)</t>
  </si>
  <si>
    <t xml:space="preserve">  - Cambio de Financiamiento (Diferencia en estimación de Transf. BCCR.)</t>
  </si>
  <si>
    <t>0103 - SP103 Auditoría Interna</t>
  </si>
  <si>
    <t>0117 - SP117 Nivel Superior</t>
  </si>
  <si>
    <t>0118 - SP118 Nivel Asesor</t>
  </si>
  <si>
    <t>0119 - SP119  Departamento de Tecnologías de información</t>
  </si>
  <si>
    <t>0120 - SP120 Departamento Administrativo Financiero</t>
  </si>
  <si>
    <t>01 - PROGRAMA 01: Administración Superior</t>
  </si>
  <si>
    <t>0203 - SP203 Dirección de Rectoría de la Estadística Nacional</t>
  </si>
  <si>
    <t>02 - PROGRAMA 02: Coordinación del Sistema Estadístico Nacional</t>
  </si>
  <si>
    <t>030101 - SP301 Área de Censos y Encuestas</t>
  </si>
  <si>
    <t>030102 - SP302 Encuesta Nacional de Hogares (ENAHO)</t>
  </si>
  <si>
    <t>030103 - SP303 Unidad de Estadísticas Demográficas</t>
  </si>
  <si>
    <t>030104 - SP304 Encuesta Continua de Empleo (ECE)</t>
  </si>
  <si>
    <t>030105 - SP305 Encuesta Nacional de Microempresas y Hogares (ENAMEH)</t>
  </si>
  <si>
    <t>030107 - SP307 Unidad de Diseño, análisis y operaciones</t>
  </si>
  <si>
    <t>030108 - SP308 Unidad de Cartografía</t>
  </si>
  <si>
    <t>030109 - SP309 Muestreo</t>
  </si>
  <si>
    <t>030110 - SP310 Encuestas Especiales (ENUT)</t>
  </si>
  <si>
    <t>030213 - SP313 Área de Estadísticas Continuas</t>
  </si>
  <si>
    <t>030214 - SP314 Unidad de Índice de Precios</t>
  </si>
  <si>
    <t>030215 - SP315 Encuesta Nacional Agropecuaria (ENA)</t>
  </si>
  <si>
    <t>030216 - SP316 Encuesta Nacional de Empresas (ENAE)</t>
  </si>
  <si>
    <t>030217 - SP317 Directorio de Empresas y Establecimientos (DEE)</t>
  </si>
  <si>
    <t>030218 - SP318 Unidad de Estadísticas Económicas</t>
  </si>
  <si>
    <t>030220 - SP320 Actualización Índice de Precios al Consumidor</t>
  </si>
  <si>
    <t>030221 - SP321 SISTEMA INTEGRADO ENC. A HOGARES (BANCO MUNDIAL)</t>
  </si>
  <si>
    <t>030222 - SP322 Encuesta Económica de Empresa</t>
  </si>
  <si>
    <t>030223 - SP323 Encuesta Nacional de Ingresos y Gastos (ENIGH)</t>
  </si>
  <si>
    <t>030227 - SP327 CENSO NACIONAL DE POBLACION Y VIVIENDA</t>
  </si>
  <si>
    <t>030233 - SP333 Encuestas Financieras y Presupuesto de los Hogares</t>
  </si>
  <si>
    <t>030234 - SP334 Enc. Registro Estadistico de Poblacion</t>
  </si>
  <si>
    <t>030235 - SP335 Encuesta Nacional de Demanda Laboral (ENADEL)</t>
  </si>
  <si>
    <t>03 - PROGRAMA 03: Producción Estadística</t>
  </si>
  <si>
    <t>0406 - SP406 Servicios de Información</t>
  </si>
  <si>
    <t>0407 - SP407 Difusión y Promoción</t>
  </si>
  <si>
    <t>PROGRAMA  N° 02:  Coordinación del Sistema Estadístico Nacional</t>
  </si>
  <si>
    <t>TOTAL PROGRAMA 04</t>
  </si>
  <si>
    <t>TOTAL PRESUPUESTO EXTRAORDINARIO N°01-2022</t>
  </si>
  <si>
    <t>PRESUPUESTO EXTRAORDINARIO N° 1- 2022</t>
  </si>
  <si>
    <t xml:space="preserve">Recursos incluidos como superávit especifico para el  financiamiento del Censo Nacional,  y proyectos con periodicidad de dos años según lo indica el artículo 53 y 53 bis de la Ley 9694.
</t>
  </si>
  <si>
    <t>Año 2022</t>
  </si>
  <si>
    <t>Contempla el pago de servicio de traslado nacional e internacional de toda clase de correspondencia postal, el alquiler de apartados postales, la adquisición de estampillas, y otros servicios conexos para el Censo Nacional</t>
  </si>
  <si>
    <t>Consultoría Jurídica para el proyecto Censo Nacional</t>
  </si>
  <si>
    <t>Monto correspondiente a la compra de combustible requerido para llevar a cabo el operativo de campo y procesos adscritos a la encuesta como la actualización y levantamiento cartográfico</t>
  </si>
  <si>
    <t>Requerido para la encuadernado de los ejemplares de estadísticas vitales impresión de manuales, hojas de control, cuestionarios, entre otros documentos requeridos para trabajo de campo, se  contempla la impresión de los cuestionarios, brochure, carta de presentación, instructivos para el personal  entrevistador, supervisor y  crítico-codificador para los diferentes encuestas</t>
  </si>
  <si>
    <t xml:space="preserve">1. Para el pago del servicio de monitoreo de los vehículos institucionales, además los 35 agentes censales y 5 sub agentes
2. Recarga de Extintores para 4 vehículos </t>
  </si>
  <si>
    <t>Se considera el pago de peajes y pasajes necesarios durante el operativo de campo de los diferentes Proyectos de este programa .</t>
  </si>
  <si>
    <t>Se requieren recursos para la cancelación de los rubros de alimentación (desayuno, almuerzo y cena) y hospedaje para el trabajo de campo en el levantamiento de la información de los diferentes proyectos de este programa y de levantamiento cartográfico.</t>
  </si>
  <si>
    <t>Para la compra de repuestos para  vehículos INEC, y unidad de imagen impresora LEXMARK MX42</t>
  </si>
  <si>
    <t>Medicamentos y otros implementos que la C.C.S.S. no distribuye y son necesarios para la atención médica de los funcionarios, tales como gasa, alcohol, jeringas, papel para camilla, tiras reactivas entre otros.</t>
  </si>
  <si>
    <t>Recursos para compra de material para empaque de seguridad para traslado de equipo</t>
  </si>
  <si>
    <t xml:space="preserve">Para la adquisición de computadoras, tabletas , requeridos para los proyectos </t>
  </si>
  <si>
    <t>Gastos correspondientes a las actividades de capacitación del personal nuevo de trabajo de campo de los diferentes proyectos estadísticos., dado que es indispensable capacitarlos en conceptos técnicos, los cuales son fundamentales para sus labores en campo y capacitar adecuada a los funcionarios que realizarán la recolección de datos del Censo Nacional 2022, con el objetivo de probar todos los sistemas y procesos que se van a utilizar, además de retroalimentar y analizar los rendimientos de los equipos de trabajo, para proponer mejoras o hacer ajustes a los planes o metodología de trabajo.</t>
  </si>
  <si>
    <t>Consultoría para el proceso de  codificación de los datos que se recolectaran en el Censo Nacional</t>
  </si>
  <si>
    <t>1. Se contempla pago de revisión técnica vehicular de la flotilla institucional 
2. Servicio de confección de kits, distribución y almacenamiento de artículos para el Censo Nacional 2022 
3. Centro de atención de llamadas, para brindar información antes y durante el operativo Censal.
4. Estrategia Comunicación 360 . Estrategia Comunicación 360. requiere orientar los recursos para la asesoría comunicacional de una empresa especializada en el campo (agencia publicitaria) que construya la estrategia de comunicación del Censo Nacional de Población y Vivienda del Bicentenario. Asimismo, deberá de planear, desarrollar y entregar una serie de productos destinados a satisfacer las demandas del proyecto censal tales como: 1) Elaboración de la producción audiovisual, que incluirá tutoriales y spots publicitarios, 2) Desarrollo de la producción gráfica que considera la creatividad y el concepto de la campaña censal, para la colocación de traseras de buses, vallas de carretera, afiches, flyer´s, boletines, gigantografías, entre otros. 3) Producir los guiones y la locución de las cuñas radiofónicas. 4) Producción de los contenidos para la comunicación en las plataformas digitales. 5) Producción de materiales promocionales POP.
5. Contratación de una planilla administrada con el fin de obtener las plazas necesarias para la ejecución del operativo de recolección de la información del Censo Nacional como base esencial de datos censales utilizados para las estadísticas requeridas de este proyecto, se requieren en total: 13 987 plazas (coordinadores, supervisores, censistas, reserva y personal administrativo).  Estimación aproximada con planilla INEC, incluye seguro de riesgos INS, liquidaciones de personal. 
-  Pago de transporte necesario para el operativo de campo (autobuses, lanchas, y cualquier otro transporte que se requiera).
- Se estima viáticos para alimentación, (aproximadamente 3000) para 10 400 censistas, reserva 7% 7
6. Servicios de traducción de la boleta censal</t>
  </si>
  <si>
    <t>Contempla la compra de cartuchos para las impresoras de los diferentes proyectos como el Censo Nacional, la Encuesta Nacional Uso del Tiempo y Encuesta Nacional de Demanda Laboral.</t>
  </si>
  <si>
    <t>04 - PROGRAMA 04: Divulgación y promoción de la producción estadística</t>
  </si>
  <si>
    <t>El Censo Nacional de Población y Vivienda requiere contratar los siguientes planes de datos:
1. Servicio de comunicación para los 1290 facilitadores Domino K3 
2. Servicio de comunicación plan Kolbi Dominio K3 para 101 funcionarios:
- Para 35 agentes censales y 2 funcionarios de Recolección de datos por 9 meses.
- Para 64 subagentes censales  por 8 meses. 
- Servicio de comunicación  plan Dominio K3 para 11500 censistas y reserva, personal INEC 
- Servicio de comunicación plan Domino K2   para 2450 supervisores y coordinadores 
Comprende el pago de servicio de telefonía, fax, redes de información y otros a nivel nacional e internacional según consumo estimado espacio asignado. Esta estimación se realiza con base en el promedio real de enero a junio y un promedio proyectado de junio 2021 para proyectos como el Censo Nacional, Encuesta Nacional Uso del Tiempo, Encuesta Nacional de Demanda Laboral.</t>
  </si>
  <si>
    <t>Recursos para para el pago de Kilometraje de  35 agentes censales que trabajaran para el  Censo Nacional de Población y Vivienda.</t>
  </si>
  <si>
    <t xml:space="preserve">Se requiere iniciar con una campaña en medios masivos de comunicación colectiva en aras de obtener el apoyo del público </t>
  </si>
  <si>
    <t>PRESUPUESTO ORDINARIO AÑO 2022</t>
  </si>
  <si>
    <t>TOTAL POR SUBPROGRAMA</t>
  </si>
  <si>
    <t>SP310 ENCUESTAS ESPECIALES (ENUT)</t>
  </si>
  <si>
    <t>SP323 ENCUESTA NACIONAL DE INGRESOS Y GASTOS (ENIGH)</t>
  </si>
  <si>
    <t>SP327 CENSO NACIONAL DE POBLACION Y VIVIENDA</t>
  </si>
  <si>
    <t>SP333 ENCUESTAS FINANCIERAS Y PRESUPUESTO DE LOS HOGARES</t>
  </si>
  <si>
    <t>SP335 ENCUESTA NACIONAL DE DEMANDA LABORAL (ENADEL).</t>
  </si>
  <si>
    <t>TOTAL</t>
  </si>
  <si>
    <t>0.02.02</t>
  </si>
  <si>
    <t>Recargo de funciones</t>
  </si>
  <si>
    <t>Aporte Patronal al Régimen Obligatorio de Pensiones Compl.</t>
  </si>
  <si>
    <t>Aporte Patronal al Fondo de Capitalización Laboral</t>
  </si>
  <si>
    <t>Servicios de Tecnologías de Información</t>
  </si>
  <si>
    <t>1.04.01</t>
  </si>
  <si>
    <t>Servicios médicos y de laboratorio</t>
  </si>
  <si>
    <t>Servicios de ingeniería y Arquitectura</t>
  </si>
  <si>
    <t>Servicios Informáticos</t>
  </si>
  <si>
    <t>Transporte Dentro del País</t>
  </si>
  <si>
    <t>Viáticos Dentro del País</t>
  </si>
  <si>
    <t>Mantenimiento de edificios, Locales y Terrernos</t>
  </si>
  <si>
    <t>Mantenimiento de Instalaciones y Otras Obras</t>
  </si>
  <si>
    <t>Mant.y Reparación de Maquinaria y Equipo de de Producción</t>
  </si>
  <si>
    <t>Mant. y Rep. de Equipo y Sistemas de Información</t>
  </si>
  <si>
    <t>Útiles y Materiales de Cocina y Comedor</t>
  </si>
  <si>
    <t>Programa 03:  Censos y Encuestas</t>
  </si>
  <si>
    <t>Se consideran recursos para eventuales pagos de bote, ferry, panga, canoa, lancha y similares, debido a las particularidades de la operación estadística</t>
  </si>
  <si>
    <t>Se requiere para el mantenimiento y reparación de vehículos institucionales (vehículos utilizados por el CNPV)</t>
  </si>
  <si>
    <t xml:space="preserve">Corresponde a la estimación por concepto de la compra Alcohol en gel 120 ml para 16850 funcionarios, de las Agencias Censales,  Recolección de datos, Diseño, capacitación y planilla administrada para la realización del Censo Nacional </t>
  </si>
  <si>
    <t xml:space="preserve">Suministros para personal INEC, planilla administrada, para capacitación y recolección de la información:
-Cuaderno 80 hojas de resorte media carta 
-Papel bond tamaño carta resma
-Folder oficio 100 uni 30 cajas </t>
  </si>
  <si>
    <t>Se requieren 16729 cordones porta carnet, para el personal de recolección del Censo Nacional  2022, censistas, supervisores y coordinadores 345c/u Total: ¢5 771 505
Chaleco tela tipo columbia, 100% poliéster, parte frontal con cremallera y dos bolsas en la parte inferior, en ambos lados cintas de la misma tela reforzadas con atraque industrial en las orillas, color gris con azul, con logo institucional para el personal que participará en el Censo Nacional de Población y Vivienda.</t>
  </si>
  <si>
    <t xml:space="preserve">Parte de los recursos necesarios para la compra de bolsas pequeñas para basura (kits choferes 20 paquetes)
Toallas desinfectantes sin cloro (kits choferes 20 paquetes) </t>
  </si>
  <si>
    <t xml:space="preserve">Adquisición de  Licencias Workspace Frontline para los dispositivos móviles, así como finalización de la contratación de la elaboración de la plataforma del Censo Digital ,  software que se utilizará para la gestión de dispositivos móviles (MDM) el cual es un tipo de software que permite asegurar, monitorizar y administrar dispositivos móviles estos permiten instalar aplicaciones, localizar y rastrear los dispositivos, sincronizar archivos, acceder a dispositivos, todo esto de manera remota.
Licencias para servidores, y finalización del contrato con el TEC del la plataforma del Censo Digital
</t>
  </si>
  <si>
    <t>Para cubrir el pago por concepto prestaciones legales del personal que terminan el nombramiento en este proyecto.</t>
  </si>
  <si>
    <t>Para el pago de derechos de circulación de la flotilla del INEC para el 2022 de los vehículos asignados a este proyecto</t>
  </si>
  <si>
    <t>Para el pago de deducibles por la reparación de vehículos  de los vehículos asignados a este proyecto</t>
  </si>
  <si>
    <t>Pago administrativo de los dispositivos quick pass por concepto de peaje. de los vehículos asignados a este proyecto</t>
  </si>
  <si>
    <t xml:space="preserve">Suministros para personal INEC, planilla administrada, para capacitación y recolección de la información:
-Borrador para pizarra acrílica 
-Lapicero azul punta mediana
-Marcador acrílico rojo
-Marcador acrílico azul
-cúter pequeño
-Marcador permanente azul para gafetes 
-Cinta adhesiva café </t>
  </si>
  <si>
    <t>Dispositivos móviles Samsung A12 para el personal de Recolección, Censistas y reserva 11500 censistas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</si>
</sst>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quot;₡&quot;* #,##0_);_(&quot;₡&quot;* \(#,##0\);_(&quot;₡&quot;* &quot;-&quot;_);_(@_)"/>
    <numFmt numFmtId="165" formatCode="_(* #,##0_);_(* \(#,##0\);_(* &quot;-&quot;_);_(@_)"/>
    <numFmt numFmtId="166" formatCode="_(* #,##0.00_);_(* \(#,##0.00\);_(* &quot;-&quot;??_);_(@_)"/>
    <numFmt numFmtId="167" formatCode="_-* #,##0.00\ _€_-;\-* #,##0.00\ _€_-;_-* &quot;-&quot;??\ _€_-;_-@_-"/>
    <numFmt numFmtId="168" formatCode="_([$€]* #,##0.00_);_([$€]* \(#,##0.00\);_([$€]* &quot;-&quot;??_);_(@_)"/>
    <numFmt numFmtId="169" formatCode="_-* #,##0\ _€_-;\-* #,##0\ _€_-;_-* &quot;-&quot;??\ _€_-;_-@_-"/>
    <numFmt numFmtId="170" formatCode="_(* #,##0_);_(* \(#,##0\);_(* &quot;-&quot;??_);_(@_)"/>
    <numFmt numFmtId="171" formatCode="#,##0.00\ _$;[Red]\-#,##0.00\ _$"/>
  </numFmts>
  <fonts count="49" x14ac:knownFonts="1">
    <font>
      <sz val="10"/>
      <name val="Arial"/>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font>
    <font>
      <sz val="9"/>
      <name val="Tw Cen MT"/>
      <family val="2"/>
    </font>
    <font>
      <b/>
      <sz val="9"/>
      <name val="Tw Cen MT"/>
      <family val="2"/>
    </font>
    <font>
      <sz val="8"/>
      <name val="Tw Cen MT"/>
      <family val="2"/>
    </font>
    <font>
      <b/>
      <sz val="8"/>
      <name val="Tw Cen MT"/>
      <family val="2"/>
    </font>
    <font>
      <b/>
      <sz val="8"/>
      <color indexed="18"/>
      <name val="Tw Cen MT"/>
      <family val="2"/>
    </font>
    <font>
      <sz val="10"/>
      <name val="Tw Cen MT"/>
      <family val="2"/>
    </font>
    <font>
      <b/>
      <sz val="10"/>
      <name val="Tw Cen MT"/>
      <family val="2"/>
    </font>
    <font>
      <b/>
      <sz val="9"/>
      <color indexed="18"/>
      <name val="Tw Cen MT"/>
      <family val="2"/>
    </font>
    <font>
      <b/>
      <i/>
      <sz val="10"/>
      <name val="Tw Cen MT"/>
      <family val="2"/>
    </font>
    <font>
      <b/>
      <sz val="10"/>
      <name val="Arial"/>
      <family val="2"/>
    </font>
    <font>
      <sz val="10"/>
      <color indexed="9"/>
      <name val="Tw Cen MT"/>
      <family val="2"/>
    </font>
    <font>
      <b/>
      <sz val="10"/>
      <name val="Tahoma"/>
      <family val="2"/>
    </font>
    <font>
      <sz val="10"/>
      <name val="Tahoma"/>
      <family val="2"/>
    </font>
    <font>
      <sz val="10"/>
      <name val="Tahoma"/>
      <family val="2"/>
    </font>
    <font>
      <u/>
      <sz val="10"/>
      <color indexed="12"/>
      <name val="Arial"/>
      <family val="2"/>
    </font>
    <font>
      <sz val="10"/>
      <name val="Arial"/>
      <family val="2"/>
    </font>
    <font>
      <sz val="12"/>
      <name val="Arial"/>
      <family val="2"/>
    </font>
    <font>
      <b/>
      <sz val="10"/>
      <color theme="0"/>
      <name val="Tw Cen MT"/>
      <family val="2"/>
    </font>
    <font>
      <sz val="11"/>
      <color theme="0"/>
      <name val="Tw Cen MT"/>
      <family val="2"/>
    </font>
    <font>
      <b/>
      <sz val="11"/>
      <color theme="0"/>
      <name val="Tw Cen MT"/>
      <family val="2"/>
    </font>
    <font>
      <sz val="10"/>
      <color rgb="FFFF0000"/>
      <name val="Arial"/>
      <family val="2"/>
    </font>
    <font>
      <b/>
      <sz val="9"/>
      <color theme="0"/>
      <name val="Tw Cen MT"/>
      <family val="2"/>
    </font>
    <font>
      <u/>
      <sz val="12"/>
      <color theme="10"/>
      <name val="Tw Cen MT"/>
      <family val="2"/>
    </font>
    <font>
      <sz val="10"/>
      <color theme="0"/>
      <name val="Tw Cen MT"/>
      <family val="2"/>
    </font>
    <font>
      <b/>
      <sz val="10"/>
      <color theme="3" tint="-0.249977111117893"/>
      <name val="Tw Cen MT"/>
      <family val="2"/>
    </font>
    <font>
      <sz val="10"/>
      <color theme="1"/>
      <name val="Tw Cen MT"/>
      <family val="2"/>
    </font>
    <font>
      <sz val="10"/>
      <color theme="3" tint="-0.249977111117893"/>
      <name val="Tw Cen MT"/>
      <family val="2"/>
    </font>
    <font>
      <b/>
      <sz val="10"/>
      <color theme="1"/>
      <name val="Tw Cen MT"/>
      <family val="2"/>
    </font>
    <font>
      <b/>
      <sz val="8"/>
      <color theme="0"/>
      <name val="Tw Cen MT"/>
      <family val="2"/>
    </font>
    <font>
      <b/>
      <sz val="10"/>
      <color rgb="FFFF0000"/>
      <name val="Tw Cen MT"/>
      <family val="2"/>
    </font>
    <font>
      <sz val="10"/>
      <color indexed="64"/>
      <name val="Tw Cen MT"/>
      <family val="2"/>
    </font>
  </fonts>
  <fills count="5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41"/>
        <bgColor indexed="64"/>
      </patternFill>
    </fill>
    <fill>
      <patternFill patternType="solid">
        <fgColor indexed="44"/>
        <bgColor indexed="64"/>
      </patternFill>
    </fill>
    <fill>
      <patternFill patternType="solid">
        <fgColor theme="8" tint="0.79998168889431442"/>
        <bgColor indexed="64"/>
      </patternFill>
    </fill>
    <fill>
      <patternFill patternType="solid">
        <fgColor theme="4"/>
        <bgColor indexed="64"/>
      </patternFill>
    </fill>
    <fill>
      <patternFill patternType="solid">
        <fgColor theme="8" tint="-0.249977111117893"/>
        <bgColor indexed="64"/>
      </patternFill>
    </fill>
    <fill>
      <patternFill patternType="solid">
        <fgColor theme="0"/>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0070C0"/>
        <bgColor indexed="64"/>
      </patternFill>
    </fill>
    <fill>
      <patternFill patternType="solid">
        <fgColor rgb="FFFFFF00"/>
        <bgColor indexed="64"/>
      </patternFill>
    </fill>
    <fill>
      <patternFill patternType="solid">
        <fgColor theme="8" tint="-0.499984740745262"/>
        <bgColor indexed="64"/>
      </patternFill>
    </fill>
    <fill>
      <patternFill patternType="solid">
        <fgColor theme="3" tint="0.39997558519241921"/>
        <bgColor indexed="64"/>
      </patternFill>
    </fill>
    <fill>
      <patternFill patternType="solid">
        <fgColor theme="9" tint="-0.249977111117893"/>
        <bgColor indexed="64"/>
      </patternFill>
    </fill>
    <fill>
      <patternFill patternType="solid">
        <fgColor theme="4" tint="-0.499984740745262"/>
        <bgColor indexed="64"/>
      </patternFill>
    </fill>
    <fill>
      <patternFill patternType="solid">
        <fgColor theme="7" tint="-0.249977111117893"/>
        <bgColor indexed="64"/>
      </patternFill>
    </fill>
    <fill>
      <patternFill patternType="solid">
        <fgColor rgb="FFCDACE6"/>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5" tint="0.59999389629810485"/>
        <bgColor indexed="64"/>
      </patternFill>
    </fill>
  </fills>
  <borders count="6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double">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double">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s>
  <cellStyleXfs count="56">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16" borderId="1" applyNumberFormat="0" applyAlignment="0" applyProtection="0"/>
    <xf numFmtId="0" fontId="5" fillId="17" borderId="2" applyNumberFormat="0" applyAlignment="0" applyProtection="0"/>
    <xf numFmtId="0" fontId="6" fillId="0" borderId="3" applyNumberFormat="0" applyFill="0" applyAlignment="0" applyProtection="0"/>
    <xf numFmtId="165" fontId="1" fillId="0" borderId="0" applyFont="0" applyFill="0" applyBorder="0" applyAlignment="0" applyProtection="0"/>
    <xf numFmtId="0" fontId="7" fillId="0" borderId="0" applyNumberFormat="0" applyFill="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0" fontId="8" fillId="7" borderId="1" applyNumberFormat="0" applyAlignment="0" applyProtection="0"/>
    <xf numFmtId="168" fontId="1" fillId="0" borderId="0" applyFont="0" applyFill="0" applyBorder="0" applyAlignment="0" applyProtection="0"/>
    <xf numFmtId="0" fontId="32" fillId="0" borderId="0" applyNumberFormat="0" applyFill="0" applyBorder="0" applyAlignment="0" applyProtection="0">
      <alignment vertical="top"/>
      <protection locked="0"/>
    </xf>
    <xf numFmtId="0" fontId="9" fillId="3" borderId="0" applyNumberFormat="0" applyBorder="0" applyAlignment="0" applyProtection="0"/>
    <xf numFmtId="167" fontId="17" fillId="0" borderId="0" applyFont="0" applyFill="0" applyBorder="0" applyAlignment="0" applyProtection="0"/>
    <xf numFmtId="166" fontId="31" fillId="0" borderId="0" applyFont="0" applyFill="0" applyBorder="0" applyAlignment="0" applyProtection="0"/>
    <xf numFmtId="166" fontId="3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30" fillId="0" borderId="0" applyFont="0" applyFill="0" applyBorder="0" applyAlignment="0" applyProtection="0"/>
    <xf numFmtId="0" fontId="10" fillId="22" borderId="0" applyNumberFormat="0" applyBorder="0" applyAlignment="0" applyProtection="0"/>
    <xf numFmtId="0" fontId="31" fillId="0" borderId="0"/>
    <xf numFmtId="0" fontId="30" fillId="0" borderId="0"/>
    <xf numFmtId="0" fontId="1" fillId="0" borderId="0"/>
    <xf numFmtId="0" fontId="30" fillId="0" borderId="0"/>
    <xf numFmtId="0" fontId="33" fillId="0" borderId="0"/>
    <xf numFmtId="0" fontId="30" fillId="0" borderId="0"/>
    <xf numFmtId="0" fontId="1" fillId="23" borderId="4" applyNumberFormat="0" applyFont="0" applyAlignment="0" applyProtection="0"/>
    <xf numFmtId="0" fontId="11" fillId="16" borderId="5" applyNumberFormat="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6" applyNumberFormat="0" applyFill="0" applyAlignment="0" applyProtection="0"/>
    <xf numFmtId="0" fontId="7" fillId="0" borderId="7" applyNumberFormat="0" applyFill="0" applyAlignment="0" applyProtection="0"/>
    <xf numFmtId="0" fontId="16" fillId="0" borderId="8" applyNumberFormat="0" applyFill="0" applyAlignment="0" applyProtection="0"/>
    <xf numFmtId="0" fontId="1" fillId="0" borderId="0"/>
  </cellStyleXfs>
  <cellXfs count="517">
    <xf numFmtId="0" fontId="0" fillId="0" borderId="0" xfId="0"/>
    <xf numFmtId="0" fontId="19" fillId="0" borderId="0" xfId="0" applyFont="1" applyAlignment="1">
      <alignment horizontal="center"/>
    </xf>
    <xf numFmtId="3" fontId="0" fillId="0" borderId="0" xfId="0" applyNumberFormat="1"/>
    <xf numFmtId="0" fontId="18" fillId="0" borderId="9" xfId="0" applyFont="1" applyBorder="1" applyAlignment="1">
      <alignment horizontal="justify" vertical="center" wrapText="1"/>
    </xf>
    <xf numFmtId="0" fontId="21" fillId="0" borderId="0" xfId="0" applyFont="1" applyFill="1" applyBorder="1" applyAlignment="1">
      <alignment horizontal="center"/>
    </xf>
    <xf numFmtId="0" fontId="19" fillId="0" borderId="10" xfId="0" applyFont="1" applyBorder="1" applyAlignment="1">
      <alignment vertical="center"/>
    </xf>
    <xf numFmtId="0" fontId="18" fillId="0" borderId="0" xfId="0" applyFont="1"/>
    <xf numFmtId="0" fontId="23" fillId="0" borderId="9" xfId="0" applyFont="1" applyBorder="1" applyAlignment="1">
      <alignment horizontal="justify" vertical="center"/>
    </xf>
    <xf numFmtId="0" fontId="18" fillId="0" borderId="0" xfId="0" applyFont="1" applyAlignment="1">
      <alignment horizontal="right"/>
    </xf>
    <xf numFmtId="0" fontId="20" fillId="0" borderId="0" xfId="0" applyFont="1" applyAlignment="1">
      <alignment horizontal="center"/>
    </xf>
    <xf numFmtId="0" fontId="18" fillId="0" borderId="0" xfId="0" applyFont="1" applyBorder="1"/>
    <xf numFmtId="0" fontId="23" fillId="0" borderId="11" xfId="0" applyFont="1" applyBorder="1" applyAlignment="1">
      <alignment vertical="center"/>
    </xf>
    <xf numFmtId="0" fontId="0" fillId="0" borderId="0" xfId="0" applyBorder="1"/>
    <xf numFmtId="0" fontId="24" fillId="0" borderId="0" xfId="0" applyFont="1" applyBorder="1" applyAlignment="1">
      <alignment horizontal="center"/>
    </xf>
    <xf numFmtId="0" fontId="23" fillId="0" borderId="0" xfId="0" applyFont="1" applyBorder="1" applyAlignment="1">
      <alignment vertical="center"/>
    </xf>
    <xf numFmtId="3" fontId="23" fillId="0" borderId="0" xfId="0" applyNumberFormat="1" applyFont="1" applyBorder="1" applyAlignment="1">
      <alignment vertical="center"/>
    </xf>
    <xf numFmtId="0" fontId="24" fillId="27" borderId="0" xfId="0" applyFont="1" applyFill="1" applyBorder="1" applyAlignment="1">
      <alignment vertical="center"/>
    </xf>
    <xf numFmtId="170" fontId="24" fillId="27" borderId="0" xfId="34" applyNumberFormat="1" applyFont="1" applyFill="1" applyBorder="1" applyAlignment="1">
      <alignment vertical="center"/>
    </xf>
    <xf numFmtId="3" fontId="23" fillId="27" borderId="12" xfId="0" applyNumberFormat="1" applyFont="1" applyFill="1" applyBorder="1" applyAlignment="1">
      <alignment vertical="center"/>
    </xf>
    <xf numFmtId="0" fontId="35" fillId="28" borderId="13" xfId="0" applyFont="1" applyFill="1" applyBorder="1" applyAlignment="1">
      <alignment horizontal="center" vertical="center"/>
    </xf>
    <xf numFmtId="3" fontId="35" fillId="28" borderId="14" xfId="0" applyNumberFormat="1" applyFont="1" applyFill="1" applyBorder="1" applyAlignment="1">
      <alignment horizontal="center" vertical="center" wrapText="1"/>
    </xf>
    <xf numFmtId="0" fontId="35" fillId="28" borderId="15" xfId="0" applyFont="1" applyFill="1" applyBorder="1" applyAlignment="1">
      <alignment horizontal="center" vertical="center"/>
    </xf>
    <xf numFmtId="0" fontId="24" fillId="0" borderId="11" xfId="0" applyFont="1" applyBorder="1"/>
    <xf numFmtId="3" fontId="23" fillId="0" borderId="0" xfId="0" applyNumberFormat="1" applyFont="1" applyBorder="1"/>
    <xf numFmtId="0" fontId="23" fillId="0" borderId="12" xfId="0" applyFont="1" applyBorder="1"/>
    <xf numFmtId="0" fontId="24" fillId="0" borderId="11" xfId="0" applyFont="1" applyFill="1" applyBorder="1" applyAlignment="1">
      <alignment horizontal="left" vertical="center"/>
    </xf>
    <xf numFmtId="0" fontId="24" fillId="0" borderId="0" xfId="0" applyFont="1" applyFill="1" applyBorder="1" applyAlignment="1">
      <alignment horizontal="left" vertical="center"/>
    </xf>
    <xf numFmtId="0" fontId="24" fillId="0" borderId="12" xfId="0" applyFont="1" applyFill="1" applyBorder="1" applyAlignment="1">
      <alignment horizontal="left" vertical="center"/>
    </xf>
    <xf numFmtId="3" fontId="23" fillId="0" borderId="9" xfId="0" applyNumberFormat="1" applyFont="1" applyBorder="1" applyAlignment="1">
      <alignment vertical="center"/>
    </xf>
    <xf numFmtId="0" fontId="23" fillId="0" borderId="16" xfId="0" applyFont="1" applyBorder="1" applyAlignment="1">
      <alignment horizontal="justify" vertical="center" wrapText="1"/>
    </xf>
    <xf numFmtId="0" fontId="23" fillId="0" borderId="12" xfId="0" applyFont="1" applyBorder="1" applyAlignment="1">
      <alignment horizontal="justify" vertical="center" wrapText="1"/>
    </xf>
    <xf numFmtId="0" fontId="24" fillId="0" borderId="17" xfId="0" applyFont="1" applyFill="1" applyBorder="1" applyAlignment="1">
      <alignment horizontal="left" vertical="center"/>
    </xf>
    <xf numFmtId="0" fontId="24" fillId="0" borderId="18" xfId="0" applyFont="1" applyFill="1" applyBorder="1" applyAlignment="1">
      <alignment horizontal="left" vertical="center"/>
    </xf>
    <xf numFmtId="0" fontId="24" fillId="0" borderId="19" xfId="0" applyFont="1" applyFill="1" applyBorder="1" applyAlignment="1">
      <alignment horizontal="left" vertical="center"/>
    </xf>
    <xf numFmtId="0" fontId="35" fillId="29" borderId="13" xfId="0" applyFont="1" applyFill="1" applyBorder="1" applyAlignment="1">
      <alignment vertical="center"/>
    </xf>
    <xf numFmtId="3" fontId="35" fillId="29" borderId="14" xfId="0" applyNumberFormat="1" applyFont="1" applyFill="1" applyBorder="1" applyAlignment="1">
      <alignment vertical="center"/>
    </xf>
    <xf numFmtId="0" fontId="35" fillId="29" borderId="15" xfId="0" applyFont="1" applyFill="1" applyBorder="1" applyAlignment="1">
      <alignment horizontal="center" vertical="center"/>
    </xf>
    <xf numFmtId="0" fontId="0" fillId="0" borderId="20" xfId="0" applyBorder="1"/>
    <xf numFmtId="3" fontId="0" fillId="0" borderId="21" xfId="0" applyNumberFormat="1" applyBorder="1"/>
    <xf numFmtId="0" fontId="0" fillId="0" borderId="22" xfId="0" applyBorder="1"/>
    <xf numFmtId="0" fontId="0" fillId="30" borderId="0" xfId="0" applyFill="1"/>
    <xf numFmtId="0" fontId="26" fillId="0" borderId="0" xfId="0" applyFont="1" applyFill="1" applyBorder="1" applyAlignment="1">
      <alignment vertical="center"/>
    </xf>
    <xf numFmtId="3" fontId="23" fillId="0" borderId="0" xfId="0" applyNumberFormat="1" applyFont="1" applyFill="1" applyBorder="1" applyAlignment="1">
      <alignment vertical="center"/>
    </xf>
    <xf numFmtId="0" fontId="0" fillId="0" borderId="0" xfId="0" applyFill="1"/>
    <xf numFmtId="49" fontId="24" fillId="24" borderId="0" xfId="0" applyNumberFormat="1" applyFont="1" applyFill="1"/>
    <xf numFmtId="0" fontId="26" fillId="24" borderId="0" xfId="0" applyFont="1" applyFill="1" applyBorder="1" applyAlignment="1">
      <alignment horizontal="left"/>
    </xf>
    <xf numFmtId="3" fontId="24" fillId="24" borderId="0" xfId="0" applyNumberFormat="1" applyFont="1" applyFill="1" applyBorder="1" applyAlignment="1">
      <alignment horizontal="center"/>
    </xf>
    <xf numFmtId="49" fontId="24" fillId="0" borderId="0" xfId="0" applyNumberFormat="1" applyFont="1"/>
    <xf numFmtId="0" fontId="26" fillId="0" borderId="0" xfId="0" applyFont="1" applyFill="1" applyBorder="1" applyAlignment="1">
      <alignment horizontal="left"/>
    </xf>
    <xf numFmtId="3" fontId="24" fillId="0" borderId="0" xfId="0" applyNumberFormat="1" applyFont="1" applyFill="1" applyBorder="1" applyAlignment="1">
      <alignment horizontal="center"/>
    </xf>
    <xf numFmtId="49" fontId="24" fillId="25" borderId="0" xfId="0" applyNumberFormat="1" applyFont="1" applyFill="1"/>
    <xf numFmtId="0" fontId="24" fillId="25" borderId="0" xfId="0" applyFont="1" applyFill="1" applyBorder="1" applyAlignment="1">
      <alignment horizontal="left"/>
    </xf>
    <xf numFmtId="0" fontId="24" fillId="0" borderId="0" xfId="0" applyFont="1" applyFill="1" applyBorder="1" applyAlignment="1">
      <alignment horizontal="left"/>
    </xf>
    <xf numFmtId="0" fontId="24" fillId="0" borderId="0" xfId="0" applyFont="1" applyFill="1" applyBorder="1"/>
    <xf numFmtId="49" fontId="23" fillId="0" borderId="0" xfId="0" applyNumberFormat="1" applyFont="1" applyAlignment="1">
      <alignment horizontal="left"/>
    </xf>
    <xf numFmtId="49" fontId="0" fillId="0" borderId="0" xfId="0" applyNumberFormat="1"/>
    <xf numFmtId="49" fontId="23" fillId="0" borderId="0" xfId="0" applyNumberFormat="1" applyFont="1"/>
    <xf numFmtId="171" fontId="21" fillId="0" borderId="0" xfId="0" applyNumberFormat="1" applyFont="1" applyFill="1" applyBorder="1" applyAlignment="1">
      <alignment horizontal="center"/>
    </xf>
    <xf numFmtId="3" fontId="21" fillId="0" borderId="0" xfId="0" applyNumberFormat="1" applyFont="1" applyFill="1" applyBorder="1" applyAlignment="1">
      <alignment horizontal="center"/>
    </xf>
    <xf numFmtId="49" fontId="24" fillId="31" borderId="0" xfId="0" applyNumberFormat="1" applyFont="1" applyFill="1"/>
    <xf numFmtId="0" fontId="24" fillId="31" borderId="0" xfId="0" applyFont="1" applyFill="1" applyBorder="1" applyAlignment="1">
      <alignment horizontal="left"/>
    </xf>
    <xf numFmtId="49" fontId="24" fillId="0" borderId="0" xfId="0" applyNumberFormat="1" applyFont="1" applyFill="1"/>
    <xf numFmtId="3" fontId="23" fillId="0" borderId="0" xfId="0" applyNumberFormat="1" applyFont="1" applyFill="1" applyBorder="1"/>
    <xf numFmtId="49" fontId="20" fillId="0" borderId="0" xfId="0" applyNumberFormat="1" applyFont="1"/>
    <xf numFmtId="3" fontId="20" fillId="0" borderId="0" xfId="0" applyNumberFormat="1" applyFont="1" applyFill="1" applyBorder="1"/>
    <xf numFmtId="49" fontId="23" fillId="0" borderId="23" xfId="0" applyNumberFormat="1" applyFont="1" applyBorder="1"/>
    <xf numFmtId="0" fontId="18" fillId="0" borderId="23" xfId="0" applyFont="1" applyFill="1" applyBorder="1"/>
    <xf numFmtId="4" fontId="18" fillId="0" borderId="23" xfId="0" applyNumberFormat="1" applyFont="1" applyFill="1" applyBorder="1"/>
    <xf numFmtId="0" fontId="24" fillId="0" borderId="0" xfId="0" applyFont="1" applyFill="1" applyBorder="1" applyAlignment="1">
      <alignment vertical="center"/>
    </xf>
    <xf numFmtId="170" fontId="24" fillId="0" borderId="0" xfId="34" applyNumberFormat="1" applyFont="1" applyFill="1" applyBorder="1" applyAlignment="1">
      <alignment vertical="center"/>
    </xf>
    <xf numFmtId="0" fontId="23" fillId="0" borderId="0" xfId="0" applyFont="1" applyFill="1" applyBorder="1"/>
    <xf numFmtId="0" fontId="20" fillId="0" borderId="0" xfId="0" applyFont="1" applyFill="1" applyBorder="1"/>
    <xf numFmtId="3" fontId="23" fillId="0" borderId="24" xfId="0" applyNumberFormat="1" applyFont="1" applyBorder="1" applyAlignment="1">
      <alignment vertical="center"/>
    </xf>
    <xf numFmtId="0" fontId="23" fillId="0" borderId="16" xfId="0" applyFont="1" applyBorder="1" applyAlignment="1">
      <alignment horizontal="justify" vertical="center"/>
    </xf>
    <xf numFmtId="3" fontId="23" fillId="0" borderId="25" xfId="0" applyNumberFormat="1" applyFont="1" applyBorder="1" applyAlignment="1">
      <alignment vertical="center"/>
    </xf>
    <xf numFmtId="49" fontId="23" fillId="0" borderId="11" xfId="0" applyNumberFormat="1" applyFont="1" applyFill="1" applyBorder="1" applyAlignment="1">
      <alignment vertical="center"/>
    </xf>
    <xf numFmtId="0" fontId="23" fillId="0" borderId="11" xfId="0" applyFont="1" applyBorder="1"/>
    <xf numFmtId="0" fontId="23" fillId="0" borderId="0" xfId="0" applyFont="1" applyFill="1" applyBorder="1" applyAlignment="1">
      <alignment vertical="center"/>
    </xf>
    <xf numFmtId="169" fontId="23" fillId="0" borderId="0" xfId="34" applyNumberFormat="1" applyFont="1" applyFill="1" applyBorder="1"/>
    <xf numFmtId="169" fontId="23" fillId="0" borderId="0" xfId="34" applyNumberFormat="1" applyFont="1" applyFill="1" applyBorder="1" applyAlignment="1">
      <alignment horizontal="right"/>
    </xf>
    <xf numFmtId="169" fontId="23" fillId="0" borderId="0" xfId="34" applyNumberFormat="1" applyFont="1" applyBorder="1" applyAlignment="1">
      <alignment horizontal="right" vertical="center"/>
    </xf>
    <xf numFmtId="169" fontId="23" fillId="0" borderId="0" xfId="34" applyNumberFormat="1" applyFont="1" applyFill="1" applyBorder="1" applyAlignment="1">
      <alignment horizontal="right" vertical="center"/>
    </xf>
    <xf numFmtId="169" fontId="24" fillId="25" borderId="0" xfId="34" applyNumberFormat="1" applyFont="1" applyFill="1" applyBorder="1" applyAlignment="1">
      <alignment horizontal="center"/>
    </xf>
    <xf numFmtId="169" fontId="24" fillId="25" borderId="0" xfId="34" applyNumberFormat="1" applyFont="1" applyFill="1" applyBorder="1" applyAlignment="1">
      <alignment horizontal="right"/>
    </xf>
    <xf numFmtId="169" fontId="24" fillId="0" borderId="0" xfId="34" applyNumberFormat="1" applyFont="1" applyFill="1" applyBorder="1" applyAlignment="1">
      <alignment horizontal="center"/>
    </xf>
    <xf numFmtId="169" fontId="24" fillId="0" borderId="0" xfId="34" applyNumberFormat="1" applyFont="1" applyFill="1" applyBorder="1" applyAlignment="1">
      <alignment horizontal="right"/>
    </xf>
    <xf numFmtId="169" fontId="24" fillId="0" borderId="0" xfId="34" applyNumberFormat="1" applyFont="1" applyFill="1" applyBorder="1"/>
    <xf numFmtId="169" fontId="23" fillId="25" borderId="0" xfId="34" applyNumberFormat="1" applyFont="1" applyFill="1" applyBorder="1" applyAlignment="1">
      <alignment horizontal="right"/>
    </xf>
    <xf numFmtId="169" fontId="24" fillId="31" borderId="0" xfId="34" applyNumberFormat="1" applyFont="1" applyFill="1" applyBorder="1" applyAlignment="1">
      <alignment horizontal="right"/>
    </xf>
    <xf numFmtId="169" fontId="20" fillId="0" borderId="0" xfId="34" applyNumberFormat="1" applyFont="1" applyFill="1" applyBorder="1"/>
    <xf numFmtId="169" fontId="23" fillId="25" borderId="0" xfId="34" applyNumberFormat="1" applyFont="1" applyFill="1" applyBorder="1"/>
    <xf numFmtId="169" fontId="24" fillId="27" borderId="0" xfId="34" applyNumberFormat="1" applyFont="1" applyFill="1" applyBorder="1" applyAlignment="1">
      <alignment vertical="center"/>
    </xf>
    <xf numFmtId="0" fontId="24" fillId="0" borderId="0" xfId="0" applyFont="1" applyAlignment="1">
      <alignment horizontal="center"/>
    </xf>
    <xf numFmtId="169" fontId="24" fillId="0" borderId="0" xfId="34" applyNumberFormat="1" applyFont="1" applyFill="1" applyBorder="1" applyAlignment="1">
      <alignment horizontal="right" vertical="center"/>
    </xf>
    <xf numFmtId="49" fontId="36" fillId="29" borderId="26" xfId="0" applyNumberFormat="1" applyFont="1" applyFill="1" applyBorder="1"/>
    <xf numFmtId="0" fontId="37" fillId="29" borderId="26" xfId="0" applyFont="1" applyFill="1" applyBorder="1" applyAlignment="1">
      <alignment horizontal="left" vertical="center"/>
    </xf>
    <xf numFmtId="164" fontId="37" fillId="29" borderId="26" xfId="0" applyNumberFormat="1" applyFont="1" applyFill="1" applyBorder="1" applyAlignment="1">
      <alignment horizontal="right" vertical="center"/>
    </xf>
    <xf numFmtId="3" fontId="37" fillId="29" borderId="26" xfId="0" applyNumberFormat="1" applyFont="1" applyFill="1" applyBorder="1" applyAlignment="1">
      <alignment horizontal="right" vertical="center"/>
    </xf>
    <xf numFmtId="0" fontId="18" fillId="0" borderId="23" xfId="0" applyFont="1" applyBorder="1" applyAlignment="1">
      <alignment horizontal="center"/>
    </xf>
    <xf numFmtId="0" fontId="18" fillId="0" borderId="23" xfId="0" applyFont="1" applyBorder="1" applyAlignment="1">
      <alignment horizontal="right"/>
    </xf>
    <xf numFmtId="0" fontId="24" fillId="0" borderId="0" xfId="0" applyFont="1" applyAlignment="1">
      <alignment horizontal="left"/>
    </xf>
    <xf numFmtId="3" fontId="23" fillId="0" borderId="9" xfId="0" applyNumberFormat="1" applyFont="1" applyBorder="1" applyAlignment="1">
      <alignment horizontal="center" vertical="center"/>
    </xf>
    <xf numFmtId="169" fontId="23" fillId="31" borderId="0" xfId="34" applyNumberFormat="1" applyFont="1" applyFill="1" applyBorder="1" applyAlignment="1">
      <alignment horizontal="right"/>
    </xf>
    <xf numFmtId="169" fontId="20" fillId="0" borderId="0" xfId="34" applyNumberFormat="1" applyFont="1" applyFill="1" applyBorder="1" applyAlignment="1">
      <alignment horizontal="right"/>
    </xf>
    <xf numFmtId="0" fontId="35" fillId="29" borderId="14" xfId="0" applyFont="1" applyFill="1" applyBorder="1" applyAlignment="1">
      <alignment horizontal="justify" vertical="center"/>
    </xf>
    <xf numFmtId="169" fontId="0" fillId="0" borderId="0" xfId="34" applyNumberFormat="1" applyFont="1"/>
    <xf numFmtId="169" fontId="19" fillId="26" borderId="14" xfId="39" applyNumberFormat="1" applyFont="1" applyFill="1" applyBorder="1" applyAlignment="1">
      <alignment horizontal="right" vertical="center"/>
    </xf>
    <xf numFmtId="3" fontId="25" fillId="25" borderId="9" xfId="0" applyNumberFormat="1" applyFont="1" applyFill="1" applyBorder="1" applyAlignment="1">
      <alignment horizontal="right" vertical="center" wrapText="1"/>
    </xf>
    <xf numFmtId="0" fontId="19" fillId="26" borderId="13" xfId="0" applyFont="1" applyFill="1" applyBorder="1" applyAlignment="1">
      <alignment horizontal="center" vertical="center"/>
    </xf>
    <xf numFmtId="0" fontId="19" fillId="0" borderId="0" xfId="0" applyFont="1" applyAlignment="1">
      <alignment horizontal="left"/>
    </xf>
    <xf numFmtId="0" fontId="18" fillId="0" borderId="9" xfId="0" applyFont="1" applyBorder="1" applyAlignment="1">
      <alignment horizontal="justify" vertical="center"/>
    </xf>
    <xf numFmtId="0" fontId="18" fillId="0" borderId="25" xfId="0" applyFont="1" applyBorder="1" applyAlignment="1">
      <alignment horizontal="justify" vertical="center" wrapText="1"/>
    </xf>
    <xf numFmtId="0" fontId="38" fillId="0" borderId="0" xfId="0" applyFont="1"/>
    <xf numFmtId="169" fontId="38" fillId="0" borderId="0" xfId="34" applyNumberFormat="1" applyFont="1"/>
    <xf numFmtId="169" fontId="38" fillId="0" borderId="0" xfId="0" applyNumberFormat="1" applyFont="1"/>
    <xf numFmtId="0" fontId="23" fillId="0" borderId="0" xfId="0" applyFont="1"/>
    <xf numFmtId="0" fontId="18" fillId="0" borderId="9" xfId="0" applyFont="1" applyBorder="1"/>
    <xf numFmtId="0" fontId="23" fillId="0" borderId="0" xfId="0" applyFont="1" applyFill="1"/>
    <xf numFmtId="3" fontId="23" fillId="0" borderId="0" xfId="0" applyNumberFormat="1" applyFont="1"/>
    <xf numFmtId="3" fontId="18" fillId="0" borderId="0" xfId="41" applyNumberFormat="1" applyFont="1" applyBorder="1" applyAlignment="1">
      <alignment horizontal="left" vertical="center"/>
    </xf>
    <xf numFmtId="3" fontId="18" fillId="0" borderId="27" xfId="41" applyNumberFormat="1" applyFont="1" applyBorder="1" applyAlignment="1">
      <alignment horizontal="left" vertical="center"/>
    </xf>
    <xf numFmtId="3" fontId="18" fillId="0" borderId="28" xfId="41" applyNumberFormat="1" applyFont="1" applyBorder="1" applyAlignment="1">
      <alignment horizontal="left" vertical="center"/>
    </xf>
    <xf numFmtId="0" fontId="18" fillId="0" borderId="0" xfId="41" applyFont="1" applyBorder="1" applyAlignment="1">
      <alignment horizontal="left" vertical="center"/>
    </xf>
    <xf numFmtId="0" fontId="0" fillId="0" borderId="12" xfId="0" applyBorder="1"/>
    <xf numFmtId="3" fontId="18" fillId="0" borderId="9" xfId="41" applyNumberFormat="1" applyFont="1" applyFill="1" applyBorder="1" applyAlignment="1">
      <alignment horizontal="right" vertical="center"/>
    </xf>
    <xf numFmtId="0" fontId="19" fillId="32" borderId="29" xfId="0" applyFont="1" applyFill="1" applyBorder="1" applyAlignment="1">
      <alignment vertical="center"/>
    </xf>
    <xf numFmtId="3" fontId="19" fillId="25" borderId="9" xfId="0" applyNumberFormat="1" applyFont="1" applyFill="1" applyBorder="1" applyAlignment="1">
      <alignment horizontal="center" vertical="center" wrapText="1"/>
    </xf>
    <xf numFmtId="0" fontId="19" fillId="33" borderId="30" xfId="0" applyFont="1" applyFill="1" applyBorder="1" applyAlignment="1">
      <alignment horizontal="center" vertical="center" wrapText="1"/>
    </xf>
    <xf numFmtId="0" fontId="19" fillId="33" borderId="31" xfId="0" applyFont="1" applyFill="1" applyBorder="1" applyAlignment="1">
      <alignment horizontal="center" vertical="center" wrapText="1"/>
    </xf>
    <xf numFmtId="0" fontId="18" fillId="0" borderId="32" xfId="0" applyFont="1" applyBorder="1"/>
    <xf numFmtId="3" fontId="18" fillId="0" borderId="33" xfId="41" applyNumberFormat="1" applyFont="1" applyBorder="1" applyAlignment="1">
      <alignment horizontal="center"/>
    </xf>
    <xf numFmtId="49" fontId="18" fillId="0" borderId="34" xfId="41" applyNumberFormat="1" applyFont="1" applyFill="1" applyBorder="1" applyAlignment="1">
      <alignment horizontal="center" vertical="center"/>
    </xf>
    <xf numFmtId="49" fontId="18" fillId="0" borderId="35" xfId="41" applyNumberFormat="1" applyFont="1" applyFill="1" applyBorder="1" applyAlignment="1">
      <alignment horizontal="center"/>
    </xf>
    <xf numFmtId="3" fontId="18" fillId="0" borderId="35" xfId="41" applyNumberFormat="1" applyFont="1" applyBorder="1" applyAlignment="1">
      <alignment horizontal="center"/>
    </xf>
    <xf numFmtId="0" fontId="18" fillId="0" borderId="33" xfId="41" applyFont="1" applyBorder="1" applyAlignment="1">
      <alignment horizontal="center"/>
    </xf>
    <xf numFmtId="49" fontId="23" fillId="0" borderId="24" xfId="0" applyNumberFormat="1" applyFont="1" applyFill="1" applyBorder="1" applyAlignment="1">
      <alignment vertical="center"/>
    </xf>
    <xf numFmtId="0" fontId="19" fillId="26" borderId="15" xfId="0" applyFont="1" applyFill="1" applyBorder="1" applyAlignment="1">
      <alignment horizontal="center" vertical="center"/>
    </xf>
    <xf numFmtId="0" fontId="23" fillId="0" borderId="0" xfId="0" applyFont="1" applyAlignment="1">
      <alignment horizontal="center" vertical="center"/>
    </xf>
    <xf numFmtId="0" fontId="24" fillId="0" borderId="0" xfId="0" applyFont="1" applyAlignment="1">
      <alignment horizontal="center" vertical="center"/>
    </xf>
    <xf numFmtId="0" fontId="24" fillId="0" borderId="0" xfId="0" applyFont="1"/>
    <xf numFmtId="0" fontId="24" fillId="0" borderId="0" xfId="0" applyFont="1" applyFill="1"/>
    <xf numFmtId="0" fontId="35" fillId="0" borderId="0" xfId="0" applyFont="1" applyFill="1" applyBorder="1" applyAlignment="1">
      <alignment horizontal="center" vertical="center"/>
    </xf>
    <xf numFmtId="0" fontId="35"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3" fillId="0" borderId="0" xfId="0" applyFont="1" applyFill="1" applyAlignment="1">
      <alignment horizontal="center"/>
    </xf>
    <xf numFmtId="0" fontId="40" fillId="34" borderId="13" xfId="32" applyFont="1" applyFill="1" applyBorder="1" applyAlignment="1" applyProtection="1">
      <alignment horizontal="center" vertical="center"/>
    </xf>
    <xf numFmtId="0" fontId="24" fillId="34" borderId="14" xfId="0" applyFont="1" applyFill="1" applyBorder="1" applyAlignment="1">
      <alignment horizontal="left" vertical="center"/>
    </xf>
    <xf numFmtId="3" fontId="24" fillId="34" borderId="14" xfId="0" applyNumberFormat="1" applyFont="1" applyFill="1" applyBorder="1" applyAlignment="1">
      <alignment horizontal="right" vertical="center"/>
    </xf>
    <xf numFmtId="0" fontId="35" fillId="0" borderId="36" xfId="0" applyFont="1" applyFill="1" applyBorder="1" applyAlignment="1">
      <alignment horizontal="center" vertical="center"/>
    </xf>
    <xf numFmtId="0" fontId="35" fillId="0" borderId="37" xfId="0" applyFont="1" applyFill="1" applyBorder="1" applyAlignment="1">
      <alignment horizontal="center" vertical="center"/>
    </xf>
    <xf numFmtId="0" fontId="35" fillId="0" borderId="37" xfId="0" applyFont="1" applyFill="1" applyBorder="1" applyAlignment="1">
      <alignment horizontal="center" vertical="center" wrapText="1"/>
    </xf>
    <xf numFmtId="3" fontId="24" fillId="35" borderId="13" xfId="0" applyNumberFormat="1" applyFont="1" applyFill="1" applyBorder="1" applyAlignment="1">
      <alignment horizontal="center" vertical="center"/>
    </xf>
    <xf numFmtId="3" fontId="24" fillId="35" borderId="14" xfId="0" applyNumberFormat="1" applyFont="1" applyFill="1" applyBorder="1" applyAlignment="1">
      <alignment horizontal="justify" vertical="center"/>
    </xf>
    <xf numFmtId="3" fontId="24" fillId="35" borderId="14" xfId="0" applyNumberFormat="1" applyFont="1" applyFill="1" applyBorder="1" applyAlignment="1">
      <alignment horizontal="right" vertical="center"/>
    </xf>
    <xf numFmtId="3" fontId="24" fillId="36" borderId="24" xfId="0" applyNumberFormat="1" applyFont="1" applyFill="1" applyBorder="1" applyAlignment="1">
      <alignment horizontal="center" vertical="center"/>
    </xf>
    <xf numFmtId="3" fontId="24" fillId="36" borderId="9" xfId="0" applyNumberFormat="1" applyFont="1" applyFill="1" applyBorder="1" applyAlignment="1">
      <alignment horizontal="justify" vertical="center"/>
    </xf>
    <xf numFmtId="3" fontId="24" fillId="36" borderId="9" xfId="0" applyNumberFormat="1" applyFont="1" applyFill="1" applyBorder="1" applyAlignment="1">
      <alignment horizontal="right" vertical="center"/>
    </xf>
    <xf numFmtId="3" fontId="24" fillId="0" borderId="38" xfId="0" applyNumberFormat="1" applyFont="1" applyFill="1" applyBorder="1" applyAlignment="1">
      <alignment horizontal="center" vertical="center"/>
    </xf>
    <xf numFmtId="3" fontId="24" fillId="0" borderId="27" xfId="0" applyNumberFormat="1" applyFont="1" applyFill="1" applyBorder="1" applyAlignment="1">
      <alignment horizontal="justify" vertical="center"/>
    </xf>
    <xf numFmtId="3" fontId="24" fillId="0" borderId="27" xfId="0" applyNumberFormat="1" applyFont="1" applyFill="1" applyBorder="1" applyAlignment="1">
      <alignment horizontal="right" vertical="center"/>
    </xf>
    <xf numFmtId="49" fontId="24" fillId="37" borderId="24" xfId="0" applyNumberFormat="1" applyFont="1" applyFill="1" applyBorder="1" applyAlignment="1">
      <alignment horizontal="center" vertical="center"/>
    </xf>
    <xf numFmtId="3" fontId="24" fillId="37" borderId="9" xfId="0" applyNumberFormat="1" applyFont="1" applyFill="1" applyBorder="1" applyAlignment="1">
      <alignment horizontal="justify" vertical="center"/>
    </xf>
    <xf numFmtId="3" fontId="24" fillId="37" borderId="9" xfId="0" applyNumberFormat="1" applyFont="1" applyFill="1" applyBorder="1" applyAlignment="1">
      <alignment horizontal="right" vertical="center"/>
    </xf>
    <xf numFmtId="49" fontId="24" fillId="0" borderId="38" xfId="0" applyNumberFormat="1" applyFont="1" applyFill="1" applyBorder="1" applyAlignment="1">
      <alignment horizontal="center" vertical="center"/>
    </xf>
    <xf numFmtId="49" fontId="23" fillId="0" borderId="24" xfId="0" applyNumberFormat="1" applyFont="1" applyFill="1" applyBorder="1" applyAlignment="1">
      <alignment horizontal="center" vertical="center"/>
    </xf>
    <xf numFmtId="3" fontId="23" fillId="0" borderId="9" xfId="0" applyNumberFormat="1" applyFont="1" applyBorder="1" applyAlignment="1">
      <alignment horizontal="justify" vertical="center"/>
    </xf>
    <xf numFmtId="3" fontId="23" fillId="0" borderId="9" xfId="0" applyNumberFormat="1" applyFont="1" applyFill="1" applyBorder="1" applyAlignment="1">
      <alignment horizontal="right" vertical="center"/>
    </xf>
    <xf numFmtId="49" fontId="23" fillId="0" borderId="38" xfId="0" applyNumberFormat="1" applyFont="1" applyFill="1" applyBorder="1" applyAlignment="1">
      <alignment horizontal="center" vertical="center"/>
    </xf>
    <xf numFmtId="3" fontId="23" fillId="0" borderId="27" xfId="0" applyNumberFormat="1" applyFont="1" applyFill="1" applyBorder="1" applyAlignment="1">
      <alignment horizontal="justify" vertical="center"/>
    </xf>
    <xf numFmtId="3" fontId="23" fillId="0" borderId="27" xfId="0" applyNumberFormat="1" applyFont="1" applyFill="1" applyBorder="1" applyAlignment="1">
      <alignment horizontal="right" vertical="center"/>
    </xf>
    <xf numFmtId="49" fontId="23" fillId="0" borderId="24" xfId="0" applyNumberFormat="1" applyFont="1" applyFill="1" applyBorder="1" applyAlignment="1" applyProtection="1">
      <alignment horizontal="center" vertical="center"/>
      <protection locked="0"/>
    </xf>
    <xf numFmtId="3" fontId="23" fillId="0" borderId="9" xfId="0" applyNumberFormat="1" applyFont="1" applyBorder="1" applyAlignment="1" applyProtection="1">
      <alignment horizontal="justify" vertical="center"/>
      <protection locked="0"/>
    </xf>
    <xf numFmtId="49" fontId="23" fillId="0" borderId="38" xfId="0" applyNumberFormat="1" applyFont="1" applyFill="1" applyBorder="1" applyAlignment="1" applyProtection="1">
      <alignment horizontal="center" vertical="center"/>
      <protection locked="0"/>
    </xf>
    <xf numFmtId="3" fontId="23" fillId="0" borderId="27" xfId="0" applyNumberFormat="1" applyFont="1" applyFill="1" applyBorder="1" applyAlignment="1" applyProtection="1">
      <alignment horizontal="justify" vertical="center"/>
      <protection locked="0"/>
    </xf>
    <xf numFmtId="3" fontId="23" fillId="0" borderId="27" xfId="0" applyNumberFormat="1" applyFont="1" applyFill="1" applyBorder="1" applyAlignment="1" applyProtection="1">
      <alignment horizontal="right" vertical="center"/>
      <protection locked="0"/>
    </xf>
    <xf numFmtId="3" fontId="23" fillId="0" borderId="24" xfId="0" applyNumberFormat="1" applyFont="1" applyBorder="1" applyAlignment="1">
      <alignment horizontal="center" vertical="center"/>
    </xf>
    <xf numFmtId="3" fontId="23" fillId="0" borderId="38" xfId="0" applyNumberFormat="1" applyFont="1" applyFill="1" applyBorder="1" applyAlignment="1">
      <alignment horizontal="center" vertical="center"/>
    </xf>
    <xf numFmtId="0" fontId="23" fillId="0" borderId="0" xfId="0" applyFont="1" applyAlignment="1">
      <alignment vertical="top"/>
    </xf>
    <xf numFmtId="3" fontId="23" fillId="0" borderId="9" xfId="0" applyNumberFormat="1" applyFont="1" applyFill="1" applyBorder="1" applyAlignment="1">
      <alignment horizontal="justify" vertical="center" wrapText="1"/>
    </xf>
    <xf numFmtId="3" fontId="23" fillId="0" borderId="9" xfId="0" applyNumberFormat="1" applyFont="1" applyBorder="1" applyAlignment="1">
      <alignment horizontal="justify" vertical="top" wrapText="1"/>
    </xf>
    <xf numFmtId="0" fontId="23" fillId="0" borderId="0" xfId="0" applyFont="1" applyProtection="1">
      <protection locked="0"/>
    </xf>
    <xf numFmtId="3" fontId="23" fillId="0" borderId="24" xfId="0" applyNumberFormat="1" applyFont="1" applyBorder="1" applyAlignment="1" applyProtection="1">
      <alignment horizontal="center" vertical="center"/>
      <protection locked="0"/>
    </xf>
    <xf numFmtId="3" fontId="23" fillId="0" borderId="39" xfId="0" applyNumberFormat="1" applyFont="1" applyBorder="1" applyAlignment="1" applyProtection="1">
      <alignment horizontal="center" vertical="center"/>
      <protection locked="0"/>
    </xf>
    <xf numFmtId="3" fontId="23" fillId="0" borderId="28" xfId="0" applyNumberFormat="1" applyFont="1" applyBorder="1" applyAlignment="1" applyProtection="1">
      <alignment horizontal="justify" vertical="center"/>
      <protection locked="0"/>
    </xf>
    <xf numFmtId="3" fontId="23" fillId="0" borderId="28" xfId="0" applyNumberFormat="1" applyFont="1" applyFill="1" applyBorder="1" applyAlignment="1" applyProtection="1">
      <alignment horizontal="right" vertical="center"/>
      <protection locked="0"/>
    </xf>
    <xf numFmtId="3" fontId="24" fillId="0" borderId="17" xfId="0" applyNumberFormat="1" applyFont="1" applyFill="1" applyBorder="1" applyAlignment="1">
      <alignment horizontal="center" vertical="center"/>
    </xf>
    <xf numFmtId="3" fontId="24" fillId="0" borderId="18" xfId="0" applyNumberFormat="1" applyFont="1" applyFill="1" applyBorder="1" applyAlignment="1">
      <alignment horizontal="justify" vertical="center"/>
    </xf>
    <xf numFmtId="3" fontId="24" fillId="0" borderId="18" xfId="0" applyNumberFormat="1" applyFont="1" applyFill="1" applyBorder="1" applyAlignment="1">
      <alignment horizontal="right" vertical="center"/>
    </xf>
    <xf numFmtId="3" fontId="23" fillId="0" borderId="24" xfId="0" applyNumberFormat="1" applyFont="1" applyFill="1" applyBorder="1" applyAlignment="1" applyProtection="1">
      <alignment horizontal="center" vertical="center"/>
      <protection locked="0"/>
    </xf>
    <xf numFmtId="3" fontId="23" fillId="0" borderId="24" xfId="0" applyNumberFormat="1" applyFont="1" applyFill="1" applyBorder="1" applyAlignment="1">
      <alignment horizontal="center" vertical="center"/>
    </xf>
    <xf numFmtId="3" fontId="23" fillId="0" borderId="38" xfId="0" applyNumberFormat="1" applyFont="1" applyFill="1" applyBorder="1" applyAlignment="1" applyProtection="1">
      <alignment horizontal="center" vertical="center"/>
      <protection locked="0"/>
    </xf>
    <xf numFmtId="0" fontId="23" fillId="0" borderId="9" xfId="0" applyFont="1" applyBorder="1" applyAlignment="1" applyProtection="1">
      <alignment horizontal="justify" vertical="center"/>
      <protection locked="0"/>
    </xf>
    <xf numFmtId="0" fontId="23" fillId="0" borderId="0" xfId="0" applyFont="1" applyFill="1" applyProtection="1">
      <protection locked="0"/>
    </xf>
    <xf numFmtId="3" fontId="23" fillId="0" borderId="39" xfId="0" applyNumberFormat="1" applyFont="1" applyFill="1" applyBorder="1" applyAlignment="1">
      <alignment horizontal="center" vertical="center"/>
    </xf>
    <xf numFmtId="3" fontId="23" fillId="0" borderId="28" xfId="0" applyNumberFormat="1" applyFont="1" applyFill="1" applyBorder="1" applyAlignment="1">
      <alignment horizontal="justify" vertical="center"/>
    </xf>
    <xf numFmtId="3" fontId="23" fillId="0" borderId="28" xfId="0" applyNumberFormat="1" applyFont="1" applyFill="1" applyBorder="1" applyAlignment="1">
      <alignment horizontal="right" vertical="center"/>
    </xf>
    <xf numFmtId="3" fontId="23" fillId="0" borderId="9" xfId="0" applyNumberFormat="1" applyFont="1" applyFill="1" applyBorder="1" applyAlignment="1">
      <alignment horizontal="justify" vertical="center"/>
    </xf>
    <xf numFmtId="3" fontId="23" fillId="0" borderId="27" xfId="0" applyNumberFormat="1" applyFont="1" applyBorder="1" applyAlignment="1">
      <alignment horizontal="justify" vertical="center"/>
    </xf>
    <xf numFmtId="0" fontId="23" fillId="0" borderId="24" xfId="0" applyFont="1" applyFill="1" applyBorder="1" applyAlignment="1" applyProtection="1">
      <alignment horizontal="center" vertical="center"/>
      <protection locked="0"/>
    </xf>
    <xf numFmtId="0" fontId="23" fillId="0" borderId="38" xfId="0" applyFont="1" applyFill="1" applyBorder="1" applyAlignment="1" applyProtection="1">
      <alignment horizontal="center" vertical="center"/>
      <protection locked="0"/>
    </xf>
    <xf numFmtId="0" fontId="23" fillId="0" borderId="27" xfId="0" applyFont="1" applyFill="1" applyBorder="1" applyAlignment="1" applyProtection="1">
      <alignment horizontal="justify" vertical="center"/>
      <protection locked="0"/>
    </xf>
    <xf numFmtId="49" fontId="24" fillId="37" borderId="24" xfId="0" applyNumberFormat="1" applyFont="1" applyFill="1" applyBorder="1" applyAlignment="1">
      <alignment horizontal="left" vertical="center"/>
    </xf>
    <xf numFmtId="3" fontId="23" fillId="0" borderId="39" xfId="0" applyNumberFormat="1" applyFont="1" applyFill="1" applyBorder="1" applyAlignment="1" applyProtection="1">
      <alignment horizontal="center" vertical="center"/>
      <protection locked="0"/>
    </xf>
    <xf numFmtId="3" fontId="23" fillId="0" borderId="28" xfId="0" applyNumberFormat="1" applyFont="1" applyFill="1" applyBorder="1" applyAlignment="1" applyProtection="1">
      <alignment horizontal="justify" vertical="center"/>
      <protection locked="0"/>
    </xf>
    <xf numFmtId="3" fontId="24" fillId="38" borderId="40" xfId="0" applyNumberFormat="1" applyFont="1" applyFill="1" applyBorder="1" applyAlignment="1">
      <alignment horizontal="center" vertical="center"/>
    </xf>
    <xf numFmtId="3" fontId="24" fillId="38" borderId="41" xfId="0" applyNumberFormat="1" applyFont="1" applyFill="1" applyBorder="1" applyAlignment="1">
      <alignment horizontal="justify" vertical="center"/>
    </xf>
    <xf numFmtId="3" fontId="24" fillId="38" borderId="41" xfId="0" applyNumberFormat="1" applyFont="1" applyFill="1" applyBorder="1" applyAlignment="1">
      <alignment horizontal="right" vertical="center"/>
    </xf>
    <xf numFmtId="0" fontId="23" fillId="0" borderId="20" xfId="0" applyFont="1" applyBorder="1" applyAlignment="1">
      <alignment horizontal="center" vertical="center"/>
    </xf>
    <xf numFmtId="0" fontId="23" fillId="0" borderId="21" xfId="0" applyFont="1" applyBorder="1"/>
    <xf numFmtId="0" fontId="23" fillId="0" borderId="42" xfId="0" applyFont="1" applyBorder="1" applyAlignment="1">
      <alignment horizontal="center" vertical="center"/>
    </xf>
    <xf numFmtId="0" fontId="23" fillId="0" borderId="42" xfId="0" applyFont="1" applyBorder="1"/>
    <xf numFmtId="0" fontId="18" fillId="0" borderId="9" xfId="0" applyFont="1" applyBorder="1" applyAlignment="1">
      <alignment vertical="center" wrapText="1"/>
    </xf>
    <xf numFmtId="3" fontId="18" fillId="0" borderId="9" xfId="0" applyNumberFormat="1" applyFont="1" applyFill="1" applyBorder="1" applyAlignment="1">
      <alignment horizontal="justify" vertical="center" wrapText="1"/>
    </xf>
    <xf numFmtId="0" fontId="19" fillId="39" borderId="13" xfId="0" applyFont="1" applyFill="1" applyBorder="1" applyAlignment="1">
      <alignment horizontal="center" vertical="center"/>
    </xf>
    <xf numFmtId="169" fontId="19" fillId="39" borderId="14" xfId="39" applyNumberFormat="1" applyFont="1" applyFill="1" applyBorder="1" applyAlignment="1">
      <alignment horizontal="right" vertical="center"/>
    </xf>
    <xf numFmtId="49" fontId="18" fillId="0" borderId="43" xfId="41" applyNumberFormat="1" applyFont="1" applyFill="1" applyBorder="1" applyAlignment="1">
      <alignment horizontal="center" vertical="center"/>
    </xf>
    <xf numFmtId="0" fontId="35" fillId="0" borderId="11" xfId="0" applyFont="1" applyFill="1" applyBorder="1" applyAlignment="1">
      <alignment horizontal="center" vertical="center"/>
    </xf>
    <xf numFmtId="3" fontId="23" fillId="0" borderId="44" xfId="0" applyNumberFormat="1" applyFont="1" applyBorder="1" applyAlignment="1">
      <alignment vertical="center"/>
    </xf>
    <xf numFmtId="3" fontId="23" fillId="0" borderId="45" xfId="0" applyNumberFormat="1" applyFont="1" applyBorder="1" applyAlignment="1">
      <alignment vertical="center"/>
    </xf>
    <xf numFmtId="0" fontId="23" fillId="0" borderId="46" xfId="0" applyFont="1" applyBorder="1" applyAlignment="1">
      <alignment vertical="center" wrapText="1"/>
    </xf>
    <xf numFmtId="0" fontId="23" fillId="0" borderId="47" xfId="0" applyFont="1" applyBorder="1" applyAlignment="1">
      <alignment vertical="center" wrapText="1"/>
    </xf>
    <xf numFmtId="0" fontId="23" fillId="0" borderId="48" xfId="0" applyFont="1" applyBorder="1" applyAlignment="1">
      <alignment vertical="center" wrapText="1"/>
    </xf>
    <xf numFmtId="0" fontId="18" fillId="0" borderId="9" xfId="0" applyFont="1" applyFill="1" applyBorder="1" applyAlignment="1" applyProtection="1">
      <alignment horizontal="center" vertical="center"/>
      <protection locked="0"/>
    </xf>
    <xf numFmtId="3" fontId="18" fillId="0" borderId="9" xfId="0" applyNumberFormat="1" applyFont="1" applyFill="1" applyBorder="1" applyAlignment="1" applyProtection="1">
      <alignment horizontal="center" vertical="center"/>
      <protection locked="0"/>
    </xf>
    <xf numFmtId="169" fontId="0" fillId="0" borderId="0" xfId="0" applyNumberFormat="1"/>
    <xf numFmtId="169" fontId="23" fillId="0" borderId="0" xfId="38" applyNumberFormat="1" applyFont="1" applyFill="1" applyBorder="1" applyAlignment="1">
      <alignment horizontal="right"/>
    </xf>
    <xf numFmtId="0" fontId="35" fillId="0" borderId="49" xfId="0" applyFont="1" applyFill="1" applyBorder="1" applyAlignment="1">
      <alignment horizontal="center" vertical="center"/>
    </xf>
    <xf numFmtId="0" fontId="35" fillId="0" borderId="50" xfId="0" applyFont="1" applyFill="1" applyBorder="1" applyAlignment="1">
      <alignment horizontal="center" vertical="center" wrapText="1"/>
    </xf>
    <xf numFmtId="3" fontId="24" fillId="35" borderId="51" xfId="0" applyNumberFormat="1" applyFont="1" applyFill="1" applyBorder="1" applyAlignment="1">
      <alignment horizontal="center" vertical="center"/>
    </xf>
    <xf numFmtId="3" fontId="24" fillId="35" borderId="52" xfId="0" applyNumberFormat="1" applyFont="1" applyFill="1" applyBorder="1" applyAlignment="1">
      <alignment horizontal="right" vertical="center"/>
    </xf>
    <xf numFmtId="3" fontId="24" fillId="36" borderId="9" xfId="0" applyNumberFormat="1" applyFont="1" applyFill="1" applyBorder="1" applyAlignment="1">
      <alignment horizontal="center" vertical="center"/>
    </xf>
    <xf numFmtId="3" fontId="24" fillId="0" borderId="34" xfId="0" applyNumberFormat="1" applyFont="1" applyFill="1" applyBorder="1" applyAlignment="1">
      <alignment horizontal="center" vertical="center"/>
    </xf>
    <xf numFmtId="3" fontId="24" fillId="0" borderId="29" xfId="0" applyNumberFormat="1" applyFont="1" applyFill="1" applyBorder="1" applyAlignment="1">
      <alignment horizontal="right" vertical="center"/>
    </xf>
    <xf numFmtId="49" fontId="24" fillId="37" borderId="9" xfId="0" applyNumberFormat="1" applyFont="1" applyFill="1" applyBorder="1" applyAlignment="1">
      <alignment horizontal="center" vertical="center"/>
    </xf>
    <xf numFmtId="49" fontId="24" fillId="0" borderId="34" xfId="0" applyNumberFormat="1" applyFont="1" applyFill="1" applyBorder="1" applyAlignment="1">
      <alignment horizontal="center" vertical="center"/>
    </xf>
    <xf numFmtId="49" fontId="23" fillId="0" borderId="9" xfId="0" applyNumberFormat="1" applyFont="1" applyFill="1" applyBorder="1" applyAlignment="1">
      <alignment horizontal="center" vertical="center"/>
    </xf>
    <xf numFmtId="49" fontId="23" fillId="0" borderId="34" xfId="0" applyNumberFormat="1" applyFont="1" applyFill="1" applyBorder="1" applyAlignment="1">
      <alignment horizontal="center" vertical="center"/>
    </xf>
    <xf numFmtId="3" fontId="23" fillId="0" borderId="29" xfId="0" applyNumberFormat="1" applyFont="1" applyFill="1" applyBorder="1" applyAlignment="1">
      <alignment horizontal="right" vertical="center"/>
    </xf>
    <xf numFmtId="49" fontId="23" fillId="0" borderId="9" xfId="0" applyNumberFormat="1" applyFont="1" applyFill="1" applyBorder="1" applyAlignment="1" applyProtection="1">
      <alignment horizontal="center" vertical="center"/>
      <protection locked="0"/>
    </xf>
    <xf numFmtId="49" fontId="23" fillId="0" borderId="34" xfId="0" applyNumberFormat="1" applyFont="1" applyFill="1" applyBorder="1" applyAlignment="1" applyProtection="1">
      <alignment horizontal="center" vertical="center"/>
      <protection locked="0"/>
    </xf>
    <xf numFmtId="3" fontId="23" fillId="0" borderId="29" xfId="0" applyNumberFormat="1" applyFont="1" applyFill="1" applyBorder="1" applyAlignment="1" applyProtection="1">
      <alignment horizontal="right" vertical="center"/>
      <protection locked="0"/>
    </xf>
    <xf numFmtId="3" fontId="23" fillId="0" borderId="34" xfId="0" applyNumberFormat="1" applyFont="1" applyFill="1" applyBorder="1" applyAlignment="1">
      <alignment horizontal="center" vertical="center"/>
    </xf>
    <xf numFmtId="3" fontId="23" fillId="0" borderId="9" xfId="0" applyNumberFormat="1" applyFont="1" applyBorder="1" applyAlignment="1" applyProtection="1">
      <alignment horizontal="center" vertical="center"/>
      <protection locked="0"/>
    </xf>
    <xf numFmtId="3" fontId="23" fillId="0" borderId="35" xfId="0" applyNumberFormat="1" applyFont="1" applyBorder="1" applyAlignment="1" applyProtection="1">
      <alignment horizontal="center" vertical="center"/>
      <protection locked="0"/>
    </xf>
    <xf numFmtId="3" fontId="23" fillId="0" borderId="53" xfId="0" applyNumberFormat="1" applyFont="1" applyFill="1" applyBorder="1" applyAlignment="1" applyProtection="1">
      <alignment horizontal="right" vertical="center"/>
      <protection locked="0"/>
    </xf>
    <xf numFmtId="3" fontId="24" fillId="0" borderId="43" xfId="0" applyNumberFormat="1" applyFont="1" applyFill="1" applyBorder="1" applyAlignment="1">
      <alignment horizontal="center" vertical="center"/>
    </xf>
    <xf numFmtId="3" fontId="24" fillId="0" borderId="54" xfId="0" applyNumberFormat="1" applyFont="1" applyFill="1" applyBorder="1" applyAlignment="1">
      <alignment horizontal="right" vertical="center"/>
    </xf>
    <xf numFmtId="3" fontId="23" fillId="0" borderId="9" xfId="0" applyNumberFormat="1" applyFont="1" applyFill="1" applyBorder="1" applyAlignment="1" applyProtection="1">
      <alignment horizontal="center" vertical="center"/>
      <protection locked="0"/>
    </xf>
    <xf numFmtId="3" fontId="23" fillId="0" borderId="9" xfId="0" applyNumberFormat="1" applyFont="1" applyFill="1" applyBorder="1" applyAlignment="1">
      <alignment horizontal="center" vertical="center"/>
    </xf>
    <xf numFmtId="3" fontId="23" fillId="0" borderId="34" xfId="0" applyNumberFormat="1" applyFont="1" applyFill="1" applyBorder="1" applyAlignment="1" applyProtection="1">
      <alignment horizontal="center" vertical="center"/>
      <protection locked="0"/>
    </xf>
    <xf numFmtId="3" fontId="18" fillId="0" borderId="0" xfId="41" applyNumberFormat="1" applyFont="1" applyBorder="1" applyAlignment="1">
      <alignment horizontal="center" vertical="center"/>
    </xf>
    <xf numFmtId="0" fontId="39" fillId="41" borderId="13" xfId="0" applyFont="1" applyFill="1" applyBorder="1" applyAlignment="1">
      <alignment horizontal="center" vertical="center"/>
    </xf>
    <xf numFmtId="0" fontId="39" fillId="41" borderId="14" xfId="0" applyFont="1" applyFill="1" applyBorder="1" applyAlignment="1">
      <alignment horizontal="center" vertical="center"/>
    </xf>
    <xf numFmtId="0" fontId="19" fillId="33" borderId="55" xfId="0" applyFont="1" applyFill="1" applyBorder="1" applyAlignment="1">
      <alignment horizontal="center" vertical="center"/>
    </xf>
    <xf numFmtId="0" fontId="19" fillId="32" borderId="27" xfId="0" applyFont="1" applyFill="1" applyBorder="1" applyAlignment="1">
      <alignment vertical="center"/>
    </xf>
    <xf numFmtId="0" fontId="18" fillId="0" borderId="18" xfId="0" applyFont="1" applyBorder="1"/>
    <xf numFmtId="0" fontId="18" fillId="0" borderId="28" xfId="0" applyFont="1" applyBorder="1"/>
    <xf numFmtId="3" fontId="25" fillId="25" borderId="34" xfId="0" applyNumberFormat="1" applyFont="1" applyFill="1" applyBorder="1" applyAlignment="1">
      <alignment horizontal="center" vertical="center" wrapText="1"/>
    </xf>
    <xf numFmtId="0" fontId="18" fillId="0" borderId="9" xfId="0" applyFont="1" applyBorder="1" applyAlignment="1">
      <alignment horizontal="justify" vertical="top"/>
    </xf>
    <xf numFmtId="3" fontId="18" fillId="0" borderId="25" xfId="41" applyNumberFormat="1" applyFont="1" applyFill="1" applyBorder="1" applyAlignment="1">
      <alignment horizontal="right" vertical="center"/>
    </xf>
    <xf numFmtId="3" fontId="18" fillId="0" borderId="25" xfId="0" applyNumberFormat="1" applyFont="1" applyFill="1" applyBorder="1" applyAlignment="1">
      <alignment horizontal="justify" vertical="center" wrapText="1"/>
    </xf>
    <xf numFmtId="0" fontId="18" fillId="0" borderId="27" xfId="0" applyFont="1" applyBorder="1"/>
    <xf numFmtId="0" fontId="21" fillId="33" borderId="56" xfId="0" applyFont="1" applyFill="1" applyBorder="1" applyAlignment="1">
      <alignment horizontal="center" vertical="center" wrapText="1"/>
    </xf>
    <xf numFmtId="3" fontId="18" fillId="0" borderId="34" xfId="41" applyNumberFormat="1" applyFont="1" applyBorder="1" applyAlignment="1">
      <alignment horizontal="center"/>
    </xf>
    <xf numFmtId="0" fontId="18" fillId="0" borderId="29" xfId="0" applyFont="1" applyBorder="1"/>
    <xf numFmtId="3" fontId="22" fillId="25" borderId="9" xfId="0" applyNumberFormat="1" applyFont="1" applyFill="1" applyBorder="1" applyAlignment="1">
      <alignment horizontal="center" vertical="center" wrapText="1"/>
    </xf>
    <xf numFmtId="0" fontId="18" fillId="0" borderId="23" xfId="0" applyFont="1" applyBorder="1"/>
    <xf numFmtId="0" fontId="19" fillId="39" borderId="14" xfId="0" applyFont="1" applyFill="1" applyBorder="1" applyAlignment="1">
      <alignment horizontal="center" vertical="center"/>
    </xf>
    <xf numFmtId="0" fontId="19" fillId="39" borderId="15" xfId="0" applyFont="1" applyFill="1" applyBorder="1" applyAlignment="1">
      <alignment horizontal="center" vertical="center"/>
    </xf>
    <xf numFmtId="0" fontId="18" fillId="0" borderId="57" xfId="0" applyFont="1" applyBorder="1" applyAlignment="1">
      <alignment horizontal="center" vertical="center"/>
    </xf>
    <xf numFmtId="0" fontId="18" fillId="0" borderId="10" xfId="0" applyFont="1" applyBorder="1"/>
    <xf numFmtId="0" fontId="18" fillId="0" borderId="58" xfId="0" applyFont="1" applyBorder="1"/>
    <xf numFmtId="169" fontId="23" fillId="0" borderId="0" xfId="38" applyNumberFormat="1" applyFont="1" applyBorder="1" applyAlignment="1">
      <alignment horizontal="right" vertical="center"/>
    </xf>
    <xf numFmtId="169" fontId="23" fillId="0" borderId="0" xfId="38" applyNumberFormat="1" applyFont="1" applyFill="1" applyBorder="1" applyAlignment="1">
      <alignment horizontal="right" vertical="center"/>
    </xf>
    <xf numFmtId="0" fontId="19" fillId="26" borderId="14" xfId="0" applyFont="1" applyFill="1" applyBorder="1" applyAlignment="1">
      <alignment horizontal="center" vertical="center"/>
    </xf>
    <xf numFmtId="0" fontId="1" fillId="0" borderId="0" xfId="0" applyFont="1"/>
    <xf numFmtId="3" fontId="23" fillId="0" borderId="35" xfId="0" applyNumberFormat="1" applyFont="1" applyFill="1" applyBorder="1" applyAlignment="1">
      <alignment horizontal="center" vertical="center"/>
    </xf>
    <xf numFmtId="3" fontId="23" fillId="0" borderId="53" xfId="0" applyNumberFormat="1" applyFont="1" applyFill="1" applyBorder="1" applyAlignment="1">
      <alignment horizontal="right" vertical="center"/>
    </xf>
    <xf numFmtId="0" fontId="23" fillId="0" borderId="9" xfId="0" applyFont="1" applyFill="1" applyBorder="1" applyAlignment="1" applyProtection="1">
      <alignment horizontal="center" vertical="center"/>
      <protection locked="0"/>
    </xf>
    <xf numFmtId="0" fontId="23" fillId="0" borderId="34" xfId="0" applyFont="1" applyFill="1" applyBorder="1" applyAlignment="1" applyProtection="1">
      <alignment horizontal="center" vertical="center"/>
      <protection locked="0"/>
    </xf>
    <xf numFmtId="49" fontId="18" fillId="0" borderId="9" xfId="41" applyNumberFormat="1" applyFont="1" applyFill="1" applyBorder="1" applyAlignment="1">
      <alignment horizontal="center" vertical="center"/>
    </xf>
    <xf numFmtId="0" fontId="23" fillId="0" borderId="47" xfId="0" applyFont="1" applyBorder="1" applyAlignment="1">
      <alignment horizontal="justify" vertical="center" wrapText="1"/>
    </xf>
    <xf numFmtId="0" fontId="39" fillId="41" borderId="14" xfId="0" applyFont="1" applyFill="1" applyBorder="1" applyAlignment="1">
      <alignment horizontal="center" vertical="center" wrapText="1"/>
    </xf>
    <xf numFmtId="0" fontId="39" fillId="42" borderId="13" xfId="0" applyFont="1" applyFill="1" applyBorder="1" applyAlignment="1">
      <alignment horizontal="center" vertical="center"/>
    </xf>
    <xf numFmtId="0" fontId="39" fillId="42" borderId="14" xfId="0" applyFont="1" applyFill="1" applyBorder="1" applyAlignment="1">
      <alignment horizontal="center" vertical="center"/>
    </xf>
    <xf numFmtId="0" fontId="39" fillId="42" borderId="15" xfId="0" applyFont="1" applyFill="1" applyBorder="1" applyAlignment="1">
      <alignment horizontal="center" vertical="center"/>
    </xf>
    <xf numFmtId="169" fontId="23" fillId="0" borderId="9" xfId="34" applyNumberFormat="1" applyFont="1" applyBorder="1" applyAlignment="1">
      <alignment horizontal="right" vertical="center"/>
    </xf>
    <xf numFmtId="0" fontId="0" fillId="43" borderId="0" xfId="0" applyFill="1"/>
    <xf numFmtId="0" fontId="34" fillId="43" borderId="0" xfId="0" applyFont="1" applyFill="1"/>
    <xf numFmtId="49" fontId="23" fillId="0" borderId="59" xfId="0" applyNumberFormat="1" applyFont="1" applyFill="1" applyBorder="1" applyAlignment="1">
      <alignment vertical="center" wrapText="1"/>
    </xf>
    <xf numFmtId="49" fontId="23" fillId="0" borderId="60" xfId="0" applyNumberFormat="1" applyFont="1" applyFill="1" applyBorder="1" applyAlignment="1">
      <alignment vertical="center" wrapText="1"/>
    </xf>
    <xf numFmtId="0" fontId="23" fillId="0" borderId="48" xfId="0" applyFont="1" applyBorder="1" applyAlignment="1">
      <alignment horizontal="justify" vertical="center" wrapText="1"/>
    </xf>
    <xf numFmtId="0" fontId="23" fillId="0" borderId="0" xfId="0" applyFont="1" applyBorder="1"/>
    <xf numFmtId="0" fontId="23" fillId="0" borderId="32" xfId="0" applyFont="1" applyBorder="1"/>
    <xf numFmtId="0" fontId="23" fillId="0" borderId="0" xfId="0" applyFont="1" applyBorder="1" applyAlignment="1">
      <alignment horizontal="right"/>
    </xf>
    <xf numFmtId="0" fontId="23" fillId="0" borderId="32" xfId="0" applyFont="1" applyBorder="1" applyAlignment="1">
      <alignment horizontal="right"/>
    </xf>
    <xf numFmtId="0" fontId="24" fillId="0" borderId="0" xfId="0" applyFont="1" applyBorder="1" applyAlignment="1">
      <alignment horizontal="right"/>
    </xf>
    <xf numFmtId="169" fontId="23" fillId="0" borderId="0" xfId="34" applyNumberFormat="1" applyFont="1" applyFill="1" applyBorder="1" applyAlignment="1">
      <alignment vertical="center"/>
    </xf>
    <xf numFmtId="3" fontId="23" fillId="0" borderId="44" xfId="0" applyNumberFormat="1" applyFont="1" applyFill="1" applyBorder="1" applyAlignment="1">
      <alignment horizontal="right" vertical="center"/>
    </xf>
    <xf numFmtId="3" fontId="23" fillId="0" borderId="45" xfId="0" applyNumberFormat="1" applyFont="1" applyFill="1" applyBorder="1" applyAlignment="1">
      <alignment horizontal="right" vertical="center"/>
    </xf>
    <xf numFmtId="3" fontId="23" fillId="0" borderId="25" xfId="0" applyNumberFormat="1" applyFont="1" applyFill="1" applyBorder="1" applyAlignment="1">
      <alignment horizontal="right" vertical="center"/>
    </xf>
    <xf numFmtId="0" fontId="23" fillId="0" borderId="46" xfId="0" applyFont="1" applyBorder="1" applyAlignment="1">
      <alignment horizontal="justify" vertical="center" wrapText="1"/>
    </xf>
    <xf numFmtId="0" fontId="0" fillId="0" borderId="11" xfId="0" applyBorder="1"/>
    <xf numFmtId="3" fontId="23" fillId="0" borderId="35" xfId="0" applyNumberFormat="1" applyFont="1" applyFill="1" applyBorder="1" applyAlignment="1" applyProtection="1">
      <alignment horizontal="center" vertical="center"/>
      <protection locked="0"/>
    </xf>
    <xf numFmtId="3" fontId="24" fillId="38" borderId="41" xfId="0" applyNumberFormat="1" applyFont="1" applyFill="1" applyBorder="1" applyAlignment="1">
      <alignment horizontal="center" vertical="center"/>
    </xf>
    <xf numFmtId="0" fontId="39" fillId="45" borderId="14" xfId="0" applyFont="1" applyFill="1" applyBorder="1" applyAlignment="1">
      <alignment horizontal="center" vertical="center" wrapText="1"/>
    </xf>
    <xf numFmtId="0" fontId="39" fillId="46" borderId="14" xfId="0" applyFont="1" applyFill="1" applyBorder="1" applyAlignment="1">
      <alignment horizontal="center" vertical="center" wrapText="1"/>
    </xf>
    <xf numFmtId="3" fontId="18" fillId="0" borderId="9" xfId="41" applyNumberFormat="1" applyFont="1" applyFill="1" applyBorder="1" applyAlignment="1">
      <alignment vertical="center"/>
    </xf>
    <xf numFmtId="0" fontId="19" fillId="0" borderId="0" xfId="0" applyFont="1" applyFill="1" applyAlignment="1">
      <alignment horizontal="left"/>
    </xf>
    <xf numFmtId="3" fontId="39" fillId="42" borderId="13" xfId="0" applyNumberFormat="1" applyFont="1" applyFill="1" applyBorder="1" applyAlignment="1">
      <alignment horizontal="center" vertical="center"/>
    </xf>
    <xf numFmtId="0" fontId="23" fillId="0" borderId="9" xfId="0" applyFont="1" applyBorder="1" applyAlignment="1">
      <alignment horizontal="justify" vertical="center" wrapText="1"/>
    </xf>
    <xf numFmtId="0" fontId="23" fillId="0" borderId="9" xfId="0" applyFont="1" applyBorder="1" applyAlignment="1">
      <alignment horizontal="justify" vertical="top" wrapText="1"/>
    </xf>
    <xf numFmtId="0" fontId="23" fillId="0" borderId="0" xfId="0" applyFont="1" applyAlignment="1">
      <alignment horizontal="center"/>
    </xf>
    <xf numFmtId="0" fontId="35" fillId="44" borderId="61" xfId="0" applyFont="1" applyFill="1" applyBorder="1" applyAlignment="1">
      <alignment horizontal="center" vertical="center"/>
    </xf>
    <xf numFmtId="0" fontId="35" fillId="44" borderId="62" xfId="0" applyFont="1" applyFill="1" applyBorder="1" applyAlignment="1">
      <alignment horizontal="center" vertical="center"/>
    </xf>
    <xf numFmtId="0" fontId="35" fillId="44" borderId="62" xfId="0" applyFont="1" applyFill="1" applyBorder="1" applyAlignment="1">
      <alignment horizontal="center" vertical="center" wrapText="1"/>
    </xf>
    <xf numFmtId="0" fontId="35" fillId="44" borderId="56" xfId="0" applyFont="1" applyFill="1" applyBorder="1" applyAlignment="1">
      <alignment horizontal="center" vertical="center" wrapText="1"/>
    </xf>
    <xf numFmtId="3" fontId="24" fillId="0" borderId="49" xfId="0" applyNumberFormat="1" applyFont="1" applyFill="1" applyBorder="1" applyAlignment="1">
      <alignment horizontal="center" vertical="center"/>
    </xf>
    <xf numFmtId="3" fontId="24" fillId="0" borderId="37" xfId="0" applyNumberFormat="1" applyFont="1" applyFill="1" applyBorder="1" applyAlignment="1">
      <alignment vertical="center"/>
    </xf>
    <xf numFmtId="0" fontId="41" fillId="29" borderId="51" xfId="0" applyFont="1" applyFill="1" applyBorder="1" applyAlignment="1">
      <alignment horizontal="center" vertical="center"/>
    </xf>
    <xf numFmtId="3" fontId="35" fillId="29" borderId="14" xfId="0" applyNumberFormat="1" applyFont="1" applyFill="1" applyBorder="1" applyAlignment="1">
      <alignment horizontal="center" vertical="center"/>
    </xf>
    <xf numFmtId="3" fontId="35" fillId="29" borderId="14" xfId="0" applyNumberFormat="1" applyFont="1" applyFill="1" applyBorder="1" applyAlignment="1">
      <alignment horizontal="right" vertical="center"/>
    </xf>
    <xf numFmtId="3" fontId="35" fillId="29" borderId="52" xfId="0" applyNumberFormat="1" applyFont="1" applyFill="1" applyBorder="1" applyAlignment="1">
      <alignment horizontal="right" vertical="center"/>
    </xf>
    <xf numFmtId="0" fontId="23" fillId="0" borderId="0" xfId="42" applyFont="1"/>
    <xf numFmtId="3" fontId="24" fillId="0" borderId="33" xfId="0" applyNumberFormat="1" applyFont="1" applyFill="1" applyBorder="1" applyAlignment="1">
      <alignment horizontal="center" vertical="center"/>
    </xf>
    <xf numFmtId="3" fontId="24" fillId="0" borderId="0" xfId="0" applyNumberFormat="1" applyFont="1" applyFill="1" applyBorder="1" applyAlignment="1">
      <alignment vertical="center"/>
    </xf>
    <xf numFmtId="0" fontId="23" fillId="0" borderId="32" xfId="0" applyFont="1" applyFill="1" applyBorder="1"/>
    <xf numFmtId="49" fontId="42" fillId="40" borderId="34" xfId="0" applyNumberFormat="1" applyFont="1" applyFill="1" applyBorder="1" applyAlignment="1">
      <alignment horizontal="left" vertical="center"/>
    </xf>
    <xf numFmtId="3" fontId="42" fillId="40" borderId="27" xfId="0" applyNumberFormat="1" applyFont="1" applyFill="1" applyBorder="1" applyAlignment="1">
      <alignment horizontal="left" vertical="center"/>
    </xf>
    <xf numFmtId="3" fontId="42" fillId="40" borderId="29" xfId="0" applyNumberFormat="1" applyFont="1" applyFill="1" applyBorder="1" applyAlignment="1">
      <alignment horizontal="right" vertical="center"/>
    </xf>
    <xf numFmtId="170" fontId="43" fillId="0" borderId="0" xfId="36" applyNumberFormat="1" applyFont="1" applyFill="1" applyBorder="1" applyAlignment="1">
      <alignment horizontal="right"/>
    </xf>
    <xf numFmtId="170" fontId="23" fillId="0" borderId="32" xfId="0" applyNumberFormat="1" applyFont="1" applyFill="1" applyBorder="1"/>
    <xf numFmtId="49" fontId="42" fillId="36" borderId="34" xfId="0" applyNumberFormat="1" applyFont="1" applyFill="1" applyBorder="1" applyAlignment="1">
      <alignment horizontal="left" vertical="center"/>
    </xf>
    <xf numFmtId="3" fontId="42" fillId="36" borderId="27" xfId="0" applyNumberFormat="1" applyFont="1" applyFill="1" applyBorder="1" applyAlignment="1">
      <alignment horizontal="left" vertical="center"/>
    </xf>
    <xf numFmtId="3" fontId="42" fillId="36" borderId="27" xfId="0" applyNumberFormat="1" applyFont="1" applyFill="1" applyBorder="1" applyAlignment="1">
      <alignment horizontal="right" vertical="center"/>
    </xf>
    <xf numFmtId="3" fontId="42" fillId="36" borderId="29" xfId="0" applyNumberFormat="1" applyFont="1" applyFill="1" applyBorder="1" applyAlignment="1">
      <alignment horizontal="right" vertical="center"/>
    </xf>
    <xf numFmtId="3" fontId="24" fillId="0" borderId="33" xfId="0" applyNumberFormat="1" applyFont="1" applyFill="1" applyBorder="1" applyAlignment="1">
      <alignment horizontal="left" vertical="center"/>
    </xf>
    <xf numFmtId="3" fontId="24" fillId="0" borderId="0" xfId="0" applyNumberFormat="1" applyFont="1" applyFill="1" applyBorder="1" applyAlignment="1">
      <alignment horizontal="left" vertical="center"/>
    </xf>
    <xf numFmtId="3" fontId="23" fillId="0" borderId="33" xfId="0" applyNumberFormat="1" applyFont="1" applyFill="1" applyBorder="1" applyAlignment="1">
      <alignment horizontal="left" vertical="center"/>
    </xf>
    <xf numFmtId="170" fontId="23" fillId="0" borderId="32" xfId="0" applyNumberFormat="1" applyFont="1" applyBorder="1"/>
    <xf numFmtId="3" fontId="42" fillId="40" borderId="34" xfId="0" applyNumberFormat="1" applyFont="1" applyFill="1" applyBorder="1" applyAlignment="1">
      <alignment horizontal="left" vertical="center"/>
    </xf>
    <xf numFmtId="3" fontId="42" fillId="40" borderId="27" xfId="0" applyNumberFormat="1" applyFont="1" applyFill="1" applyBorder="1" applyAlignment="1">
      <alignment horizontal="right" vertical="center"/>
    </xf>
    <xf numFmtId="0" fontId="23" fillId="0" borderId="33" xfId="0" applyFont="1" applyBorder="1" applyAlignment="1">
      <alignment vertical="center"/>
    </xf>
    <xf numFmtId="3" fontId="42" fillId="40" borderId="29" xfId="0" applyNumberFormat="1" applyFont="1" applyFill="1" applyBorder="1" applyAlignment="1">
      <alignment horizontal="left" vertical="center"/>
    </xf>
    <xf numFmtId="3" fontId="23" fillId="0" borderId="33" xfId="0" applyNumberFormat="1" applyFont="1" applyFill="1" applyBorder="1" applyAlignment="1">
      <alignment vertical="center"/>
    </xf>
    <xf numFmtId="3" fontId="44" fillId="0" borderId="33" xfId="0" applyNumberFormat="1" applyFont="1" applyFill="1" applyBorder="1" applyAlignment="1">
      <alignment vertical="center"/>
    </xf>
    <xf numFmtId="3" fontId="42" fillId="0" borderId="0" xfId="0" applyNumberFormat="1" applyFont="1" applyFill="1" applyBorder="1" applyAlignment="1">
      <alignment vertical="center"/>
    </xf>
    <xf numFmtId="3" fontId="42" fillId="36" borderId="34" xfId="0" applyNumberFormat="1" applyFont="1" applyFill="1" applyBorder="1" applyAlignment="1">
      <alignment horizontal="left" vertical="center"/>
    </xf>
    <xf numFmtId="3" fontId="24" fillId="0" borderId="33" xfId="0" applyNumberFormat="1" applyFont="1" applyFill="1" applyBorder="1" applyAlignment="1">
      <alignment vertical="center"/>
    </xf>
    <xf numFmtId="170" fontId="45" fillId="0" borderId="0" xfId="36" applyNumberFormat="1" applyFont="1" applyFill="1" applyBorder="1" applyAlignment="1">
      <alignment horizontal="right"/>
    </xf>
    <xf numFmtId="170" fontId="45" fillId="0" borderId="32" xfId="36" applyNumberFormat="1" applyFont="1" applyFill="1" applyBorder="1" applyAlignment="1">
      <alignment horizontal="right"/>
    </xf>
    <xf numFmtId="3" fontId="23" fillId="0" borderId="0" xfId="0" applyNumberFormat="1" applyFont="1" applyFill="1" applyBorder="1" applyAlignment="1">
      <alignment horizontal="left" vertical="center"/>
    </xf>
    <xf numFmtId="3" fontId="43" fillId="0" borderId="0" xfId="36" applyNumberFormat="1" applyFont="1" applyFill="1" applyBorder="1" applyAlignment="1">
      <alignment horizontal="right"/>
    </xf>
    <xf numFmtId="170" fontId="43" fillId="0" borderId="32" xfId="36" applyNumberFormat="1" applyFont="1" applyFill="1" applyBorder="1" applyAlignment="1">
      <alignment horizontal="right"/>
    </xf>
    <xf numFmtId="3" fontId="23" fillId="0" borderId="33" xfId="42" applyNumberFormat="1" applyFont="1" applyBorder="1" applyAlignment="1">
      <alignment horizontal="center" vertical="center"/>
    </xf>
    <xf numFmtId="170" fontId="23" fillId="0" borderId="0" xfId="36" applyNumberFormat="1" applyFont="1" applyBorder="1" applyAlignment="1">
      <alignment horizontal="right" vertical="center"/>
    </xf>
    <xf numFmtId="0" fontId="23" fillId="0" borderId="0" xfId="42" applyFont="1" applyBorder="1"/>
    <xf numFmtId="3" fontId="45" fillId="0" borderId="0" xfId="36" applyNumberFormat="1" applyFont="1" applyFill="1" applyBorder="1" applyAlignment="1">
      <alignment horizontal="right"/>
    </xf>
    <xf numFmtId="3" fontId="45" fillId="0" borderId="32" xfId="36" applyNumberFormat="1" applyFont="1" applyFill="1" applyBorder="1" applyAlignment="1">
      <alignment horizontal="right"/>
    </xf>
    <xf numFmtId="3" fontId="43" fillId="0" borderId="32" xfId="36" applyNumberFormat="1" applyFont="1" applyFill="1" applyBorder="1" applyAlignment="1">
      <alignment horizontal="right"/>
    </xf>
    <xf numFmtId="3" fontId="23" fillId="0" borderId="0" xfId="42" applyNumberFormat="1" applyFont="1" applyBorder="1" applyAlignment="1">
      <alignment horizontal="left" vertical="center"/>
    </xf>
    <xf numFmtId="170" fontId="23" fillId="0" borderId="32" xfId="36" applyNumberFormat="1" applyFont="1" applyBorder="1" applyAlignment="1">
      <alignment horizontal="right" vertical="center"/>
    </xf>
    <xf numFmtId="3" fontId="23" fillId="0" borderId="0" xfId="42" applyNumberFormat="1" applyFont="1"/>
    <xf numFmtId="3" fontId="24" fillId="34" borderId="15" xfId="0" applyNumberFormat="1" applyFont="1" applyFill="1" applyBorder="1" applyAlignment="1">
      <alignment horizontal="right" vertical="center"/>
    </xf>
    <xf numFmtId="0" fontId="35" fillId="0" borderId="66" xfId="0" applyFont="1" applyFill="1" applyBorder="1" applyAlignment="1">
      <alignment horizontal="center" vertical="center" wrapText="1"/>
    </xf>
    <xf numFmtId="3" fontId="24" fillId="35" borderId="15" xfId="0" applyNumberFormat="1" applyFont="1" applyFill="1" applyBorder="1" applyAlignment="1">
      <alignment horizontal="right" vertical="center"/>
    </xf>
    <xf numFmtId="3" fontId="24" fillId="36" borderId="16" xfId="0" applyNumberFormat="1" applyFont="1" applyFill="1" applyBorder="1" applyAlignment="1">
      <alignment horizontal="right" vertical="center"/>
    </xf>
    <xf numFmtId="3" fontId="24" fillId="0" borderId="63" xfId="0" applyNumberFormat="1" applyFont="1" applyFill="1" applyBorder="1" applyAlignment="1">
      <alignment horizontal="right" vertical="center"/>
    </xf>
    <xf numFmtId="3" fontId="24" fillId="37" borderId="16" xfId="0" applyNumberFormat="1" applyFont="1" applyFill="1" applyBorder="1" applyAlignment="1">
      <alignment horizontal="right" vertical="center"/>
    </xf>
    <xf numFmtId="3" fontId="23" fillId="0" borderId="16" xfId="0" applyNumberFormat="1" applyFont="1" applyFill="1" applyBorder="1" applyAlignment="1">
      <alignment horizontal="right" vertical="center"/>
    </xf>
    <xf numFmtId="3" fontId="23" fillId="0" borderId="63" xfId="0" applyNumberFormat="1" applyFont="1" applyFill="1" applyBorder="1" applyAlignment="1">
      <alignment horizontal="right" vertical="center"/>
    </xf>
    <xf numFmtId="3" fontId="23" fillId="0" borderId="63" xfId="0" applyNumberFormat="1" applyFont="1" applyFill="1" applyBorder="1" applyAlignment="1" applyProtection="1">
      <alignment horizontal="right" vertical="center"/>
      <protection locked="0"/>
    </xf>
    <xf numFmtId="3" fontId="23" fillId="0" borderId="67" xfId="0" applyNumberFormat="1" applyFont="1" applyFill="1" applyBorder="1" applyAlignment="1" applyProtection="1">
      <alignment horizontal="right" vertical="center"/>
      <protection locked="0"/>
    </xf>
    <xf numFmtId="3" fontId="24" fillId="0" borderId="19" xfId="0" applyNumberFormat="1" applyFont="1" applyFill="1" applyBorder="1" applyAlignment="1">
      <alignment horizontal="right" vertical="center"/>
    </xf>
    <xf numFmtId="3" fontId="23" fillId="0" borderId="67" xfId="0" applyNumberFormat="1" applyFont="1" applyFill="1" applyBorder="1" applyAlignment="1">
      <alignment horizontal="right" vertical="center"/>
    </xf>
    <xf numFmtId="3" fontId="24" fillId="38" borderId="68" xfId="0" applyNumberFormat="1" applyFont="1" applyFill="1" applyBorder="1" applyAlignment="1">
      <alignment horizontal="right" vertical="center"/>
    </xf>
    <xf numFmtId="0" fontId="23" fillId="0" borderId="22" xfId="0" applyFont="1" applyBorder="1"/>
    <xf numFmtId="0" fontId="18" fillId="0" borderId="45" xfId="0" applyFont="1" applyBorder="1" applyAlignment="1">
      <alignment vertical="center" wrapText="1"/>
    </xf>
    <xf numFmtId="0" fontId="18" fillId="0" borderId="25" xfId="0" applyFont="1" applyBorder="1" applyAlignment="1">
      <alignment vertical="center" wrapText="1"/>
    </xf>
    <xf numFmtId="0" fontId="35" fillId="0" borderId="15" xfId="0" applyFont="1" applyFill="1" applyBorder="1" applyAlignment="1">
      <alignment horizontal="center" vertical="center" wrapText="1"/>
    </xf>
    <xf numFmtId="0" fontId="19" fillId="0" borderId="0" xfId="0" applyFont="1" applyAlignment="1">
      <alignment horizontal="center"/>
    </xf>
    <xf numFmtId="0" fontId="24" fillId="0" borderId="0" xfId="0" applyFont="1" applyAlignment="1"/>
    <xf numFmtId="0" fontId="23" fillId="0" borderId="0" xfId="0" applyFont="1" applyAlignment="1"/>
    <xf numFmtId="0" fontId="24" fillId="0" borderId="0" xfId="0" applyFont="1" applyBorder="1" applyAlignment="1"/>
    <xf numFmtId="4" fontId="24" fillId="0" borderId="0" xfId="0" applyNumberFormat="1" applyFont="1"/>
    <xf numFmtId="0" fontId="40" fillId="0" borderId="0" xfId="32" applyFont="1" applyAlignment="1" applyProtection="1">
      <alignment horizontal="center" vertical="center"/>
    </xf>
    <xf numFmtId="3" fontId="24" fillId="0" borderId="0" xfId="0" applyNumberFormat="1" applyFont="1" applyFill="1" applyBorder="1" applyAlignment="1">
      <alignment horizontal="right" vertical="center"/>
    </xf>
    <xf numFmtId="3" fontId="20" fillId="0" borderId="0" xfId="0" applyNumberFormat="1" applyFont="1" applyAlignment="1">
      <alignment horizontal="center" vertical="center"/>
    </xf>
    <xf numFmtId="3" fontId="20" fillId="0" borderId="0" xfId="0" applyNumberFormat="1" applyFont="1" applyAlignment="1">
      <alignment horizontal="justify" vertical="center"/>
    </xf>
    <xf numFmtId="3" fontId="20" fillId="0" borderId="0" xfId="0" applyNumberFormat="1" applyFont="1" applyAlignment="1">
      <alignment horizontal="center" vertical="center" wrapText="1"/>
    </xf>
    <xf numFmtId="3" fontId="20" fillId="0" borderId="0" xfId="0" applyNumberFormat="1" applyFont="1"/>
    <xf numFmtId="0" fontId="46" fillId="47" borderId="13" xfId="0" applyFont="1" applyFill="1" applyBorder="1" applyAlignment="1" applyProtection="1">
      <alignment horizontal="center" vertical="center"/>
      <protection locked="0"/>
    </xf>
    <xf numFmtId="0" fontId="46" fillId="47" borderId="14" xfId="0" applyFont="1" applyFill="1" applyBorder="1" applyAlignment="1" applyProtection="1">
      <alignment horizontal="center" vertical="center"/>
      <protection locked="0"/>
    </xf>
    <xf numFmtId="0" fontId="46" fillId="47" borderId="14" xfId="0" applyFont="1" applyFill="1" applyBorder="1" applyAlignment="1" applyProtection="1">
      <alignment horizontal="center" vertical="center" wrapText="1"/>
      <protection locked="0"/>
    </xf>
    <xf numFmtId="0" fontId="46" fillId="48" borderId="14" xfId="0" applyFont="1" applyFill="1" applyBorder="1" applyAlignment="1" applyProtection="1">
      <alignment horizontal="center" vertical="center" wrapText="1"/>
      <protection locked="0"/>
    </xf>
    <xf numFmtId="0" fontId="20" fillId="0" borderId="0" xfId="0" applyFont="1" applyAlignment="1" applyProtection="1">
      <alignment horizontal="center"/>
      <protection locked="0"/>
    </xf>
    <xf numFmtId="0" fontId="35" fillId="0" borderId="0" xfId="55" applyFont="1" applyFill="1" applyBorder="1" applyAlignment="1" applyProtection="1">
      <alignment horizontal="center" vertical="center"/>
      <protection locked="0"/>
    </xf>
    <xf numFmtId="4" fontId="35" fillId="0" borderId="0" xfId="55" applyNumberFormat="1" applyFont="1" applyFill="1" applyBorder="1" applyAlignment="1" applyProtection="1">
      <alignment horizontal="center" vertical="center" wrapText="1"/>
      <protection locked="0"/>
    </xf>
    <xf numFmtId="0" fontId="23" fillId="0" borderId="0" xfId="0" applyFont="1" applyFill="1" applyAlignment="1" applyProtection="1">
      <alignment horizontal="center"/>
      <protection locked="0"/>
    </xf>
    <xf numFmtId="0" fontId="40" fillId="49" borderId="13" xfId="32" applyFont="1" applyFill="1" applyBorder="1" applyAlignment="1" applyProtection="1">
      <alignment horizontal="center" vertical="center"/>
      <protection locked="0"/>
    </xf>
    <xf numFmtId="0" fontId="24" fillId="49" borderId="14" xfId="0" applyFont="1" applyFill="1" applyBorder="1" applyAlignment="1" applyProtection="1">
      <alignment horizontal="left" vertical="center"/>
      <protection locked="0"/>
    </xf>
    <xf numFmtId="4" fontId="24" fillId="49" borderId="14" xfId="0" applyNumberFormat="1" applyFont="1" applyFill="1" applyBorder="1" applyAlignment="1" applyProtection="1">
      <alignment horizontal="right" vertical="center"/>
      <protection locked="0"/>
    </xf>
    <xf numFmtId="0" fontId="35" fillId="0" borderId="36" xfId="55" applyFont="1" applyFill="1" applyBorder="1" applyAlignment="1" applyProtection="1">
      <alignment horizontal="center" vertical="center"/>
      <protection locked="0"/>
    </xf>
    <xf numFmtId="0" fontId="35" fillId="0" borderId="37" xfId="55" applyFont="1" applyFill="1" applyBorder="1" applyAlignment="1" applyProtection="1">
      <alignment horizontal="center" vertical="center"/>
      <protection locked="0"/>
    </xf>
    <xf numFmtId="4" fontId="47" fillId="0" borderId="37" xfId="55" applyNumberFormat="1" applyFont="1" applyFill="1" applyBorder="1" applyAlignment="1" applyProtection="1">
      <alignment horizontal="center" vertical="center" wrapText="1"/>
      <protection locked="0"/>
    </xf>
    <xf numFmtId="3" fontId="24" fillId="50" borderId="13" xfId="55" applyNumberFormat="1" applyFont="1" applyFill="1" applyBorder="1" applyAlignment="1" applyProtection="1">
      <alignment horizontal="center" vertical="center"/>
      <protection locked="0"/>
    </xf>
    <xf numFmtId="3" fontId="24" fillId="50" borderId="14" xfId="55" applyNumberFormat="1" applyFont="1" applyFill="1" applyBorder="1" applyAlignment="1" applyProtection="1">
      <alignment horizontal="justify" vertical="center"/>
      <protection locked="0"/>
    </xf>
    <xf numFmtId="4" fontId="24" fillId="50" borderId="14" xfId="55" applyNumberFormat="1" applyFont="1" applyFill="1" applyBorder="1" applyAlignment="1" applyProtection="1">
      <alignment horizontal="right" vertical="center"/>
      <protection locked="0"/>
    </xf>
    <xf numFmtId="4" fontId="23" fillId="0" borderId="0" xfId="0" applyNumberFormat="1" applyFont="1" applyProtection="1">
      <protection locked="0"/>
    </xf>
    <xf numFmtId="3" fontId="24" fillId="0" borderId="38" xfId="55" applyNumberFormat="1" applyFont="1" applyFill="1" applyBorder="1" applyAlignment="1" applyProtection="1">
      <alignment horizontal="center" vertical="center"/>
      <protection locked="0"/>
    </xf>
    <xf numFmtId="3" fontId="24" fillId="0" borderId="27" xfId="55" applyNumberFormat="1" applyFont="1" applyFill="1" applyBorder="1" applyAlignment="1" applyProtection="1">
      <alignment horizontal="justify" vertical="center"/>
      <protection locked="0"/>
    </xf>
    <xf numFmtId="4" fontId="24" fillId="0" borderId="27" xfId="55" applyNumberFormat="1" applyFont="1" applyFill="1" applyBorder="1" applyAlignment="1" applyProtection="1">
      <alignment horizontal="right" vertical="center"/>
      <protection locked="0"/>
    </xf>
    <xf numFmtId="49" fontId="24" fillId="51" borderId="24" xfId="55" applyNumberFormat="1" applyFont="1" applyFill="1" applyBorder="1" applyAlignment="1" applyProtection="1">
      <alignment horizontal="center" vertical="center"/>
      <protection locked="0"/>
    </xf>
    <xf numFmtId="3" fontId="24" fillId="51" borderId="9" xfId="55" applyNumberFormat="1" applyFont="1" applyFill="1" applyBorder="1" applyAlignment="1" applyProtection="1">
      <alignment horizontal="justify" vertical="center"/>
      <protection locked="0"/>
    </xf>
    <xf numFmtId="4" fontId="24" fillId="51" borderId="9" xfId="55" applyNumberFormat="1" applyFont="1" applyFill="1" applyBorder="1" applyAlignment="1" applyProtection="1">
      <alignment horizontal="right" vertical="center"/>
      <protection locked="0"/>
    </xf>
    <xf numFmtId="49" fontId="24" fillId="0" borderId="38" xfId="55" applyNumberFormat="1" applyFont="1" applyFill="1" applyBorder="1" applyAlignment="1" applyProtection="1">
      <alignment horizontal="center" vertical="center"/>
      <protection locked="0"/>
    </xf>
    <xf numFmtId="49" fontId="23" fillId="0" borderId="24" xfId="55" applyNumberFormat="1" applyFont="1" applyFill="1" applyBorder="1" applyAlignment="1" applyProtection="1">
      <alignment horizontal="center" vertical="center"/>
      <protection locked="0"/>
    </xf>
    <xf numFmtId="3" fontId="23" fillId="0" borderId="9" xfId="55" applyNumberFormat="1" applyFont="1" applyBorder="1" applyAlignment="1" applyProtection="1">
      <alignment horizontal="justify" vertical="center"/>
      <protection locked="0"/>
    </xf>
    <xf numFmtId="4" fontId="23" fillId="0" borderId="9" xfId="55" applyNumberFormat="1" applyFont="1" applyFill="1" applyBorder="1" applyAlignment="1" applyProtection="1">
      <alignment horizontal="right" vertical="center"/>
      <protection locked="0"/>
    </xf>
    <xf numFmtId="49" fontId="23" fillId="0" borderId="38" xfId="55" applyNumberFormat="1" applyFont="1" applyFill="1" applyBorder="1" applyAlignment="1" applyProtection="1">
      <alignment horizontal="center" vertical="center"/>
      <protection locked="0"/>
    </xf>
    <xf numFmtId="3" fontId="23" fillId="0" borderId="27" xfId="55" applyNumberFormat="1" applyFont="1" applyFill="1" applyBorder="1" applyAlignment="1" applyProtection="1">
      <alignment horizontal="justify" vertical="center"/>
      <protection locked="0"/>
    </xf>
    <xf numFmtId="4" fontId="23" fillId="0" borderId="27" xfId="55" applyNumberFormat="1" applyFont="1" applyFill="1" applyBorder="1" applyAlignment="1" applyProtection="1">
      <alignment horizontal="right" vertical="center"/>
      <protection locked="0"/>
    </xf>
    <xf numFmtId="0" fontId="48" fillId="0" borderId="9" xfId="0" applyFont="1" applyBorder="1" applyAlignment="1" applyProtection="1">
      <alignment horizontal="left" vertical="top" wrapText="1"/>
      <protection locked="0"/>
    </xf>
    <xf numFmtId="3" fontId="23" fillId="0" borderId="24" xfId="55" applyNumberFormat="1" applyFont="1" applyBorder="1" applyAlignment="1" applyProtection="1">
      <alignment horizontal="center" vertical="center"/>
      <protection locked="0"/>
    </xf>
    <xf numFmtId="3" fontId="23" fillId="0" borderId="38" xfId="55" applyNumberFormat="1" applyFont="1" applyFill="1" applyBorder="1" applyAlignment="1" applyProtection="1">
      <alignment horizontal="center" vertical="center"/>
      <protection locked="0"/>
    </xf>
    <xf numFmtId="0" fontId="23" fillId="0" borderId="0" xfId="0" applyFont="1" applyAlignment="1" applyProtection="1">
      <alignment vertical="top"/>
      <protection locked="0"/>
    </xf>
    <xf numFmtId="3" fontId="23" fillId="0" borderId="34" xfId="55" applyNumberFormat="1" applyFont="1" applyBorder="1" applyAlignment="1" applyProtection="1">
      <alignment horizontal="justify" vertical="top"/>
      <protection locked="0"/>
    </xf>
    <xf numFmtId="3" fontId="23" fillId="0" borderId="39" xfId="55" applyNumberFormat="1" applyFont="1" applyBorder="1" applyAlignment="1" applyProtection="1">
      <alignment horizontal="center" vertical="center"/>
      <protection locked="0"/>
    </xf>
    <xf numFmtId="3" fontId="23" fillId="0" borderId="28" xfId="55" applyNumberFormat="1" applyFont="1" applyBorder="1" applyAlignment="1" applyProtection="1">
      <alignment horizontal="justify" vertical="center"/>
      <protection locked="0"/>
    </xf>
    <xf numFmtId="4" fontId="23" fillId="0" borderId="28" xfId="55" applyNumberFormat="1" applyFont="1" applyFill="1" applyBorder="1" applyAlignment="1" applyProtection="1">
      <alignment horizontal="right" vertical="center"/>
      <protection locked="0"/>
    </xf>
    <xf numFmtId="3" fontId="24" fillId="0" borderId="17" xfId="55" applyNumberFormat="1" applyFont="1" applyFill="1" applyBorder="1" applyAlignment="1" applyProtection="1">
      <alignment horizontal="center" vertical="center"/>
      <protection locked="0"/>
    </xf>
    <xf numFmtId="3" fontId="24" fillId="0" borderId="18" xfId="55" applyNumberFormat="1" applyFont="1" applyFill="1" applyBorder="1" applyAlignment="1" applyProtection="1">
      <alignment horizontal="justify" vertical="center"/>
      <protection locked="0"/>
    </xf>
    <xf numFmtId="4" fontId="24" fillId="0" borderId="18" xfId="55" applyNumberFormat="1" applyFont="1" applyFill="1" applyBorder="1" applyAlignment="1" applyProtection="1">
      <alignment horizontal="right" vertical="center"/>
      <protection locked="0"/>
    </xf>
    <xf numFmtId="3" fontId="23" fillId="0" borderId="24" xfId="55" applyNumberFormat="1" applyFont="1" applyFill="1" applyBorder="1" applyAlignment="1" applyProtection="1">
      <alignment horizontal="center" vertical="center"/>
      <protection locked="0"/>
    </xf>
    <xf numFmtId="3" fontId="23" fillId="0" borderId="9" xfId="55" applyNumberFormat="1" applyFont="1" applyFill="1" applyBorder="1" applyAlignment="1" applyProtection="1">
      <alignment horizontal="justify" vertical="center"/>
      <protection locked="0"/>
    </xf>
    <xf numFmtId="0" fontId="23" fillId="0" borderId="9" xfId="55" applyFont="1" applyBorder="1" applyAlignment="1" applyProtection="1">
      <alignment horizontal="justify" vertical="center"/>
      <protection locked="0"/>
    </xf>
    <xf numFmtId="4" fontId="23" fillId="52" borderId="9" xfId="55" applyNumberFormat="1" applyFont="1" applyFill="1" applyBorder="1" applyAlignment="1" applyProtection="1">
      <alignment horizontal="right" vertical="center"/>
      <protection locked="0"/>
    </xf>
    <xf numFmtId="3" fontId="23" fillId="0" borderId="39" xfId="55" applyNumberFormat="1" applyFont="1" applyFill="1" applyBorder="1" applyAlignment="1" applyProtection="1">
      <alignment horizontal="center" vertical="center"/>
      <protection locked="0"/>
    </xf>
    <xf numFmtId="3" fontId="23" fillId="0" borderId="28" xfId="55" applyNumberFormat="1" applyFont="1" applyFill="1" applyBorder="1" applyAlignment="1" applyProtection="1">
      <alignment horizontal="justify" vertical="center"/>
      <protection locked="0"/>
    </xf>
    <xf numFmtId="3" fontId="24" fillId="50" borderId="13" xfId="55" applyNumberFormat="1" applyFont="1" applyFill="1" applyBorder="1" applyAlignment="1" applyProtection="1">
      <alignment horizontal="center" vertical="center"/>
    </xf>
    <xf numFmtId="3" fontId="24" fillId="50" borderId="14" xfId="55" applyNumberFormat="1" applyFont="1" applyFill="1" applyBorder="1" applyAlignment="1" applyProtection="1">
      <alignment horizontal="justify" vertical="center"/>
    </xf>
    <xf numFmtId="4" fontId="24" fillId="50" borderId="14" xfId="55" applyNumberFormat="1" applyFont="1" applyFill="1" applyBorder="1" applyAlignment="1" applyProtection="1">
      <alignment horizontal="right" vertical="center"/>
    </xf>
    <xf numFmtId="0" fontId="23" fillId="0" borderId="0" xfId="0" applyFont="1" applyProtection="1"/>
    <xf numFmtId="3" fontId="24" fillId="0" borderId="17" xfId="55" applyNumberFormat="1" applyFont="1" applyFill="1" applyBorder="1" applyAlignment="1" applyProtection="1">
      <alignment horizontal="center" vertical="center"/>
    </xf>
    <xf numFmtId="3" fontId="24" fillId="0" borderId="18" xfId="55" applyNumberFormat="1" applyFont="1" applyFill="1" applyBorder="1" applyAlignment="1" applyProtection="1">
      <alignment horizontal="justify" vertical="center"/>
    </xf>
    <xf numFmtId="4" fontId="24" fillId="0" borderId="18" xfId="55" applyNumberFormat="1" applyFont="1" applyFill="1" applyBorder="1" applyAlignment="1" applyProtection="1">
      <alignment horizontal="right" vertical="center"/>
    </xf>
    <xf numFmtId="49" fontId="24" fillId="51" borderId="24" xfId="55" applyNumberFormat="1" applyFont="1" applyFill="1" applyBorder="1" applyAlignment="1" applyProtection="1">
      <alignment horizontal="center" vertical="center"/>
    </xf>
    <xf numFmtId="3" fontId="24" fillId="51" borderId="9" xfId="55" applyNumberFormat="1" applyFont="1" applyFill="1" applyBorder="1" applyAlignment="1" applyProtection="1">
      <alignment horizontal="justify" vertical="center"/>
    </xf>
    <xf numFmtId="4" fontId="24" fillId="51" borderId="9" xfId="55" applyNumberFormat="1" applyFont="1" applyFill="1" applyBorder="1" applyAlignment="1" applyProtection="1">
      <alignment horizontal="right" vertical="center"/>
    </xf>
    <xf numFmtId="49" fontId="24" fillId="0" borderId="38" xfId="55" applyNumberFormat="1" applyFont="1" applyFill="1" applyBorder="1" applyAlignment="1" applyProtection="1">
      <alignment horizontal="center" vertical="center"/>
    </xf>
    <xf numFmtId="3" fontId="24" fillId="0" borderId="27" xfId="55" applyNumberFormat="1" applyFont="1" applyFill="1" applyBorder="1" applyAlignment="1" applyProtection="1">
      <alignment horizontal="justify" vertical="center"/>
    </xf>
    <xf numFmtId="4" fontId="24" fillId="0" borderId="27" xfId="55" applyNumberFormat="1" applyFont="1" applyFill="1" applyBorder="1" applyAlignment="1" applyProtection="1">
      <alignment horizontal="right" vertical="center"/>
    </xf>
    <xf numFmtId="3" fontId="23" fillId="0" borderId="24" xfId="55" applyNumberFormat="1" applyFont="1" applyFill="1" applyBorder="1" applyAlignment="1" applyProtection="1">
      <alignment horizontal="center" vertical="center"/>
    </xf>
    <xf numFmtId="3" fontId="23" fillId="0" borderId="9" xfId="55" applyNumberFormat="1" applyFont="1" applyBorder="1" applyAlignment="1" applyProtection="1">
      <alignment horizontal="justify" vertical="center"/>
    </xf>
    <xf numFmtId="4" fontId="23" fillId="0" borderId="9" xfId="55" applyNumberFormat="1" applyFont="1" applyFill="1" applyBorder="1" applyAlignment="1" applyProtection="1">
      <alignment horizontal="right" vertical="center"/>
    </xf>
    <xf numFmtId="0" fontId="23" fillId="0" borderId="0" xfId="0" applyFont="1" applyFill="1" applyProtection="1"/>
    <xf numFmtId="3" fontId="23" fillId="0" borderId="38" xfId="55" applyNumberFormat="1" applyFont="1" applyFill="1" applyBorder="1" applyAlignment="1" applyProtection="1">
      <alignment horizontal="center" vertical="center"/>
    </xf>
    <xf numFmtId="3" fontId="23" fillId="0" borderId="27" xfId="55" applyNumberFormat="1" applyFont="1" applyFill="1" applyBorder="1" applyAlignment="1" applyProtection="1">
      <alignment horizontal="justify" vertical="center"/>
    </xf>
    <xf numFmtId="4" fontId="23" fillId="0" borderId="27" xfId="55" applyNumberFormat="1" applyFont="1" applyFill="1" applyBorder="1" applyAlignment="1" applyProtection="1">
      <alignment horizontal="right" vertical="center"/>
    </xf>
    <xf numFmtId="4" fontId="23" fillId="43" borderId="9" xfId="55" applyNumberFormat="1" applyFont="1" applyFill="1" applyBorder="1" applyAlignment="1" applyProtection="1">
      <alignment horizontal="right" vertical="center"/>
    </xf>
    <xf numFmtId="3" fontId="23" fillId="0" borderId="9" xfId="55" applyNumberFormat="1" applyFont="1" applyFill="1" applyBorder="1" applyAlignment="1" applyProtection="1">
      <alignment horizontal="justify" vertical="center"/>
    </xf>
    <xf numFmtId="3" fontId="23" fillId="0" borderId="39" xfId="55" applyNumberFormat="1" applyFont="1" applyFill="1" applyBorder="1" applyAlignment="1" applyProtection="1">
      <alignment horizontal="center" vertical="center"/>
    </xf>
    <xf numFmtId="3" fontId="23" fillId="0" borderId="28" xfId="55" applyNumberFormat="1" applyFont="1" applyFill="1" applyBorder="1" applyAlignment="1" applyProtection="1">
      <alignment horizontal="justify" vertical="center"/>
    </xf>
    <xf numFmtId="4" fontId="23" fillId="0" borderId="28" xfId="55" applyNumberFormat="1" applyFont="1" applyFill="1" applyBorder="1" applyAlignment="1" applyProtection="1">
      <alignment horizontal="right" vertical="center"/>
    </xf>
    <xf numFmtId="3" fontId="23" fillId="0" borderId="27" xfId="55" applyNumberFormat="1" applyFont="1" applyBorder="1" applyAlignment="1" applyProtection="1">
      <alignment horizontal="justify" vertical="center"/>
    </xf>
    <xf numFmtId="0" fontId="23" fillId="0" borderId="24" xfId="55" applyFont="1" applyFill="1" applyBorder="1" applyAlignment="1" applyProtection="1">
      <alignment horizontal="center" vertical="center"/>
      <protection locked="0"/>
    </xf>
    <xf numFmtId="0" fontId="23" fillId="0" borderId="38" xfId="55" applyFont="1" applyFill="1" applyBorder="1" applyAlignment="1" applyProtection="1">
      <alignment horizontal="center" vertical="center"/>
      <protection locked="0"/>
    </xf>
    <xf numFmtId="0" fontId="23" fillId="0" borderId="27" xfId="55" applyFont="1" applyFill="1" applyBorder="1" applyAlignment="1" applyProtection="1">
      <alignment horizontal="justify" vertical="center"/>
      <protection locked="0"/>
    </xf>
    <xf numFmtId="0" fontId="23" fillId="0" borderId="9" xfId="55" applyFont="1" applyFill="1" applyBorder="1" applyAlignment="1" applyProtection="1">
      <alignment horizontal="justify" vertical="center"/>
      <protection locked="0"/>
    </xf>
    <xf numFmtId="0" fontId="23" fillId="0" borderId="20" xfId="55" applyFont="1" applyBorder="1" applyAlignment="1" applyProtection="1">
      <alignment horizontal="center" vertical="center"/>
      <protection locked="0"/>
    </xf>
    <xf numFmtId="0" fontId="23" fillId="0" borderId="21" xfId="55" applyFont="1" applyBorder="1" applyProtection="1">
      <protection locked="0"/>
    </xf>
    <xf numFmtId="4" fontId="23" fillId="0" borderId="21" xfId="55" applyNumberFormat="1" applyFont="1" applyBorder="1" applyProtection="1">
      <protection locked="0"/>
    </xf>
    <xf numFmtId="0" fontId="23" fillId="0" borderId="42" xfId="55" applyFont="1" applyBorder="1" applyAlignment="1" applyProtection="1">
      <alignment horizontal="center" vertical="center"/>
      <protection locked="0"/>
    </xf>
    <xf numFmtId="0" fontId="23" fillId="0" borderId="42" xfId="55" applyFont="1" applyBorder="1" applyProtection="1">
      <protection locked="0"/>
    </xf>
    <xf numFmtId="4" fontId="23" fillId="0" borderId="42" xfId="55" applyNumberFormat="1" applyFont="1" applyBorder="1" applyProtection="1">
      <protection locked="0"/>
    </xf>
    <xf numFmtId="0" fontId="23" fillId="0" borderId="0" xfId="0" applyFont="1" applyAlignment="1" applyProtection="1">
      <alignment horizontal="center" vertical="center"/>
      <protection locked="0"/>
    </xf>
    <xf numFmtId="49" fontId="42" fillId="37" borderId="34" xfId="0" applyNumberFormat="1" applyFont="1" applyFill="1" applyBorder="1" applyAlignment="1">
      <alignment horizontal="left" vertical="center"/>
    </xf>
    <xf numFmtId="3" fontId="42" fillId="37" borderId="27" xfId="0" applyNumberFormat="1" applyFont="1" applyFill="1" applyBorder="1" applyAlignment="1">
      <alignment horizontal="left" vertical="center"/>
    </xf>
    <xf numFmtId="3" fontId="42" fillId="37" borderId="29" xfId="0" applyNumberFormat="1" applyFont="1" applyFill="1" applyBorder="1" applyAlignment="1">
      <alignment horizontal="right" vertical="center"/>
    </xf>
    <xf numFmtId="0" fontId="18" fillId="0" borderId="44" xfId="0" applyFont="1" applyBorder="1" applyAlignment="1">
      <alignment horizontal="center" vertical="center" wrapText="1"/>
    </xf>
    <xf numFmtId="0" fontId="18" fillId="0" borderId="45" xfId="0" applyFont="1" applyBorder="1" applyAlignment="1">
      <alignment horizontal="center" vertical="center" wrapText="1"/>
    </xf>
    <xf numFmtId="0" fontId="18" fillId="30" borderId="9" xfId="0" applyFont="1" applyFill="1" applyBorder="1" applyAlignment="1">
      <alignment horizontal="justify" vertical="center" wrapText="1"/>
    </xf>
    <xf numFmtId="0" fontId="18" fillId="30" borderId="28" xfId="0" applyFont="1" applyFill="1" applyBorder="1"/>
    <xf numFmtId="4" fontId="18" fillId="0" borderId="0" xfId="0" applyNumberFormat="1" applyFont="1"/>
    <xf numFmtId="3" fontId="18" fillId="0" borderId="9" xfId="0" applyNumberFormat="1" applyFont="1" applyBorder="1" applyAlignment="1">
      <alignment horizontal="justify" vertical="center" wrapText="1"/>
    </xf>
    <xf numFmtId="0" fontId="24" fillId="0" borderId="0" xfId="0" applyFont="1" applyAlignment="1">
      <alignment horizontal="center"/>
    </xf>
    <xf numFmtId="0" fontId="29" fillId="0" borderId="0" xfId="0" applyFont="1" applyAlignment="1">
      <alignment horizontal="center"/>
    </xf>
    <xf numFmtId="0" fontId="24" fillId="0" borderId="0" xfId="0" applyFont="1" applyBorder="1" applyAlignment="1">
      <alignment horizontal="center"/>
    </xf>
    <xf numFmtId="0" fontId="24" fillId="0" borderId="23" xfId="0" applyFont="1" applyBorder="1" applyAlignment="1">
      <alignment horizontal="center"/>
    </xf>
    <xf numFmtId="0" fontId="24" fillId="33" borderId="38" xfId="0" applyFont="1" applyFill="1" applyBorder="1" applyAlignment="1">
      <alignment horizontal="left" vertical="center"/>
    </xf>
    <xf numFmtId="0" fontId="24" fillId="33" borderId="27" xfId="0" applyFont="1" applyFill="1" applyBorder="1" applyAlignment="1">
      <alignment horizontal="left" vertical="center"/>
    </xf>
    <xf numFmtId="0" fontId="24" fillId="33" borderId="63" xfId="0" applyFont="1" applyFill="1" applyBorder="1" applyAlignment="1">
      <alignment horizontal="left" vertical="center"/>
    </xf>
    <xf numFmtId="0" fontId="23" fillId="0" borderId="47" xfId="0" applyFont="1" applyBorder="1" applyAlignment="1">
      <alignment horizontal="justify" vertical="center" wrapText="1"/>
    </xf>
    <xf numFmtId="49" fontId="23" fillId="0" borderId="64" xfId="0" applyNumberFormat="1" applyFont="1" applyFill="1" applyBorder="1" applyAlignment="1">
      <alignment horizontal="center" vertical="center"/>
    </xf>
    <xf numFmtId="0" fontId="23" fillId="0" borderId="59" xfId="0" applyFont="1" applyFill="1" applyBorder="1" applyAlignment="1">
      <alignment horizontal="center" vertical="center"/>
    </xf>
    <xf numFmtId="0" fontId="23" fillId="0" borderId="60" xfId="0" applyFont="1" applyFill="1" applyBorder="1" applyAlignment="1">
      <alignment horizontal="center" vertical="center"/>
    </xf>
    <xf numFmtId="0" fontId="27" fillId="0" borderId="0" xfId="0" applyFont="1" applyAlignment="1">
      <alignment horizontal="center"/>
    </xf>
    <xf numFmtId="0" fontId="23" fillId="0" borderId="0" xfId="0" applyFont="1" applyAlignment="1">
      <alignment horizontal="center"/>
    </xf>
    <xf numFmtId="3" fontId="19" fillId="32" borderId="34" xfId="0" applyNumberFormat="1" applyFont="1" applyFill="1" applyBorder="1" applyAlignment="1">
      <alignment horizontal="left" vertical="center"/>
    </xf>
    <xf numFmtId="3" fontId="19" fillId="32" borderId="27" xfId="0" applyNumberFormat="1" applyFont="1" applyFill="1" applyBorder="1" applyAlignment="1">
      <alignment horizontal="left" vertical="center"/>
    </xf>
    <xf numFmtId="0" fontId="19" fillId="0" borderId="0" xfId="0" applyFont="1" applyAlignment="1">
      <alignment horizontal="center"/>
    </xf>
    <xf numFmtId="0" fontId="19" fillId="0" borderId="65" xfId="0" applyFont="1" applyBorder="1" applyAlignment="1">
      <alignment horizontal="center"/>
    </xf>
    <xf numFmtId="0" fontId="18" fillId="0" borderId="44" xfId="0" applyFont="1" applyBorder="1" applyAlignment="1">
      <alignment horizontal="center" wrapText="1"/>
    </xf>
    <xf numFmtId="0" fontId="18" fillId="0" borderId="25" xfId="0" applyFont="1" applyBorder="1" applyAlignment="1">
      <alignment horizontal="center" wrapText="1"/>
    </xf>
    <xf numFmtId="0" fontId="18" fillId="0" borderId="44" xfId="0" applyFont="1" applyBorder="1" applyAlignment="1">
      <alignment horizontal="center" vertical="center" wrapText="1"/>
    </xf>
    <xf numFmtId="0" fontId="18" fillId="0" borderId="45"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9" xfId="0" applyFont="1" applyBorder="1" applyAlignment="1">
      <alignment horizontal="center" vertical="center" wrapText="1"/>
    </xf>
    <xf numFmtId="3" fontId="18" fillId="0" borderId="44" xfId="0" applyNumberFormat="1" applyFont="1" applyFill="1" applyBorder="1" applyAlignment="1">
      <alignment horizontal="center" vertical="center" wrapText="1"/>
    </xf>
    <xf numFmtId="3" fontId="18" fillId="0" borderId="45" xfId="0" applyNumberFormat="1" applyFont="1" applyFill="1" applyBorder="1" applyAlignment="1">
      <alignment horizontal="center" vertical="center" wrapText="1"/>
    </xf>
    <xf numFmtId="3" fontId="18" fillId="0" borderId="25" xfId="0" applyNumberFormat="1" applyFont="1" applyFill="1" applyBorder="1" applyAlignment="1">
      <alignment horizontal="center" vertical="center" wrapText="1"/>
    </xf>
    <xf numFmtId="0" fontId="24" fillId="0" borderId="0" xfId="42" applyFont="1" applyFill="1" applyAlignment="1">
      <alignment horizontal="center"/>
    </xf>
    <xf numFmtId="3" fontId="23" fillId="0" borderId="33" xfId="0" applyNumberFormat="1" applyFont="1" applyFill="1" applyBorder="1" applyAlignment="1">
      <alignment horizontal="left" vertical="center"/>
    </xf>
    <xf numFmtId="3" fontId="23" fillId="0" borderId="0" xfId="0" applyNumberFormat="1" applyFont="1" applyFill="1" applyBorder="1" applyAlignment="1">
      <alignment horizontal="left" vertical="center"/>
    </xf>
    <xf numFmtId="0" fontId="24" fillId="0" borderId="23" xfId="42" applyFont="1" applyFill="1" applyBorder="1" applyAlignment="1">
      <alignment horizontal="center"/>
    </xf>
    <xf numFmtId="49" fontId="18" fillId="0" borderId="25" xfId="41" applyNumberFormat="1" applyFont="1" applyFill="1" applyBorder="1" applyAlignment="1">
      <alignment horizontal="center" vertical="center"/>
    </xf>
    <xf numFmtId="3" fontId="18" fillId="0" borderId="25" xfId="41" applyNumberFormat="1" applyFont="1" applyFill="1" applyBorder="1" applyAlignment="1">
      <alignment vertical="center"/>
    </xf>
  </cellXfs>
  <cellStyles count="56">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Comma [0]_Compras" xfId="22"/>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Euro" xfId="31"/>
    <cellStyle name="Hipervínculo 2" xfId="32"/>
    <cellStyle name="Incorrecto" xfId="33" builtinId="27" customBuiltin="1"/>
    <cellStyle name="Millares" xfId="34" builtinId="3"/>
    <cellStyle name="Millares 2" xfId="35"/>
    <cellStyle name="Millares 2 2" xfId="36"/>
    <cellStyle name="Millares 2 3" xfId="37"/>
    <cellStyle name="Millares 3" xfId="38"/>
    <cellStyle name="Millares 6" xfId="39"/>
    <cellStyle name="Neutral" xfId="40" builtinId="28" customBuiltin="1"/>
    <cellStyle name="Normal" xfId="0" builtinId="0"/>
    <cellStyle name="Normal 2" xfId="41"/>
    <cellStyle name="Normal 2 2" xfId="42"/>
    <cellStyle name="Normal 2 2 2" xfId="55"/>
    <cellStyle name="Normal 3" xfId="43"/>
    <cellStyle name="Normal 4" xfId="44"/>
    <cellStyle name="Normal 4 2" xfId="45"/>
    <cellStyle name="Normal 6" xfId="46"/>
    <cellStyle name="Notas" xfId="47" builtinId="10" customBuiltin="1"/>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tableStyleElement type="wholeTable" dxfId="1"/>
      <tableStyleElement type="headerRow" dxfId="0"/>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2.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_rels/drawing4.xml.rels><?xml version="1.0" encoding="UTF-8" standalone="yes"?>
<Relationships xmlns="http://schemas.openxmlformats.org/package/2006/relationships"><Relationship Id="rId1" Type="http://schemas.openxmlformats.org/officeDocument/2006/relationships/image" Target="../media/image1.wmf"/></Relationships>
</file>

<file path=xl/drawings/_rels/drawing5.xml.rels><?xml version="1.0" encoding="UTF-8" standalone="yes"?>
<Relationships xmlns="http://schemas.openxmlformats.org/package/2006/relationships"><Relationship Id="rId1" Type="http://schemas.openxmlformats.org/officeDocument/2006/relationships/image" Target="../media/image1.wmf"/></Relationships>
</file>

<file path=xl/drawings/_rels/drawing6.xml.rels><?xml version="1.0" encoding="UTF-8" standalone="yes"?>
<Relationships xmlns="http://schemas.openxmlformats.org/package/2006/relationships"><Relationship Id="rId1" Type="http://schemas.openxmlformats.org/officeDocument/2006/relationships/image" Target="../media/image1.wmf"/></Relationships>
</file>

<file path=xl/drawings/_rels/drawing7.xml.rels><?xml version="1.0" encoding="UTF-8" standalone="yes"?>
<Relationships xmlns="http://schemas.openxmlformats.org/package/2006/relationships"><Relationship Id="rId1" Type="http://schemas.openxmlformats.org/officeDocument/2006/relationships/image" Target="../media/image1.wmf"/></Relationships>
</file>

<file path=xl/drawings/_rels/drawing8.xml.rels><?xml version="1.0" encoding="UTF-8" standalone="yes"?>
<Relationships xmlns="http://schemas.openxmlformats.org/package/2006/relationships"><Relationship Id="rId1" Type="http://schemas.openxmlformats.org/officeDocument/2006/relationships/image" Target="../media/image1.wmf"/></Relationships>
</file>

<file path=xl/drawings/_rels/drawing9.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114300</xdr:colOff>
      <xdr:row>0</xdr:row>
      <xdr:rowOff>47625</xdr:rowOff>
    </xdr:from>
    <xdr:to>
      <xdr:col>0</xdr:col>
      <xdr:colOff>704850</xdr:colOff>
      <xdr:row>3</xdr:row>
      <xdr:rowOff>76200</xdr:rowOff>
    </xdr:to>
    <xdr:pic>
      <xdr:nvPicPr>
        <xdr:cNvPr id="1026"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47625"/>
          <a:ext cx="590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152400</xdr:colOff>
      <xdr:row>0</xdr:row>
      <xdr:rowOff>47625</xdr:rowOff>
    </xdr:from>
    <xdr:to>
      <xdr:col>0</xdr:col>
      <xdr:colOff>790575</xdr:colOff>
      <xdr:row>3</xdr:row>
      <xdr:rowOff>85725</xdr:rowOff>
    </xdr:to>
    <xdr:pic>
      <xdr:nvPicPr>
        <xdr:cNvPr id="2050" name="Picture 8"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47625"/>
          <a:ext cx="6381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1</xdr:row>
      <xdr:rowOff>57150</xdr:rowOff>
    </xdr:from>
    <xdr:to>
      <xdr:col>0</xdr:col>
      <xdr:colOff>476250</xdr:colOff>
      <xdr:row>4</xdr:row>
      <xdr:rowOff>47625</xdr:rowOff>
    </xdr:to>
    <xdr:pic>
      <xdr:nvPicPr>
        <xdr:cNvPr id="3111"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19075"/>
          <a:ext cx="4381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57150</xdr:rowOff>
    </xdr:from>
    <xdr:to>
      <xdr:col>0</xdr:col>
      <xdr:colOff>476250</xdr:colOff>
      <xdr:row>4</xdr:row>
      <xdr:rowOff>47625</xdr:rowOff>
    </xdr:to>
    <xdr:pic>
      <xdr:nvPicPr>
        <xdr:cNvPr id="3112"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19075"/>
          <a:ext cx="4381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57150</xdr:rowOff>
    </xdr:from>
    <xdr:to>
      <xdr:col>0</xdr:col>
      <xdr:colOff>476250</xdr:colOff>
      <xdr:row>4</xdr:row>
      <xdr:rowOff>47625</xdr:rowOff>
    </xdr:to>
    <xdr:pic>
      <xdr:nvPicPr>
        <xdr:cNvPr id="3113"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19075"/>
          <a:ext cx="4381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57150</xdr:rowOff>
    </xdr:from>
    <xdr:to>
      <xdr:col>0</xdr:col>
      <xdr:colOff>476250</xdr:colOff>
      <xdr:row>4</xdr:row>
      <xdr:rowOff>47625</xdr:rowOff>
    </xdr:to>
    <xdr:pic>
      <xdr:nvPicPr>
        <xdr:cNvPr id="3114"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19075"/>
          <a:ext cx="4381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57150</xdr:rowOff>
    </xdr:from>
    <xdr:to>
      <xdr:col>0</xdr:col>
      <xdr:colOff>476250</xdr:colOff>
      <xdr:row>4</xdr:row>
      <xdr:rowOff>47625</xdr:rowOff>
    </xdr:to>
    <xdr:pic>
      <xdr:nvPicPr>
        <xdr:cNvPr id="3115"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19075"/>
          <a:ext cx="4381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57150</xdr:rowOff>
    </xdr:from>
    <xdr:to>
      <xdr:col>0</xdr:col>
      <xdr:colOff>476250</xdr:colOff>
      <xdr:row>4</xdr:row>
      <xdr:rowOff>47625</xdr:rowOff>
    </xdr:to>
    <xdr:pic>
      <xdr:nvPicPr>
        <xdr:cNvPr id="3116"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19075"/>
          <a:ext cx="4381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57150</xdr:rowOff>
    </xdr:from>
    <xdr:to>
      <xdr:col>0</xdr:col>
      <xdr:colOff>476250</xdr:colOff>
      <xdr:row>4</xdr:row>
      <xdr:rowOff>47625</xdr:rowOff>
    </xdr:to>
    <xdr:pic>
      <xdr:nvPicPr>
        <xdr:cNvPr id="3117"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19075"/>
          <a:ext cx="4381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57150</xdr:rowOff>
    </xdr:from>
    <xdr:to>
      <xdr:col>0</xdr:col>
      <xdr:colOff>476250</xdr:colOff>
      <xdr:row>4</xdr:row>
      <xdr:rowOff>47625</xdr:rowOff>
    </xdr:to>
    <xdr:pic>
      <xdr:nvPicPr>
        <xdr:cNvPr id="3118"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19075"/>
          <a:ext cx="4381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57150</xdr:rowOff>
    </xdr:from>
    <xdr:to>
      <xdr:col>0</xdr:col>
      <xdr:colOff>476250</xdr:colOff>
      <xdr:row>4</xdr:row>
      <xdr:rowOff>47625</xdr:rowOff>
    </xdr:to>
    <xdr:pic>
      <xdr:nvPicPr>
        <xdr:cNvPr id="3119"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19075"/>
          <a:ext cx="4381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57150</xdr:rowOff>
    </xdr:from>
    <xdr:to>
      <xdr:col>0</xdr:col>
      <xdr:colOff>476250</xdr:colOff>
      <xdr:row>4</xdr:row>
      <xdr:rowOff>47625</xdr:rowOff>
    </xdr:to>
    <xdr:pic>
      <xdr:nvPicPr>
        <xdr:cNvPr id="3120"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19075"/>
          <a:ext cx="4381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57150</xdr:rowOff>
    </xdr:from>
    <xdr:to>
      <xdr:col>0</xdr:col>
      <xdr:colOff>476250</xdr:colOff>
      <xdr:row>4</xdr:row>
      <xdr:rowOff>47625</xdr:rowOff>
    </xdr:to>
    <xdr:pic>
      <xdr:nvPicPr>
        <xdr:cNvPr id="3121"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19075"/>
          <a:ext cx="4381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57150</xdr:rowOff>
    </xdr:from>
    <xdr:to>
      <xdr:col>0</xdr:col>
      <xdr:colOff>476250</xdr:colOff>
      <xdr:row>4</xdr:row>
      <xdr:rowOff>47625</xdr:rowOff>
    </xdr:to>
    <xdr:pic>
      <xdr:nvPicPr>
        <xdr:cNvPr id="3122"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19075"/>
          <a:ext cx="4381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57150</xdr:rowOff>
    </xdr:from>
    <xdr:to>
      <xdr:col>0</xdr:col>
      <xdr:colOff>476250</xdr:colOff>
      <xdr:row>4</xdr:row>
      <xdr:rowOff>47625</xdr:rowOff>
    </xdr:to>
    <xdr:pic>
      <xdr:nvPicPr>
        <xdr:cNvPr id="3123"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19075"/>
          <a:ext cx="4381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57150</xdr:rowOff>
    </xdr:from>
    <xdr:to>
      <xdr:col>0</xdr:col>
      <xdr:colOff>476250</xdr:colOff>
      <xdr:row>4</xdr:row>
      <xdr:rowOff>47625</xdr:rowOff>
    </xdr:to>
    <xdr:pic>
      <xdr:nvPicPr>
        <xdr:cNvPr id="3124"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19075"/>
          <a:ext cx="4381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57150</xdr:rowOff>
    </xdr:from>
    <xdr:to>
      <xdr:col>0</xdr:col>
      <xdr:colOff>476250</xdr:colOff>
      <xdr:row>4</xdr:row>
      <xdr:rowOff>47625</xdr:rowOff>
    </xdr:to>
    <xdr:pic>
      <xdr:nvPicPr>
        <xdr:cNvPr id="3125"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19075"/>
          <a:ext cx="4381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57150</xdr:rowOff>
    </xdr:from>
    <xdr:to>
      <xdr:col>0</xdr:col>
      <xdr:colOff>476250</xdr:colOff>
      <xdr:row>4</xdr:row>
      <xdr:rowOff>47625</xdr:rowOff>
    </xdr:to>
    <xdr:pic>
      <xdr:nvPicPr>
        <xdr:cNvPr id="3126"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19075"/>
          <a:ext cx="4381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57150</xdr:rowOff>
    </xdr:from>
    <xdr:to>
      <xdr:col>0</xdr:col>
      <xdr:colOff>476250</xdr:colOff>
      <xdr:row>4</xdr:row>
      <xdr:rowOff>47625</xdr:rowOff>
    </xdr:to>
    <xdr:pic>
      <xdr:nvPicPr>
        <xdr:cNvPr id="3127"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19075"/>
          <a:ext cx="4381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57150</xdr:rowOff>
    </xdr:from>
    <xdr:to>
      <xdr:col>0</xdr:col>
      <xdr:colOff>476250</xdr:colOff>
      <xdr:row>4</xdr:row>
      <xdr:rowOff>47625</xdr:rowOff>
    </xdr:to>
    <xdr:pic>
      <xdr:nvPicPr>
        <xdr:cNvPr id="3128"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19075"/>
          <a:ext cx="4381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57150</xdr:rowOff>
    </xdr:from>
    <xdr:to>
      <xdr:col>0</xdr:col>
      <xdr:colOff>476250</xdr:colOff>
      <xdr:row>4</xdr:row>
      <xdr:rowOff>47625</xdr:rowOff>
    </xdr:to>
    <xdr:pic>
      <xdr:nvPicPr>
        <xdr:cNvPr id="3129"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19075"/>
          <a:ext cx="4381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57150</xdr:rowOff>
    </xdr:from>
    <xdr:to>
      <xdr:col>0</xdr:col>
      <xdr:colOff>476250</xdr:colOff>
      <xdr:row>4</xdr:row>
      <xdr:rowOff>47625</xdr:rowOff>
    </xdr:to>
    <xdr:pic>
      <xdr:nvPicPr>
        <xdr:cNvPr id="3130"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19075"/>
          <a:ext cx="4381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57150</xdr:rowOff>
    </xdr:from>
    <xdr:to>
      <xdr:col>0</xdr:col>
      <xdr:colOff>476250</xdr:colOff>
      <xdr:row>4</xdr:row>
      <xdr:rowOff>47625</xdr:rowOff>
    </xdr:to>
    <xdr:pic>
      <xdr:nvPicPr>
        <xdr:cNvPr id="3131"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19075"/>
          <a:ext cx="4381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57150</xdr:rowOff>
    </xdr:from>
    <xdr:to>
      <xdr:col>0</xdr:col>
      <xdr:colOff>476250</xdr:colOff>
      <xdr:row>4</xdr:row>
      <xdr:rowOff>47625</xdr:rowOff>
    </xdr:to>
    <xdr:pic>
      <xdr:nvPicPr>
        <xdr:cNvPr id="3132"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19075"/>
          <a:ext cx="4381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57150</xdr:rowOff>
    </xdr:from>
    <xdr:to>
      <xdr:col>0</xdr:col>
      <xdr:colOff>476250</xdr:colOff>
      <xdr:row>4</xdr:row>
      <xdr:rowOff>47625</xdr:rowOff>
    </xdr:to>
    <xdr:pic>
      <xdr:nvPicPr>
        <xdr:cNvPr id="3133"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19075"/>
          <a:ext cx="4381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57150</xdr:rowOff>
    </xdr:from>
    <xdr:to>
      <xdr:col>0</xdr:col>
      <xdr:colOff>476250</xdr:colOff>
      <xdr:row>4</xdr:row>
      <xdr:rowOff>47625</xdr:rowOff>
    </xdr:to>
    <xdr:pic>
      <xdr:nvPicPr>
        <xdr:cNvPr id="3134"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19075"/>
          <a:ext cx="4381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57150</xdr:rowOff>
    </xdr:from>
    <xdr:to>
      <xdr:col>0</xdr:col>
      <xdr:colOff>476250</xdr:colOff>
      <xdr:row>4</xdr:row>
      <xdr:rowOff>47625</xdr:rowOff>
    </xdr:to>
    <xdr:pic>
      <xdr:nvPicPr>
        <xdr:cNvPr id="3135"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19075"/>
          <a:ext cx="4381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57150</xdr:rowOff>
    </xdr:from>
    <xdr:to>
      <xdr:col>0</xdr:col>
      <xdr:colOff>476250</xdr:colOff>
      <xdr:row>4</xdr:row>
      <xdr:rowOff>47625</xdr:rowOff>
    </xdr:to>
    <xdr:pic>
      <xdr:nvPicPr>
        <xdr:cNvPr id="3136"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19075"/>
          <a:ext cx="4381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57150</xdr:rowOff>
    </xdr:from>
    <xdr:to>
      <xdr:col>0</xdr:col>
      <xdr:colOff>476250</xdr:colOff>
      <xdr:row>4</xdr:row>
      <xdr:rowOff>47625</xdr:rowOff>
    </xdr:to>
    <xdr:pic>
      <xdr:nvPicPr>
        <xdr:cNvPr id="3137"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19075"/>
          <a:ext cx="4381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57150</xdr:rowOff>
    </xdr:from>
    <xdr:to>
      <xdr:col>0</xdr:col>
      <xdr:colOff>476250</xdr:colOff>
      <xdr:row>4</xdr:row>
      <xdr:rowOff>47625</xdr:rowOff>
    </xdr:to>
    <xdr:pic>
      <xdr:nvPicPr>
        <xdr:cNvPr id="3138"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19075"/>
          <a:ext cx="4381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57150</xdr:rowOff>
    </xdr:from>
    <xdr:to>
      <xdr:col>0</xdr:col>
      <xdr:colOff>476250</xdr:colOff>
      <xdr:row>4</xdr:row>
      <xdr:rowOff>47625</xdr:rowOff>
    </xdr:to>
    <xdr:pic>
      <xdr:nvPicPr>
        <xdr:cNvPr id="3139"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19075"/>
          <a:ext cx="4381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57150</xdr:rowOff>
    </xdr:from>
    <xdr:to>
      <xdr:col>0</xdr:col>
      <xdr:colOff>476250</xdr:colOff>
      <xdr:row>4</xdr:row>
      <xdr:rowOff>47625</xdr:rowOff>
    </xdr:to>
    <xdr:pic>
      <xdr:nvPicPr>
        <xdr:cNvPr id="3140"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19075"/>
          <a:ext cx="4381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57150</xdr:rowOff>
    </xdr:from>
    <xdr:to>
      <xdr:col>0</xdr:col>
      <xdr:colOff>476250</xdr:colOff>
      <xdr:row>4</xdr:row>
      <xdr:rowOff>47625</xdr:rowOff>
    </xdr:to>
    <xdr:pic>
      <xdr:nvPicPr>
        <xdr:cNvPr id="3141"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19075"/>
          <a:ext cx="4381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57150</xdr:rowOff>
    </xdr:from>
    <xdr:to>
      <xdr:col>0</xdr:col>
      <xdr:colOff>476250</xdr:colOff>
      <xdr:row>4</xdr:row>
      <xdr:rowOff>47625</xdr:rowOff>
    </xdr:to>
    <xdr:pic>
      <xdr:nvPicPr>
        <xdr:cNvPr id="3142"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19075"/>
          <a:ext cx="4381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57150</xdr:rowOff>
    </xdr:from>
    <xdr:to>
      <xdr:col>0</xdr:col>
      <xdr:colOff>476250</xdr:colOff>
      <xdr:row>4</xdr:row>
      <xdr:rowOff>47625</xdr:rowOff>
    </xdr:to>
    <xdr:pic>
      <xdr:nvPicPr>
        <xdr:cNvPr id="3143"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19075"/>
          <a:ext cx="4381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57150</xdr:rowOff>
    </xdr:from>
    <xdr:to>
      <xdr:col>0</xdr:col>
      <xdr:colOff>476250</xdr:colOff>
      <xdr:row>4</xdr:row>
      <xdr:rowOff>47625</xdr:rowOff>
    </xdr:to>
    <xdr:pic>
      <xdr:nvPicPr>
        <xdr:cNvPr id="3144"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19075"/>
          <a:ext cx="4381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57150</xdr:rowOff>
    </xdr:from>
    <xdr:to>
      <xdr:col>0</xdr:col>
      <xdr:colOff>476250</xdr:colOff>
      <xdr:row>4</xdr:row>
      <xdr:rowOff>47625</xdr:rowOff>
    </xdr:to>
    <xdr:pic>
      <xdr:nvPicPr>
        <xdr:cNvPr id="3145"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19075"/>
          <a:ext cx="4381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57150</xdr:rowOff>
    </xdr:from>
    <xdr:to>
      <xdr:col>0</xdr:col>
      <xdr:colOff>476250</xdr:colOff>
      <xdr:row>4</xdr:row>
      <xdr:rowOff>47625</xdr:rowOff>
    </xdr:to>
    <xdr:pic>
      <xdr:nvPicPr>
        <xdr:cNvPr id="3146"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19075"/>
          <a:ext cx="4381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57150</xdr:rowOff>
    </xdr:from>
    <xdr:to>
      <xdr:col>0</xdr:col>
      <xdr:colOff>476250</xdr:colOff>
      <xdr:row>4</xdr:row>
      <xdr:rowOff>47625</xdr:rowOff>
    </xdr:to>
    <xdr:pic>
      <xdr:nvPicPr>
        <xdr:cNvPr id="3147"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19075"/>
          <a:ext cx="4381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57150</xdr:rowOff>
    </xdr:from>
    <xdr:to>
      <xdr:col>0</xdr:col>
      <xdr:colOff>476250</xdr:colOff>
      <xdr:row>4</xdr:row>
      <xdr:rowOff>47625</xdr:rowOff>
    </xdr:to>
    <xdr:pic>
      <xdr:nvPicPr>
        <xdr:cNvPr id="3148"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19075"/>
          <a:ext cx="4381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180975</xdr:colOff>
      <xdr:row>0</xdr:row>
      <xdr:rowOff>28575</xdr:rowOff>
    </xdr:from>
    <xdr:to>
      <xdr:col>0</xdr:col>
      <xdr:colOff>762000</xdr:colOff>
      <xdr:row>3</xdr:row>
      <xdr:rowOff>133350</xdr:rowOff>
    </xdr:to>
    <xdr:pic>
      <xdr:nvPicPr>
        <xdr:cNvPr id="4098"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8575"/>
          <a:ext cx="5810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180975</xdr:colOff>
      <xdr:row>0</xdr:row>
      <xdr:rowOff>28575</xdr:rowOff>
    </xdr:from>
    <xdr:to>
      <xdr:col>0</xdr:col>
      <xdr:colOff>762000</xdr:colOff>
      <xdr:row>3</xdr:row>
      <xdr:rowOff>133350</xdr:rowOff>
    </xdr:to>
    <xdr:pic>
      <xdr:nvPicPr>
        <xdr:cNvPr id="5122"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8575"/>
          <a:ext cx="5810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47625</xdr:colOff>
      <xdr:row>0</xdr:row>
      <xdr:rowOff>28575</xdr:rowOff>
    </xdr:from>
    <xdr:to>
      <xdr:col>0</xdr:col>
      <xdr:colOff>523875</xdr:colOff>
      <xdr:row>3</xdr:row>
      <xdr:rowOff>123825</xdr:rowOff>
    </xdr:to>
    <xdr:pic>
      <xdr:nvPicPr>
        <xdr:cNvPr id="2"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28575"/>
          <a:ext cx="476250" cy="529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180975</xdr:colOff>
      <xdr:row>0</xdr:row>
      <xdr:rowOff>0</xdr:rowOff>
    </xdr:from>
    <xdr:to>
      <xdr:col>1</xdr:col>
      <xdr:colOff>47625</xdr:colOff>
      <xdr:row>2</xdr:row>
      <xdr:rowOff>142875</xdr:rowOff>
    </xdr:to>
    <xdr:pic>
      <xdr:nvPicPr>
        <xdr:cNvPr id="7170"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6191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38100</xdr:colOff>
      <xdr:row>1</xdr:row>
      <xdr:rowOff>60960</xdr:rowOff>
    </xdr:from>
    <xdr:to>
      <xdr:col>0</xdr:col>
      <xdr:colOff>502920</xdr:colOff>
      <xdr:row>4</xdr:row>
      <xdr:rowOff>45720</xdr:rowOff>
    </xdr:to>
    <xdr:pic>
      <xdr:nvPicPr>
        <xdr:cNvPr id="2"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3"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4"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5"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6"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7"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8"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9"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0"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1"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2"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3"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4"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5"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6"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7"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8"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9"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20"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21"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22"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23"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24"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25"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26"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27"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28"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29"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30"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31"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32"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33"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34"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35"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36"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37"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38"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39"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40"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41"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42"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43"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44"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45"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46"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47"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48"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49"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50"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51"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52"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53"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54"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55"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56"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57"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58"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59"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60"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61"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62"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63"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64"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65"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66"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67"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68"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69"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70"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71"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72"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73"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74"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75"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76"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77"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78"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79"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80"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81"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82"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83"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84"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85"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86"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87"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88"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89"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90"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91"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92"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93"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94"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95"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96"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97"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98"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99"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00"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01"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02"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03"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04"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05"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06"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07"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08"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09"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10"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11"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12"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13"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14"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15"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16"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17"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18"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19"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20"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21"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22"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23"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24"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25"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26"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27"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28"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29"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30"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31"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32"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33"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34"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35"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36"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37"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38"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39"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40"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41"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42"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43"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44"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45"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46"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47"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48"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49"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50"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51"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52"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53"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54"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55"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56"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57"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58"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59"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60"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61"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xdr:row>
      <xdr:rowOff>60960</xdr:rowOff>
    </xdr:from>
    <xdr:to>
      <xdr:col>0</xdr:col>
      <xdr:colOff>502920</xdr:colOff>
      <xdr:row>4</xdr:row>
      <xdr:rowOff>45720</xdr:rowOff>
    </xdr:to>
    <xdr:pic>
      <xdr:nvPicPr>
        <xdr:cNvPr id="162"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28600"/>
          <a:ext cx="4648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114300</xdr:colOff>
      <xdr:row>0</xdr:row>
      <xdr:rowOff>57150</xdr:rowOff>
    </xdr:from>
    <xdr:to>
      <xdr:col>1</xdr:col>
      <xdr:colOff>228600</xdr:colOff>
      <xdr:row>3</xdr:row>
      <xdr:rowOff>123825</xdr:rowOff>
    </xdr:to>
    <xdr:pic>
      <xdr:nvPicPr>
        <xdr:cNvPr id="8194" name="Picture 1" descr="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57150"/>
          <a:ext cx="695325"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ILLY/PRESUPUESTOS/PRESUPUESTO%202010/PRESUPUESTO%20EXTRAORDINARIO%20N&#176;1/DOCUMENTOS%20PRESUPUESTO%20CGR%20-%20AP/FORMULARIOS%20PRESUPUESTO%202010%20-%20GGR%20-%20FINAL%20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osvaldo.vindas/Desktop/FORMULACION%202022/v06/PROPUESTAS%20DE%20PRESUPUESTO%202022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osvaldo.vindas/Desktop/PO%202022%20CAMBIOS/po%202022%2011%20DIC%202021%20Ajust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2010"/>
      <sheetName val="CONTRALORIA"/>
      <sheetName val="EST.ORIGEN Y APLICACION"/>
      <sheetName val="CLASIFICACION DE INGRESOS 2010"/>
      <sheetName val="INGRESOS 2010"/>
      <sheetName val="JUSTIFICACION"/>
      <sheetName val="INGRESOS 2003-2008"/>
      <sheetName val="COMPARATIVO"/>
      <sheetName val="EGRESOS"/>
      <sheetName val="OBJETO "/>
      <sheetName val="GASTO"/>
      <sheetName val="RESUMEN INEC"/>
      <sheetName val="RESUMEN 01"/>
      <sheetName val="RESUMEN 02"/>
      <sheetName val="RESUMEN 03"/>
      <sheetName val="RESUMEN 04"/>
    </sheetNames>
    <sheetDataSet>
      <sheetData sheetId="0" refreshError="1"/>
      <sheetData sheetId="1" refreshError="1"/>
      <sheetData sheetId="2" refreshError="1"/>
      <sheetData sheetId="3" refreshError="1">
        <row r="16">
          <cell r="E16" t="str">
            <v xml:space="preserve">      Venta de bienes y servicios</v>
          </cell>
        </row>
        <row r="23">
          <cell r="E23" t="str">
            <v>Transferencias Corrientes del Gobierno Central</v>
          </cell>
        </row>
        <row r="28">
          <cell r="E28" t="str">
            <v xml:space="preserve"> Transferencias Corrientes de Organismos Internacionales</v>
          </cell>
        </row>
        <row r="32">
          <cell r="A32" t="str">
            <v>3.3.0.0.00.00.0.0.000</v>
          </cell>
          <cell r="E32" t="str">
            <v xml:space="preserve">      Recursos de vigencias anteriores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PROPUESTA 1"/>
      <sheetName val="Hoja1"/>
      <sheetName val="PROPUESTA 2"/>
      <sheetName val="Hoja2"/>
      <sheetName val="RESUMEN 1 "/>
      <sheetName val="RESUMEN 2"/>
      <sheetName val="ORIGINAL (2)"/>
      <sheetName val="Hoja4"/>
    </sheetNames>
    <sheetDataSet>
      <sheetData sheetId="0"/>
      <sheetData sheetId="1">
        <row r="7">
          <cell r="AC7">
            <v>5826202380</v>
          </cell>
        </row>
      </sheetData>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 val="ORIGINAL (2)"/>
      <sheetName val="RESUMEN"/>
      <sheetName val="SUPERAVIT"/>
      <sheetName val="ENAHO ENAME TC"/>
      <sheetName val="aguinaldo"/>
      <sheetName val="ESTADO DE ORIGEN"/>
      <sheetName val="ORIGINAL (3)"/>
      <sheetName val="PRESUP "/>
      <sheetName val="SUP"/>
    </sheetNames>
    <sheetDataSet>
      <sheetData sheetId="0"/>
      <sheetData sheetId="1"/>
      <sheetData sheetId="2"/>
      <sheetData sheetId="3">
        <row r="98">
          <cell r="E98">
            <v>6984300</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2:O76"/>
  <sheetViews>
    <sheetView showGridLines="0" tabSelected="1" workbookViewId="0">
      <selection activeCell="F78" sqref="F78"/>
    </sheetView>
  </sheetViews>
  <sheetFormatPr baseColWidth="10" defaultRowHeight="13.2" outlineLevelRow="1" x14ac:dyDescent="0.25"/>
  <cols>
    <col min="1" max="1" width="18.21875" bestFit="1" customWidth="1"/>
    <col min="2" max="2" width="1.44140625" customWidth="1"/>
    <col min="3" max="3" width="1.33203125" customWidth="1"/>
    <col min="4" max="4" width="2.33203125" hidden="1" customWidth="1"/>
    <col min="5" max="5" width="44.44140625" customWidth="1"/>
    <col min="6" max="6" width="18.6640625" customWidth="1"/>
    <col min="7" max="7" width="16.33203125" customWidth="1"/>
    <col min="8" max="8" width="11.44140625" hidden="1" customWidth="1"/>
    <col min="9" max="9" width="16.6640625" hidden="1" customWidth="1"/>
    <col min="10" max="10" width="11.6640625" hidden="1" customWidth="1"/>
    <col min="11" max="11" width="0" hidden="1" customWidth="1"/>
    <col min="14" max="14" width="0" hidden="1" customWidth="1"/>
  </cols>
  <sheetData>
    <row r="2" spans="1:9" x14ac:dyDescent="0.25">
      <c r="A2" s="55"/>
      <c r="B2" s="55"/>
      <c r="C2" s="55"/>
      <c r="D2" s="55"/>
      <c r="E2" s="486"/>
      <c r="F2" s="486"/>
      <c r="G2" s="486"/>
    </row>
    <row r="3" spans="1:9" x14ac:dyDescent="0.25">
      <c r="A3" s="487" t="s">
        <v>226</v>
      </c>
      <c r="B3" s="487"/>
      <c r="C3" s="487"/>
      <c r="D3" s="487"/>
      <c r="E3" s="487"/>
      <c r="F3" s="487"/>
      <c r="G3" s="487"/>
    </row>
    <row r="4" spans="1:9" ht="13.8" thickBot="1" x14ac:dyDescent="0.3">
      <c r="A4" s="488" t="s">
        <v>227</v>
      </c>
      <c r="B4" s="488"/>
      <c r="C4" s="488"/>
      <c r="D4" s="488"/>
      <c r="E4" s="488"/>
      <c r="F4" s="488"/>
      <c r="G4" s="488"/>
    </row>
    <row r="5" spans="1:9" ht="10.199999999999999" customHeight="1" thickTop="1" x14ac:dyDescent="0.25">
      <c r="A5" s="13"/>
      <c r="B5" s="13"/>
      <c r="C5" s="13"/>
      <c r="D5" s="13"/>
      <c r="E5" s="13"/>
      <c r="F5" s="13"/>
      <c r="G5" s="13"/>
    </row>
    <row r="6" spans="1:9" x14ac:dyDescent="0.25">
      <c r="A6" s="487" t="s">
        <v>250</v>
      </c>
      <c r="B6" s="487"/>
      <c r="C6" s="487"/>
      <c r="D6" s="487"/>
      <c r="E6" s="487"/>
      <c r="F6" s="487"/>
      <c r="G6" s="487"/>
    </row>
    <row r="7" spans="1:9" x14ac:dyDescent="0.25">
      <c r="A7" s="485" t="s">
        <v>421</v>
      </c>
      <c r="B7" s="485"/>
      <c r="C7" s="485"/>
      <c r="D7" s="485"/>
      <c r="E7" s="485"/>
      <c r="F7" s="485"/>
      <c r="G7" s="485"/>
    </row>
    <row r="8" spans="1:9" x14ac:dyDescent="0.25">
      <c r="A8" s="485" t="s">
        <v>423</v>
      </c>
      <c r="B8" s="485"/>
      <c r="C8" s="485"/>
      <c r="D8" s="485"/>
      <c r="E8" s="485"/>
      <c r="F8" s="485"/>
      <c r="G8" s="485"/>
    </row>
    <row r="9" spans="1:9" x14ac:dyDescent="0.25">
      <c r="A9" s="56"/>
      <c r="B9" s="56"/>
      <c r="C9" s="56"/>
      <c r="D9" s="56"/>
      <c r="E9" s="4"/>
      <c r="F9" s="57"/>
      <c r="G9" s="57"/>
    </row>
    <row r="10" spans="1:9" ht="17.7" customHeight="1" thickBot="1" x14ac:dyDescent="0.3">
      <c r="A10" s="94"/>
      <c r="B10" s="94"/>
      <c r="C10" s="94"/>
      <c r="D10" s="94"/>
      <c r="E10" s="95" t="s">
        <v>251</v>
      </c>
      <c r="F10" s="96" t="s">
        <v>252</v>
      </c>
      <c r="G10" s="97">
        <f>+G23+G15+G45</f>
        <v>7578106003</v>
      </c>
      <c r="H10" s="2" t="e">
        <f>+'PRESUPUESTO N°01-2022'!#REF!</f>
        <v>#REF!</v>
      </c>
      <c r="I10" s="105" t="e">
        <f>+H10-G10</f>
        <v>#REF!</v>
      </c>
    </row>
    <row r="11" spans="1:9" ht="13.8" thickTop="1" x14ac:dyDescent="0.25">
      <c r="A11" s="56"/>
      <c r="B11" s="56"/>
      <c r="C11" s="56"/>
      <c r="D11" s="56"/>
      <c r="E11" s="4"/>
      <c r="F11" s="58"/>
      <c r="G11" s="58"/>
    </row>
    <row r="12" spans="1:9" hidden="1" x14ac:dyDescent="0.25">
      <c r="A12" s="56"/>
      <c r="B12" s="56"/>
      <c r="C12" s="56"/>
      <c r="D12" s="56"/>
      <c r="E12" s="4"/>
      <c r="F12" s="58"/>
      <c r="G12" s="58"/>
    </row>
    <row r="13" spans="1:9" hidden="1" x14ac:dyDescent="0.25">
      <c r="A13" s="44" t="s">
        <v>228</v>
      </c>
      <c r="B13" s="45" t="s">
        <v>243</v>
      </c>
      <c r="C13" s="45"/>
      <c r="D13" s="45"/>
      <c r="E13" s="45"/>
      <c r="F13" s="46"/>
      <c r="G13" s="46"/>
    </row>
    <row r="14" spans="1:9" hidden="1" x14ac:dyDescent="0.25">
      <c r="A14" s="47"/>
      <c r="B14" s="47"/>
      <c r="C14" s="48"/>
      <c r="D14" s="48"/>
      <c r="E14" s="48"/>
      <c r="F14" s="49"/>
      <c r="G14" s="49"/>
    </row>
    <row r="15" spans="1:9" hidden="1" x14ac:dyDescent="0.25">
      <c r="A15" s="50" t="s">
        <v>244</v>
      </c>
      <c r="B15" s="50"/>
      <c r="C15" s="51" t="s">
        <v>245</v>
      </c>
      <c r="D15" s="51"/>
      <c r="E15" s="51" t="s">
        <v>245</v>
      </c>
      <c r="F15" s="82"/>
      <c r="G15" s="83">
        <f>+F17</f>
        <v>0</v>
      </c>
    </row>
    <row r="16" spans="1:9" hidden="1" x14ac:dyDescent="0.25">
      <c r="A16" s="47"/>
      <c r="B16" s="47"/>
      <c r="C16" s="52"/>
      <c r="D16" s="52"/>
      <c r="E16" s="52"/>
      <c r="F16" s="84"/>
      <c r="G16" s="85"/>
    </row>
    <row r="17" spans="1:7" hidden="1" x14ac:dyDescent="0.25">
      <c r="A17" s="47" t="s">
        <v>246</v>
      </c>
      <c r="B17" s="47"/>
      <c r="C17" s="53" t="s">
        <v>247</v>
      </c>
      <c r="D17" s="53"/>
      <c r="E17" s="53" t="s">
        <v>247</v>
      </c>
      <c r="F17" s="86">
        <f>SUM(F18)</f>
        <v>0</v>
      </c>
      <c r="G17" s="86"/>
    </row>
    <row r="18" spans="1:7" hidden="1" x14ac:dyDescent="0.25">
      <c r="A18" s="54" t="s">
        <v>248</v>
      </c>
      <c r="B18" s="54"/>
      <c r="C18" s="70" t="s">
        <v>249</v>
      </c>
      <c r="D18" s="70"/>
      <c r="E18" s="70" t="s">
        <v>261</v>
      </c>
      <c r="F18" s="79">
        <v>0</v>
      </c>
      <c r="G18" s="86"/>
    </row>
    <row r="19" spans="1:7" hidden="1" x14ac:dyDescent="0.25">
      <c r="A19" s="54"/>
      <c r="B19" s="54"/>
      <c r="C19" s="70"/>
      <c r="D19" s="70"/>
      <c r="E19" s="70" t="s">
        <v>262</v>
      </c>
      <c r="F19" s="79"/>
      <c r="G19" s="86"/>
    </row>
    <row r="20" spans="1:7" hidden="1" x14ac:dyDescent="0.25">
      <c r="A20" s="54"/>
      <c r="B20" s="54"/>
      <c r="C20" s="70"/>
      <c r="D20" s="70"/>
      <c r="E20" s="70" t="s">
        <v>263</v>
      </c>
      <c r="F20" s="79"/>
      <c r="G20" s="86"/>
    </row>
    <row r="21" spans="1:7" hidden="1" x14ac:dyDescent="0.25">
      <c r="A21" s="54"/>
      <c r="B21" s="54"/>
      <c r="C21" s="70"/>
      <c r="D21" s="70"/>
      <c r="E21" s="70"/>
      <c r="F21" s="79"/>
      <c r="G21" s="86"/>
    </row>
    <row r="22" spans="1:7" hidden="1" x14ac:dyDescent="0.25">
      <c r="A22" s="54"/>
      <c r="B22" s="54"/>
      <c r="C22" s="70"/>
      <c r="D22" s="70"/>
      <c r="E22" s="70"/>
      <c r="F22" s="79"/>
      <c r="G22" s="86"/>
    </row>
    <row r="23" spans="1:7" hidden="1" x14ac:dyDescent="0.25">
      <c r="A23" s="50" t="s">
        <v>229</v>
      </c>
      <c r="B23" s="50"/>
      <c r="C23" s="51"/>
      <c r="D23" s="51"/>
      <c r="E23" s="51" t="s">
        <v>230</v>
      </c>
      <c r="F23" s="87"/>
      <c r="G23" s="83">
        <f>+F25+F39</f>
        <v>0</v>
      </c>
    </row>
    <row r="24" spans="1:7" hidden="1" x14ac:dyDescent="0.25">
      <c r="A24" s="47"/>
      <c r="B24" s="47"/>
      <c r="C24" s="52"/>
      <c r="D24" s="52"/>
      <c r="E24" s="52"/>
      <c r="F24" s="79"/>
      <c r="G24" s="85"/>
    </row>
    <row r="25" spans="1:7" hidden="1" outlineLevel="1" x14ac:dyDescent="0.25">
      <c r="A25" s="59" t="s">
        <v>231</v>
      </c>
      <c r="B25" s="59"/>
      <c r="C25" s="60"/>
      <c r="D25" s="60" t="s">
        <v>206</v>
      </c>
      <c r="E25" s="60" t="s">
        <v>271</v>
      </c>
      <c r="F25" s="88">
        <f>+F36</f>
        <v>0</v>
      </c>
      <c r="G25" s="102"/>
    </row>
    <row r="26" spans="1:7" s="40" customFormat="1" hidden="1" outlineLevel="1" x14ac:dyDescent="0.25">
      <c r="A26" s="61"/>
      <c r="B26" s="61"/>
      <c r="C26" s="61"/>
      <c r="D26" s="61"/>
      <c r="E26" s="52"/>
      <c r="F26" s="85"/>
      <c r="G26" s="79"/>
    </row>
    <row r="27" spans="1:7" hidden="1" outlineLevel="1" x14ac:dyDescent="0.25">
      <c r="A27" s="47" t="s">
        <v>232</v>
      </c>
      <c r="B27" s="47"/>
      <c r="C27" s="47"/>
      <c r="D27" s="47"/>
      <c r="E27" s="53" t="s">
        <v>233</v>
      </c>
      <c r="F27" s="85">
        <f>SUM(F28:F34)</f>
        <v>0</v>
      </c>
      <c r="G27" s="79"/>
    </row>
    <row r="28" spans="1:7" hidden="1" outlineLevel="1" x14ac:dyDescent="0.25">
      <c r="A28" s="47"/>
      <c r="B28" s="47"/>
      <c r="C28" s="47"/>
      <c r="D28" s="47"/>
      <c r="E28" s="70" t="s">
        <v>381</v>
      </c>
      <c r="F28" s="79">
        <v>0</v>
      </c>
      <c r="G28" s="79"/>
    </row>
    <row r="29" spans="1:7" hidden="1" outlineLevel="1" x14ac:dyDescent="0.25">
      <c r="A29" s="47"/>
      <c r="B29" s="47"/>
      <c r="C29" s="47"/>
      <c r="D29" s="47"/>
      <c r="E29" s="70" t="s">
        <v>382</v>
      </c>
      <c r="F29" s="297">
        <v>0</v>
      </c>
      <c r="G29" s="79"/>
    </row>
    <row r="30" spans="1:7" hidden="1" outlineLevel="1" x14ac:dyDescent="0.25">
      <c r="A30" s="56"/>
      <c r="B30" s="56"/>
      <c r="C30" s="56"/>
      <c r="D30" s="56"/>
      <c r="E30" s="70" t="s">
        <v>383</v>
      </c>
      <c r="F30" s="79">
        <v>0</v>
      </c>
      <c r="G30" s="79"/>
    </row>
    <row r="31" spans="1:7" hidden="1" outlineLevel="1" x14ac:dyDescent="0.25">
      <c r="A31" s="56"/>
      <c r="B31" s="56"/>
      <c r="C31" s="56"/>
      <c r="D31" s="56"/>
      <c r="G31" s="79"/>
    </row>
    <row r="32" spans="1:7" hidden="1" outlineLevel="1" x14ac:dyDescent="0.25">
      <c r="A32" s="56"/>
      <c r="B32" s="56"/>
      <c r="C32" s="56"/>
      <c r="D32" s="56"/>
      <c r="E32" s="70" t="s">
        <v>376</v>
      </c>
      <c r="F32" s="79">
        <v>0</v>
      </c>
      <c r="G32" s="79"/>
    </row>
    <row r="33" spans="1:14" hidden="1" outlineLevel="1" x14ac:dyDescent="0.25">
      <c r="A33" s="56"/>
      <c r="B33" s="56"/>
      <c r="C33" s="56"/>
      <c r="D33" s="56"/>
      <c r="G33" s="79"/>
    </row>
    <row r="34" spans="1:14" hidden="1" outlineLevel="1" x14ac:dyDescent="0.25">
      <c r="A34" s="56"/>
      <c r="B34" s="56"/>
      <c r="C34" s="56"/>
      <c r="D34" s="56"/>
      <c r="E34" s="70"/>
      <c r="F34" s="79"/>
      <c r="G34" s="79"/>
    </row>
    <row r="35" spans="1:14" hidden="1" outlineLevel="1" x14ac:dyDescent="0.25">
      <c r="A35" s="56"/>
      <c r="B35" s="56"/>
      <c r="C35" s="56"/>
      <c r="D35" s="56"/>
      <c r="E35" s="70"/>
      <c r="F35" s="79"/>
      <c r="G35" s="79"/>
    </row>
    <row r="36" spans="1:14" hidden="1" outlineLevel="1" x14ac:dyDescent="0.25">
      <c r="A36" s="47" t="s">
        <v>234</v>
      </c>
      <c r="B36" s="47"/>
      <c r="C36" s="47"/>
      <c r="D36" s="47"/>
      <c r="E36" s="53" t="s">
        <v>253</v>
      </c>
      <c r="F36" s="85">
        <v>0</v>
      </c>
      <c r="G36" s="79"/>
    </row>
    <row r="37" spans="1:14" ht="12.6" hidden="1" customHeight="1" outlineLevel="1" x14ac:dyDescent="0.25">
      <c r="A37" s="56" t="s">
        <v>372</v>
      </c>
      <c r="B37" s="56"/>
      <c r="C37" s="56"/>
      <c r="D37" s="56"/>
      <c r="E37" s="70" t="s">
        <v>373</v>
      </c>
      <c r="F37" s="79">
        <v>0</v>
      </c>
      <c r="G37" s="79"/>
    </row>
    <row r="38" spans="1:14" hidden="1" outlineLevel="1" x14ac:dyDescent="0.25">
      <c r="A38" s="56"/>
      <c r="B38" s="56"/>
      <c r="C38" s="56"/>
      <c r="D38" s="56"/>
      <c r="E38" s="70"/>
      <c r="F38" s="78"/>
      <c r="G38" s="79"/>
    </row>
    <row r="39" spans="1:14" hidden="1" x14ac:dyDescent="0.25">
      <c r="A39" s="59" t="s">
        <v>235</v>
      </c>
      <c r="B39" s="59"/>
      <c r="C39" s="60"/>
      <c r="D39" s="60" t="s">
        <v>224</v>
      </c>
      <c r="E39" s="60" t="s">
        <v>360</v>
      </c>
      <c r="F39" s="88">
        <f>+F41</f>
        <v>0</v>
      </c>
      <c r="G39" s="102"/>
    </row>
    <row r="40" spans="1:14" s="40" customFormat="1" hidden="1" x14ac:dyDescent="0.25">
      <c r="A40" s="61"/>
      <c r="B40" s="61"/>
      <c r="C40" s="61"/>
      <c r="D40" s="61"/>
      <c r="E40" s="52"/>
      <c r="F40" s="85"/>
      <c r="G40" s="79"/>
    </row>
    <row r="41" spans="1:14" hidden="1" x14ac:dyDescent="0.25">
      <c r="A41" s="56" t="s">
        <v>236</v>
      </c>
      <c r="B41" s="56"/>
      <c r="C41" s="56"/>
      <c r="D41" s="56"/>
      <c r="E41" s="70" t="s">
        <v>254</v>
      </c>
      <c r="F41" s="79">
        <v>0</v>
      </c>
      <c r="G41" s="79"/>
    </row>
    <row r="42" spans="1:14" hidden="1" x14ac:dyDescent="0.25">
      <c r="A42" s="56"/>
      <c r="B42" s="56"/>
      <c r="C42" s="56"/>
      <c r="D42" s="56"/>
      <c r="E42" s="70" t="s">
        <v>361</v>
      </c>
      <c r="F42" s="79">
        <v>0</v>
      </c>
      <c r="G42" s="79"/>
    </row>
    <row r="43" spans="1:14" hidden="1" x14ac:dyDescent="0.25">
      <c r="A43" s="56"/>
      <c r="B43" s="56"/>
      <c r="C43" s="56"/>
      <c r="D43" s="56"/>
      <c r="E43" s="70" t="s">
        <v>362</v>
      </c>
      <c r="F43" s="79">
        <v>0</v>
      </c>
      <c r="G43" s="79"/>
    </row>
    <row r="44" spans="1:14" x14ac:dyDescent="0.25">
      <c r="A44" s="63"/>
      <c r="B44" s="63"/>
      <c r="C44" s="63"/>
      <c r="D44" s="63"/>
      <c r="E44" s="71"/>
      <c r="F44" s="89"/>
      <c r="G44" s="103"/>
    </row>
    <row r="45" spans="1:14" x14ac:dyDescent="0.25">
      <c r="A45" s="50" t="s">
        <v>237</v>
      </c>
      <c r="B45" s="50"/>
      <c r="C45" s="50"/>
      <c r="D45" s="50"/>
      <c r="E45" s="51" t="s">
        <v>238</v>
      </c>
      <c r="F45" s="90"/>
      <c r="G45" s="83">
        <f>+F47</f>
        <v>7578106003</v>
      </c>
    </row>
    <row r="46" spans="1:14" x14ac:dyDescent="0.25">
      <c r="A46" s="47"/>
      <c r="B46" s="47"/>
      <c r="C46" s="47"/>
      <c r="D46" s="47"/>
      <c r="E46" s="52"/>
      <c r="F46" s="78"/>
      <c r="G46" s="86"/>
    </row>
    <row r="47" spans="1:14" ht="15.6" customHeight="1" x14ac:dyDescent="0.25">
      <c r="A47" s="16"/>
      <c r="B47" s="16"/>
      <c r="C47" s="17" t="e">
        <f>+C50+#REF!</f>
        <v>#REF!</v>
      </c>
      <c r="D47" s="18"/>
      <c r="E47" s="16" t="s">
        <v>211</v>
      </c>
      <c r="F47" s="91">
        <f>+F49+F55</f>
        <v>7578106003</v>
      </c>
      <c r="G47" s="91"/>
      <c r="N47" s="275" t="s">
        <v>348</v>
      </c>
    </row>
    <row r="48" spans="1:14" s="43" customFormat="1" hidden="1" x14ac:dyDescent="0.25">
      <c r="A48" s="68"/>
      <c r="B48" s="41"/>
      <c r="C48" s="69"/>
      <c r="D48" s="42"/>
      <c r="E48" s="41"/>
      <c r="F48" s="69"/>
      <c r="G48" s="69"/>
    </row>
    <row r="49" spans="1:10" hidden="1" x14ac:dyDescent="0.25">
      <c r="A49" s="47" t="s">
        <v>255</v>
      </c>
      <c r="B49" s="47"/>
      <c r="C49" s="47"/>
      <c r="D49" s="47"/>
      <c r="E49" s="53" t="s">
        <v>345</v>
      </c>
      <c r="F49" s="86">
        <f>SUM(F50:F53)</f>
        <v>0</v>
      </c>
      <c r="G49" s="62"/>
    </row>
    <row r="50" spans="1:10" hidden="1" outlineLevel="1" x14ac:dyDescent="0.25">
      <c r="A50" s="56"/>
      <c r="B50" s="56"/>
      <c r="C50" s="56"/>
      <c r="D50" s="56"/>
      <c r="E50" s="14" t="s">
        <v>342</v>
      </c>
      <c r="F50" s="272">
        <v>0</v>
      </c>
      <c r="G50" s="62"/>
    </row>
    <row r="51" spans="1:10" hidden="1" outlineLevel="1" x14ac:dyDescent="0.25">
      <c r="A51" s="56"/>
      <c r="B51" s="56"/>
      <c r="C51" s="56"/>
      <c r="D51" s="56"/>
      <c r="E51" s="14" t="s">
        <v>352</v>
      </c>
      <c r="F51" s="273">
        <v>0</v>
      </c>
      <c r="G51" s="62"/>
    </row>
    <row r="52" spans="1:10" hidden="1" outlineLevel="1" x14ac:dyDescent="0.25">
      <c r="A52" s="56"/>
      <c r="B52" s="56"/>
      <c r="C52" s="56"/>
      <c r="D52" s="56"/>
      <c r="E52" s="14" t="s">
        <v>279</v>
      </c>
      <c r="F52" s="273">
        <v>0</v>
      </c>
      <c r="G52" s="62"/>
    </row>
    <row r="53" spans="1:10" ht="12" hidden="1" customHeight="1" outlineLevel="1" x14ac:dyDescent="0.25">
      <c r="A53" s="56"/>
      <c r="B53" s="56"/>
      <c r="C53" s="56"/>
      <c r="D53" s="56"/>
      <c r="E53" s="14" t="s">
        <v>352</v>
      </c>
      <c r="F53" s="273">
        <v>0</v>
      </c>
      <c r="G53" s="62"/>
    </row>
    <row r="54" spans="1:10" ht="6.75" customHeight="1" outlineLevel="1" x14ac:dyDescent="0.25">
      <c r="A54" s="56"/>
      <c r="B54" s="56"/>
      <c r="C54" s="56"/>
      <c r="D54" s="56"/>
      <c r="E54" s="70" t="s">
        <v>260</v>
      </c>
      <c r="F54" s="62"/>
      <c r="G54" s="62"/>
    </row>
    <row r="55" spans="1:10" x14ac:dyDescent="0.25">
      <c r="A55" s="47" t="s">
        <v>256</v>
      </c>
      <c r="B55" s="47"/>
      <c r="C55" s="47"/>
      <c r="D55" s="47"/>
      <c r="E55" s="53" t="s">
        <v>346</v>
      </c>
      <c r="F55" s="93">
        <v>7578106003</v>
      </c>
      <c r="G55" s="64"/>
    </row>
    <row r="56" spans="1:10" ht="3" customHeight="1" x14ac:dyDescent="0.25">
      <c r="A56" s="47"/>
      <c r="B56" s="47"/>
      <c r="C56" s="47"/>
      <c r="D56" s="47"/>
      <c r="E56" s="77"/>
      <c r="F56" s="225"/>
      <c r="G56" s="64"/>
    </row>
    <row r="57" spans="1:10" hidden="1" x14ac:dyDescent="0.25">
      <c r="A57" s="47"/>
      <c r="B57" s="47"/>
      <c r="C57" s="47"/>
      <c r="D57" s="47"/>
      <c r="E57" s="77" t="s">
        <v>369</v>
      </c>
      <c r="F57" s="225">
        <v>0</v>
      </c>
      <c r="G57" s="64"/>
    </row>
    <row r="58" spans="1:10" hidden="1" x14ac:dyDescent="0.25">
      <c r="A58" s="47"/>
      <c r="B58" s="47"/>
      <c r="C58" s="47"/>
      <c r="D58" s="47"/>
      <c r="E58" s="77" t="s">
        <v>370</v>
      </c>
      <c r="F58" s="225">
        <v>-29431000</v>
      </c>
      <c r="G58" s="64"/>
    </row>
    <row r="59" spans="1:10" hidden="1" x14ac:dyDescent="0.25">
      <c r="A59" s="47"/>
      <c r="B59" s="47"/>
      <c r="C59" s="47"/>
      <c r="D59" s="47"/>
      <c r="E59" s="14" t="s">
        <v>353</v>
      </c>
      <c r="F59" s="273">
        <v>0</v>
      </c>
      <c r="G59" s="64"/>
    </row>
    <row r="60" spans="1:10" hidden="1" x14ac:dyDescent="0.25">
      <c r="A60" s="47"/>
      <c r="B60" s="47"/>
      <c r="C60" s="47"/>
      <c r="D60" s="47"/>
      <c r="E60" s="77" t="s">
        <v>354</v>
      </c>
      <c r="F60" s="273">
        <v>0</v>
      </c>
      <c r="G60" s="64"/>
    </row>
    <row r="61" spans="1:10" hidden="1" x14ac:dyDescent="0.25">
      <c r="A61" s="47"/>
      <c r="B61" s="47"/>
      <c r="C61" s="47"/>
      <c r="D61" s="47"/>
      <c r="E61" s="77" t="s">
        <v>365</v>
      </c>
      <c r="F61" s="273">
        <v>0</v>
      </c>
      <c r="G61" s="64"/>
    </row>
    <row r="62" spans="1:10" hidden="1" outlineLevel="1" x14ac:dyDescent="0.25">
      <c r="A62" s="56"/>
      <c r="B62" s="56"/>
      <c r="C62" s="56"/>
      <c r="D62" s="56"/>
      <c r="E62" s="77" t="s">
        <v>355</v>
      </c>
      <c r="F62" s="272">
        <v>0</v>
      </c>
      <c r="G62" s="80"/>
      <c r="I62" s="225"/>
      <c r="J62" s="224"/>
    </row>
    <row r="63" spans="1:10" hidden="1" outlineLevel="1" x14ac:dyDescent="0.25">
      <c r="A63" s="56"/>
      <c r="B63" s="56"/>
      <c r="C63" s="56"/>
      <c r="D63" s="56"/>
      <c r="E63" s="77" t="s">
        <v>356</v>
      </c>
      <c r="F63" s="79">
        <v>0</v>
      </c>
      <c r="G63" s="64"/>
    </row>
    <row r="64" spans="1:10" hidden="1" outlineLevel="1" x14ac:dyDescent="0.25">
      <c r="A64" s="56"/>
      <c r="B64" s="56"/>
      <c r="C64" s="56"/>
      <c r="D64" s="56"/>
      <c r="E64" s="77" t="s">
        <v>357</v>
      </c>
      <c r="F64" s="80">
        <v>0</v>
      </c>
      <c r="G64" s="64"/>
    </row>
    <row r="65" spans="1:15" hidden="1" outlineLevel="1" x14ac:dyDescent="0.25">
      <c r="A65" s="56"/>
      <c r="B65" s="56"/>
      <c r="C65" s="56"/>
      <c r="D65" s="56"/>
      <c r="E65" s="77" t="s">
        <v>358</v>
      </c>
      <c r="F65" s="79">
        <v>0</v>
      </c>
      <c r="G65" s="64"/>
    </row>
    <row r="66" spans="1:15" hidden="1" outlineLevel="1" x14ac:dyDescent="0.25">
      <c r="A66" s="56"/>
      <c r="B66" s="56"/>
      <c r="C66" s="56"/>
      <c r="D66" s="56"/>
      <c r="E66" s="77"/>
      <c r="F66" s="79"/>
      <c r="G66" s="64"/>
    </row>
    <row r="67" spans="1:15" hidden="1" outlineLevel="1" x14ac:dyDescent="0.25">
      <c r="A67" s="56"/>
      <c r="B67" s="56"/>
      <c r="C67" s="56"/>
      <c r="D67" s="56"/>
      <c r="E67" s="14"/>
      <c r="F67" s="81"/>
      <c r="G67" s="64"/>
    </row>
    <row r="68" spans="1:15" hidden="1" outlineLevel="1" x14ac:dyDescent="0.25">
      <c r="A68" s="56"/>
      <c r="B68" s="56"/>
      <c r="C68" s="56"/>
      <c r="D68" s="56"/>
      <c r="E68" s="77"/>
      <c r="F68" s="80"/>
      <c r="G68" s="64"/>
    </row>
    <row r="69" spans="1:15" hidden="1" outlineLevel="1" x14ac:dyDescent="0.25">
      <c r="A69" s="56"/>
      <c r="B69" s="56"/>
      <c r="C69" s="56"/>
      <c r="D69" s="56"/>
      <c r="E69" s="77"/>
      <c r="F69" s="80"/>
      <c r="G69" s="64"/>
    </row>
    <row r="70" spans="1:15" ht="13.8" collapsed="1" thickBot="1" x14ac:dyDescent="0.3">
      <c r="A70" s="65"/>
      <c r="B70" s="65"/>
      <c r="C70" s="65"/>
      <c r="D70" s="65"/>
      <c r="E70" s="66"/>
      <c r="F70" s="67"/>
      <c r="G70" s="67"/>
    </row>
    <row r="71" spans="1:15" ht="13.8" thickTop="1" x14ac:dyDescent="0.25"/>
    <row r="72" spans="1:15" ht="15" hidden="1" x14ac:dyDescent="0.25">
      <c r="F72" s="288" t="s">
        <v>367</v>
      </c>
      <c r="G72" s="288"/>
      <c r="L72" s="287"/>
      <c r="M72" s="287"/>
      <c r="N72" s="287"/>
      <c r="O72" s="287"/>
    </row>
    <row r="73" spans="1:15" x14ac:dyDescent="0.25">
      <c r="A73" s="112"/>
      <c r="B73" s="112"/>
      <c r="C73" s="112"/>
      <c r="D73" s="112"/>
      <c r="E73" s="112"/>
      <c r="F73" s="113"/>
    </row>
    <row r="74" spans="1:15" x14ac:dyDescent="0.25">
      <c r="A74" s="112"/>
      <c r="B74" s="112"/>
      <c r="C74" s="112"/>
      <c r="D74" s="112"/>
      <c r="E74" s="112"/>
      <c r="F74" s="114"/>
    </row>
    <row r="75" spans="1:15" x14ac:dyDescent="0.25">
      <c r="A75" s="112"/>
      <c r="B75" s="112"/>
      <c r="C75" s="112"/>
      <c r="D75" s="112"/>
      <c r="E75" s="112"/>
      <c r="F75" s="112"/>
    </row>
    <row r="76" spans="1:15" x14ac:dyDescent="0.25">
      <c r="A76" s="112"/>
      <c r="B76" s="112"/>
      <c r="C76" s="112"/>
      <c r="D76" s="112"/>
      <c r="E76" s="112"/>
      <c r="F76" s="114"/>
    </row>
  </sheetData>
  <mergeCells count="6">
    <mergeCell ref="A8:G8"/>
    <mergeCell ref="A7:G7"/>
    <mergeCell ref="E2:G2"/>
    <mergeCell ref="A3:G3"/>
    <mergeCell ref="A4:G4"/>
    <mergeCell ref="A6:G6"/>
  </mergeCells>
  <printOptions horizontalCentered="1"/>
  <pageMargins left="0.78740157480314965" right="0.78740157480314965" top="0.78740157480314965" bottom="0.98425196850393704" header="0.59055118110236227" footer="0.78740157480314965"/>
  <pageSetup scale="85" orientation="portrait" useFirstPageNumber="1" horizontalDpi="4294967295" verticalDpi="4294967295" r:id="rId1"/>
  <headerFooter>
    <oddFooter>&amp;C&amp;"Tw Cen MT,Normal"&amp;9&amp;P</oddFooter>
  </headerFooter>
  <ignoredErrors>
    <ignoredError sqref="C47" evalErro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2:D50"/>
  <sheetViews>
    <sheetView showGridLines="0" tabSelected="1" workbookViewId="0">
      <selection activeCell="F78" sqref="F78"/>
    </sheetView>
  </sheetViews>
  <sheetFormatPr baseColWidth="10" defaultRowHeight="13.2" outlineLevelRow="1" x14ac:dyDescent="0.25"/>
  <cols>
    <col min="1" max="1" width="20.6640625" customWidth="1"/>
    <col min="2" max="2" width="16.33203125" customWidth="1"/>
    <col min="3" max="3" width="53" customWidth="1"/>
  </cols>
  <sheetData>
    <row r="2" spans="1:4" x14ac:dyDescent="0.25">
      <c r="A2" s="496"/>
      <c r="B2" s="496"/>
    </row>
    <row r="3" spans="1:4" x14ac:dyDescent="0.25">
      <c r="A3" s="485" t="s">
        <v>226</v>
      </c>
      <c r="B3" s="485"/>
      <c r="C3" s="485"/>
    </row>
    <row r="4" spans="1:4" ht="13.8" thickBot="1" x14ac:dyDescent="0.3">
      <c r="A4" s="488" t="s">
        <v>227</v>
      </c>
      <c r="B4" s="488"/>
      <c r="C4" s="488"/>
    </row>
    <row r="5" spans="1:4" ht="13.8" thickTop="1" x14ac:dyDescent="0.25">
      <c r="A5" s="13"/>
      <c r="B5" s="13"/>
      <c r="C5" s="13"/>
    </row>
    <row r="6" spans="1:4" x14ac:dyDescent="0.25">
      <c r="A6" s="485" t="s">
        <v>257</v>
      </c>
      <c r="B6" s="485"/>
      <c r="C6" s="485"/>
    </row>
    <row r="7" spans="1:4" x14ac:dyDescent="0.25">
      <c r="A7" s="485" t="str">
        <f>+INGRESOS!A7</f>
        <v>PRESUPUESTO EXTRAORDINARIO N° 1- 2022</v>
      </c>
      <c r="B7" s="485"/>
      <c r="C7" s="485"/>
    </row>
    <row r="8" spans="1:4" x14ac:dyDescent="0.25">
      <c r="A8" s="487" t="str">
        <f>+INGRESOS!A8</f>
        <v>Año 2022</v>
      </c>
      <c r="B8" s="487"/>
      <c r="C8" s="487"/>
    </row>
    <row r="9" spans="1:4" ht="13.8" thickBot="1" x14ac:dyDescent="0.3">
      <c r="A9" s="13"/>
      <c r="B9" s="13"/>
      <c r="C9" s="13"/>
    </row>
    <row r="10" spans="1:4" ht="27" thickBot="1" x14ac:dyDescent="0.3">
      <c r="A10" s="19" t="s">
        <v>239</v>
      </c>
      <c r="B10" s="20" t="s">
        <v>240</v>
      </c>
      <c r="C10" s="21" t="s">
        <v>241</v>
      </c>
    </row>
    <row r="11" spans="1:4" hidden="1" x14ac:dyDescent="0.25">
      <c r="A11" s="22"/>
      <c r="B11" s="23"/>
      <c r="C11" s="24"/>
    </row>
    <row r="12" spans="1:4" hidden="1" x14ac:dyDescent="0.25">
      <c r="A12" s="489" t="str">
        <f>+'[1]CLASIFICACION DE INGRESOS 2010'!E16</f>
        <v xml:space="preserve">      Venta de bienes y servicios</v>
      </c>
      <c r="B12" s="490"/>
      <c r="C12" s="491"/>
    </row>
    <row r="13" spans="1:4" hidden="1" x14ac:dyDescent="0.25">
      <c r="A13" s="25"/>
      <c r="B13" s="26"/>
      <c r="C13" s="27"/>
    </row>
    <row r="14" spans="1:4" ht="120.75" hidden="1" customHeight="1" x14ac:dyDescent="0.25">
      <c r="A14" s="72" t="str">
        <f>+INGRESOS!A18</f>
        <v xml:space="preserve"> 1.3.1.2.09.09.0.0.000</v>
      </c>
      <c r="B14" s="28">
        <f>+INGRESOS!G15</f>
        <v>0</v>
      </c>
      <c r="C14" s="29" t="s">
        <v>374</v>
      </c>
      <c r="D14" s="2"/>
    </row>
    <row r="15" spans="1:4" hidden="1" outlineLevel="1" x14ac:dyDescent="0.25">
      <c r="A15" s="22"/>
      <c r="B15" s="23"/>
      <c r="C15" s="24"/>
    </row>
    <row r="16" spans="1:4" hidden="1" outlineLevel="1" x14ac:dyDescent="0.25">
      <c r="A16" s="489" t="str">
        <f>+'[1]CLASIFICACION DE INGRESOS 2010'!E23</f>
        <v>Transferencias Corrientes del Gobierno Central</v>
      </c>
      <c r="B16" s="490"/>
      <c r="C16" s="491"/>
    </row>
    <row r="17" spans="1:3" hidden="1" outlineLevel="1" x14ac:dyDescent="0.25">
      <c r="A17" s="25"/>
      <c r="B17" s="26"/>
      <c r="C17" s="27"/>
    </row>
    <row r="18" spans="1:3" hidden="1" outlineLevel="1" x14ac:dyDescent="0.25">
      <c r="A18" s="493" t="str">
        <f>+INGRESOS!A27</f>
        <v>1.4.1.1.00.00.0.0.000</v>
      </c>
      <c r="B18" s="298"/>
      <c r="C18" s="301" t="s">
        <v>260</v>
      </c>
    </row>
    <row r="19" spans="1:3" ht="85.5" hidden="1" customHeight="1" outlineLevel="1" x14ac:dyDescent="0.25">
      <c r="A19" s="494"/>
      <c r="B19" s="299">
        <f>+INGRESOS!F28</f>
        <v>0</v>
      </c>
      <c r="C19" s="281" t="s">
        <v>378</v>
      </c>
    </row>
    <row r="20" spans="1:3" ht="103.2" hidden="1" customHeight="1" outlineLevel="1" x14ac:dyDescent="0.25">
      <c r="A20" s="494"/>
      <c r="B20" s="299">
        <f>+INGRESOS!F29</f>
        <v>0</v>
      </c>
      <c r="C20" s="281" t="s">
        <v>379</v>
      </c>
    </row>
    <row r="21" spans="1:3" ht="84" hidden="1" customHeight="1" outlineLevel="1" x14ac:dyDescent="0.25">
      <c r="A21" s="494"/>
      <c r="B21" s="299" t="s">
        <v>260</v>
      </c>
      <c r="C21" s="281" t="s">
        <v>377</v>
      </c>
    </row>
    <row r="22" spans="1:3" ht="3.6" hidden="1" customHeight="1" outlineLevel="1" x14ac:dyDescent="0.25">
      <c r="A22" s="495"/>
      <c r="B22" s="300" t="s">
        <v>260</v>
      </c>
      <c r="C22" s="291" t="s">
        <v>260</v>
      </c>
    </row>
    <row r="23" spans="1:3" outlineLevel="1" x14ac:dyDescent="0.25">
      <c r="A23" s="11"/>
      <c r="B23" s="15"/>
      <c r="C23" s="30"/>
    </row>
    <row r="24" spans="1:3" hidden="1" outlineLevel="1" x14ac:dyDescent="0.25">
      <c r="A24" s="489" t="str">
        <f>+INGRESOS!E36</f>
        <v>Transferencias Ctes de Instituciones Públicas Financieras</v>
      </c>
      <c r="B24" s="490"/>
      <c r="C24" s="491"/>
    </row>
    <row r="25" spans="1:3" hidden="1" outlineLevel="1" x14ac:dyDescent="0.25">
      <c r="A25" s="25"/>
      <c r="B25" s="26"/>
      <c r="C25" s="27"/>
    </row>
    <row r="26" spans="1:3" ht="66.75" hidden="1" customHeight="1" outlineLevel="1" x14ac:dyDescent="0.25">
      <c r="A26" s="72" t="str">
        <f>+INGRESOS!A36</f>
        <v>1.4.1.6.00.00.0.0.000</v>
      </c>
      <c r="B26" s="28">
        <f>+INGRESOS!F36+INGRESOS!F37</f>
        <v>0</v>
      </c>
      <c r="C26" s="73" t="s">
        <v>375</v>
      </c>
    </row>
    <row r="27" spans="1:3" hidden="1" x14ac:dyDescent="0.25">
      <c r="A27" s="11"/>
      <c r="B27" s="15"/>
      <c r="C27" s="30"/>
    </row>
    <row r="28" spans="1:3" hidden="1" x14ac:dyDescent="0.25">
      <c r="A28" s="489" t="str">
        <f>+'[1]CLASIFICACION DE INGRESOS 2010'!E28</f>
        <v xml:space="preserve"> Transferencias Corrientes de Organismos Internacionales</v>
      </c>
      <c r="B28" s="490"/>
      <c r="C28" s="491"/>
    </row>
    <row r="29" spans="1:3" hidden="1" x14ac:dyDescent="0.25">
      <c r="A29" s="31"/>
      <c r="B29" s="32"/>
      <c r="C29" s="33"/>
    </row>
    <row r="30" spans="1:3" ht="59.25" hidden="1" customHeight="1" x14ac:dyDescent="0.25">
      <c r="A30" s="72" t="str">
        <f>+INGRESOS!A41</f>
        <v>1.4.3.1.00.00.0.0.000</v>
      </c>
      <c r="B30" s="74">
        <f>+INGRESOS!F39</f>
        <v>0</v>
      </c>
      <c r="C30" s="29" t="s">
        <v>364</v>
      </c>
    </row>
    <row r="31" spans="1:3" ht="12" customHeight="1" x14ac:dyDescent="0.25">
      <c r="A31" s="75"/>
      <c r="B31" s="15"/>
      <c r="C31" s="30"/>
    </row>
    <row r="32" spans="1:3" ht="11.25" customHeight="1" x14ac:dyDescent="0.25">
      <c r="A32" s="489" t="str">
        <f>+'[1]CLASIFICACION DE INGRESOS 2010'!E32</f>
        <v xml:space="preserve">      Recursos de vigencias anteriores</v>
      </c>
      <c r="B32" s="490"/>
      <c r="C32" s="491"/>
    </row>
    <row r="33" spans="1:3" ht="13.5" customHeight="1" x14ac:dyDescent="0.25">
      <c r="A33" s="31"/>
      <c r="B33" s="32"/>
      <c r="C33" s="33"/>
    </row>
    <row r="34" spans="1:3" ht="39.6" hidden="1" x14ac:dyDescent="0.25">
      <c r="A34" s="135" t="str">
        <f>+'[1]CLASIFICACION DE INGRESOS 2010'!A32</f>
        <v>3.3.0.0.00.00.0.0.000</v>
      </c>
      <c r="B34" s="286">
        <f>+INGRESOS!F51</f>
        <v>0</v>
      </c>
      <c r="C34" s="73" t="s">
        <v>368</v>
      </c>
    </row>
    <row r="35" spans="1:3" ht="38.25" hidden="1" customHeight="1" x14ac:dyDescent="0.25">
      <c r="A35" s="302"/>
      <c r="B35" s="217"/>
      <c r="C35" s="219" t="s">
        <v>349</v>
      </c>
    </row>
    <row r="36" spans="1:3" ht="12.75" hidden="1" customHeight="1" x14ac:dyDescent="0.25">
      <c r="A36" s="289"/>
      <c r="B36" s="218"/>
      <c r="C36" s="220"/>
    </row>
    <row r="37" spans="1:3" ht="12.75" hidden="1" customHeight="1" x14ac:dyDescent="0.25">
      <c r="A37" s="289"/>
      <c r="B37" s="218">
        <f>+INGRESOS!F56</f>
        <v>0</v>
      </c>
      <c r="C37" s="220">
        <f>+INGRESOS!E56</f>
        <v>0</v>
      </c>
    </row>
    <row r="38" spans="1:3" ht="38.25" hidden="1" customHeight="1" x14ac:dyDescent="0.25">
      <c r="A38" s="289"/>
      <c r="B38" s="218"/>
      <c r="C38" s="220" t="s">
        <v>350</v>
      </c>
    </row>
    <row r="39" spans="1:3" ht="38.25" hidden="1" customHeight="1" x14ac:dyDescent="0.25">
      <c r="A39" s="289"/>
      <c r="B39" s="218">
        <f>+INGRESOS!F57</f>
        <v>0</v>
      </c>
      <c r="C39" s="281" t="s">
        <v>371</v>
      </c>
    </row>
    <row r="40" spans="1:3" ht="61.2" hidden="1" customHeight="1" x14ac:dyDescent="0.25">
      <c r="B40" s="218" t="s">
        <v>260</v>
      </c>
      <c r="C40" s="492" t="s">
        <v>380</v>
      </c>
    </row>
    <row r="41" spans="1:3" ht="75.599999999999994" hidden="1" customHeight="1" x14ac:dyDescent="0.25">
      <c r="A41" s="289"/>
      <c r="B41" s="218" t="s">
        <v>260</v>
      </c>
      <c r="C41" s="492"/>
    </row>
    <row r="42" spans="1:3" ht="52.8" x14ac:dyDescent="0.25">
      <c r="A42" s="290" t="s">
        <v>256</v>
      </c>
      <c r="B42" s="74">
        <f>+INGRESOS!F55</f>
        <v>7578106003</v>
      </c>
      <c r="C42" s="291" t="s">
        <v>422</v>
      </c>
    </row>
    <row r="43" spans="1:3" hidden="1" x14ac:dyDescent="0.25">
      <c r="A43" s="289"/>
      <c r="B43" s="12"/>
      <c r="C43" s="281" t="s">
        <v>260</v>
      </c>
    </row>
    <row r="44" spans="1:3" ht="3.75" hidden="1" customHeight="1" x14ac:dyDescent="0.25">
      <c r="A44" s="289"/>
      <c r="B44" s="218"/>
      <c r="C44" s="123"/>
    </row>
    <row r="45" spans="1:3" ht="38.25" hidden="1" customHeight="1" x14ac:dyDescent="0.25">
      <c r="A45" s="289"/>
      <c r="B45" s="218">
        <f>SUM(INGRESOS!F59:F63)</f>
        <v>0</v>
      </c>
      <c r="C45" s="281" t="s">
        <v>260</v>
      </c>
    </row>
    <row r="46" spans="1:3" ht="25.5" hidden="1" customHeight="1" x14ac:dyDescent="0.25">
      <c r="A46" s="289"/>
      <c r="B46" s="218">
        <f>+INGRESOS!F65</f>
        <v>0</v>
      </c>
      <c r="C46" s="281" t="s">
        <v>260</v>
      </c>
    </row>
    <row r="47" spans="1:3" ht="7.5" hidden="1" customHeight="1" x14ac:dyDescent="0.25">
      <c r="A47" s="290"/>
      <c r="B47" s="74"/>
      <c r="C47" s="221"/>
    </row>
    <row r="48" spans="1:3" ht="7.5" customHeight="1" thickBot="1" x14ac:dyDescent="0.3">
      <c r="A48" s="76"/>
      <c r="B48" s="23"/>
      <c r="C48" s="24"/>
    </row>
    <row r="49" spans="1:3" ht="13.8" thickBot="1" x14ac:dyDescent="0.3">
      <c r="A49" s="34"/>
      <c r="B49" s="35">
        <f>+B26+B42</f>
        <v>7578106003</v>
      </c>
      <c r="C49" s="36" t="s">
        <v>242</v>
      </c>
    </row>
    <row r="50" spans="1:3" ht="9" customHeight="1" thickBot="1" x14ac:dyDescent="0.3">
      <c r="A50" s="37"/>
      <c r="B50" s="38"/>
      <c r="C50" s="39"/>
    </row>
  </sheetData>
  <mergeCells count="13">
    <mergeCell ref="A2:B2"/>
    <mergeCell ref="A3:C3"/>
    <mergeCell ref="A6:C6"/>
    <mergeCell ref="A12:C12"/>
    <mergeCell ref="A16:C16"/>
    <mergeCell ref="A4:C4"/>
    <mergeCell ref="A8:C8"/>
    <mergeCell ref="A28:C28"/>
    <mergeCell ref="A32:C32"/>
    <mergeCell ref="A7:C7"/>
    <mergeCell ref="C40:C41"/>
    <mergeCell ref="A24:C24"/>
    <mergeCell ref="A18:A22"/>
  </mergeCells>
  <printOptions horizontalCentered="1"/>
  <pageMargins left="0.78740157480314965" right="0.78740157480314965" top="0.78740157480314965" bottom="0.78740157480314965" header="0.59055118110236227" footer="0.78740157480314965"/>
  <pageSetup firstPageNumber="2" orientation="portrait" useFirstPageNumber="1" r:id="rId1"/>
  <headerFooter>
    <oddFooter>&amp;C&amp;"Tw Cen MT,Normal"&amp;9&amp;P</oddFooter>
  </headerFooter>
  <ignoredErrors>
    <ignoredError sqref="B45"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N214"/>
  <sheetViews>
    <sheetView showGridLines="0" tabSelected="1" zoomScaleNormal="100" workbookViewId="0">
      <pane xSplit="2" ySplit="7" topLeftCell="S84" activePane="bottomRight" state="frozen"/>
      <selection activeCell="F78" sqref="F78"/>
      <selection pane="topRight" activeCell="F78" sqref="F78"/>
      <selection pane="bottomLeft" activeCell="F78" sqref="F78"/>
      <selection pane="bottomRight" activeCell="F78" sqref="F78"/>
    </sheetView>
  </sheetViews>
  <sheetFormatPr baseColWidth="10" defaultColWidth="61.5546875" defaultRowHeight="13.2" outlineLevelRow="1" outlineLevelCol="1" x14ac:dyDescent="0.25"/>
  <cols>
    <col min="1" max="1" width="7.6640625" style="137" bestFit="1" customWidth="1"/>
    <col min="2" max="2" width="49.5546875" style="115" customWidth="1"/>
    <col min="3" max="4" width="12.6640625" style="115" hidden="1" customWidth="1" outlineLevel="1"/>
    <col min="5" max="5" width="12.6640625" style="115" hidden="1" customWidth="1"/>
    <col min="6" max="8" width="12.6640625" style="115" hidden="1" customWidth="1" outlineLevel="1"/>
    <col min="9" max="9" width="14.33203125" style="115" hidden="1" customWidth="1" outlineLevel="1"/>
    <col min="10" max="18" width="12.6640625" style="115" hidden="1" customWidth="1" outlineLevel="1"/>
    <col min="19" max="19" width="14.33203125" style="115" hidden="1" customWidth="1" outlineLevel="1"/>
    <col min="20" max="20" width="12.6640625" style="115" hidden="1" customWidth="1" outlineLevel="1"/>
    <col min="21" max="21" width="12.6640625" style="115" hidden="1" customWidth="1"/>
    <col min="22" max="22" width="12.6640625" style="115" hidden="1" customWidth="1" outlineLevel="1"/>
    <col min="23" max="25" width="12.6640625" style="115" hidden="1" customWidth="1"/>
    <col min="26" max="26" width="13.88671875" style="115" hidden="1" customWidth="1" outlineLevel="1"/>
    <col min="27" max="28" width="12.6640625" style="115" hidden="1" customWidth="1"/>
    <col min="29" max="29" width="12.6640625" style="115" hidden="1" customWidth="1" outlineLevel="1"/>
    <col min="30" max="30" width="17.44140625" style="115" hidden="1" customWidth="1" outlineLevel="1"/>
    <col min="31" max="32" width="12.6640625" style="115" hidden="1" customWidth="1"/>
    <col min="33" max="33" width="13.88671875" style="115" hidden="1" customWidth="1" outlineLevel="1"/>
    <col min="34" max="34" width="16.5546875" style="115" customWidth="1" outlineLevel="1"/>
    <col min="35" max="36" width="12.6640625" style="115" hidden="1" customWidth="1"/>
    <col min="37" max="37" width="16" style="115" hidden="1" customWidth="1"/>
    <col min="38" max="38" width="15.109375" style="115" customWidth="1"/>
    <col min="39" max="39" width="7.44140625" style="115" customWidth="1"/>
    <col min="40" max="16384" width="61.5546875" style="115"/>
  </cols>
  <sheetData>
    <row r="2" spans="1:38" x14ac:dyDescent="0.25">
      <c r="A2" s="485" t="s">
        <v>204</v>
      </c>
      <c r="B2" s="485"/>
      <c r="C2" s="485"/>
      <c r="D2" s="485"/>
      <c r="E2" s="485"/>
      <c r="F2" s="485"/>
      <c r="G2" s="485"/>
      <c r="H2" s="485"/>
      <c r="I2" s="485"/>
      <c r="J2" s="485"/>
      <c r="K2" s="485"/>
      <c r="L2" s="485"/>
      <c r="M2" s="485"/>
      <c r="N2" s="485"/>
      <c r="O2" s="485"/>
      <c r="P2" s="485"/>
      <c r="Q2" s="485"/>
      <c r="R2" s="485"/>
      <c r="S2" s="485"/>
      <c r="T2" s="485"/>
      <c r="U2" s="485"/>
      <c r="V2" s="485"/>
      <c r="W2" s="485"/>
      <c r="X2" s="485"/>
      <c r="Y2" s="485"/>
      <c r="Z2" s="485"/>
      <c r="AA2" s="485"/>
      <c r="AB2" s="485"/>
      <c r="AC2" s="485"/>
      <c r="AD2" s="485"/>
      <c r="AE2" s="485"/>
      <c r="AF2" s="485"/>
      <c r="AG2" s="485"/>
      <c r="AH2" s="485"/>
      <c r="AI2" s="485"/>
      <c r="AJ2" s="485"/>
      <c r="AK2" s="485"/>
      <c r="AL2" s="485"/>
    </row>
    <row r="3" spans="1:38" x14ac:dyDescent="0.25">
      <c r="A3" s="485" t="str">
        <f>+JUSTIFICACION!A7</f>
        <v>PRESUPUESTO EXTRAORDINARIO N° 1- 2022</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row>
    <row r="4" spans="1:38" x14ac:dyDescent="0.25">
      <c r="A4" s="497" t="s">
        <v>280</v>
      </c>
      <c r="B4" s="497"/>
      <c r="C4" s="497"/>
      <c r="D4" s="497"/>
      <c r="E4" s="497"/>
      <c r="F4" s="497"/>
      <c r="G4" s="497"/>
      <c r="H4" s="497"/>
      <c r="I4" s="497"/>
      <c r="J4" s="497"/>
      <c r="K4" s="497"/>
      <c r="L4" s="497"/>
      <c r="M4" s="497"/>
      <c r="N4" s="497"/>
      <c r="O4" s="497"/>
      <c r="P4" s="497"/>
      <c r="Q4" s="497"/>
      <c r="R4" s="497"/>
      <c r="S4" s="497"/>
      <c r="T4" s="497"/>
      <c r="U4" s="497"/>
      <c r="V4" s="497"/>
      <c r="W4" s="497"/>
      <c r="X4" s="497"/>
      <c r="Y4" s="497"/>
      <c r="Z4" s="497"/>
      <c r="AA4" s="497"/>
      <c r="AB4" s="497"/>
      <c r="AC4" s="497"/>
      <c r="AD4" s="497"/>
      <c r="AE4" s="497"/>
      <c r="AF4" s="497"/>
      <c r="AG4" s="497"/>
      <c r="AH4" s="497"/>
      <c r="AI4" s="497"/>
      <c r="AJ4" s="497"/>
      <c r="AK4" s="497"/>
      <c r="AL4" s="497"/>
    </row>
    <row r="5" spans="1:38" x14ac:dyDescent="0.25">
      <c r="A5" s="487" t="s">
        <v>264</v>
      </c>
      <c r="B5" s="487"/>
      <c r="C5" s="487"/>
      <c r="D5" s="487"/>
      <c r="E5" s="487"/>
      <c r="F5" s="487"/>
      <c r="G5" s="487"/>
      <c r="H5" s="487"/>
      <c r="I5" s="487"/>
      <c r="J5" s="487"/>
      <c r="K5" s="487"/>
      <c r="L5" s="487"/>
      <c r="M5" s="487"/>
      <c r="N5" s="487"/>
      <c r="O5" s="487"/>
      <c r="P5" s="487"/>
      <c r="Q5" s="487"/>
      <c r="R5" s="487"/>
      <c r="S5" s="487"/>
      <c r="T5" s="487"/>
      <c r="U5" s="487"/>
      <c r="V5" s="487"/>
      <c r="W5" s="487"/>
      <c r="X5" s="487"/>
      <c r="Y5" s="487"/>
      <c r="Z5" s="487"/>
      <c r="AA5" s="487"/>
      <c r="AB5" s="487"/>
      <c r="AC5" s="487"/>
      <c r="AD5" s="487"/>
      <c r="AE5" s="487"/>
      <c r="AF5" s="487"/>
      <c r="AG5" s="487"/>
      <c r="AH5" s="487"/>
      <c r="AI5" s="487"/>
      <c r="AJ5" s="487"/>
      <c r="AK5" s="487"/>
      <c r="AL5" s="487"/>
    </row>
    <row r="6" spans="1:38" ht="13.8" thickBot="1" x14ac:dyDescent="0.3">
      <c r="A6" s="138"/>
      <c r="B6" s="115" t="s">
        <v>260</v>
      </c>
      <c r="C6" s="139"/>
      <c r="D6" s="92"/>
      <c r="E6" s="139"/>
      <c r="F6" s="139"/>
      <c r="G6" s="139"/>
      <c r="H6" s="139"/>
      <c r="I6" s="139"/>
      <c r="J6" s="139"/>
      <c r="K6" s="139"/>
      <c r="L6" s="139"/>
      <c r="M6" s="139"/>
      <c r="N6" s="139"/>
      <c r="O6" s="139"/>
      <c r="P6" s="139"/>
      <c r="Q6" s="139"/>
      <c r="R6" s="139"/>
      <c r="S6" s="139"/>
      <c r="T6" s="139"/>
      <c r="U6" s="139"/>
      <c r="V6" s="139"/>
      <c r="W6" s="139"/>
      <c r="X6" s="140"/>
      <c r="Y6" s="140"/>
      <c r="Z6" s="139"/>
      <c r="AA6" s="140"/>
      <c r="AB6" s="140"/>
      <c r="AC6" s="139"/>
      <c r="AD6" s="139"/>
      <c r="AE6" s="140"/>
      <c r="AF6" s="139"/>
      <c r="AG6" s="139"/>
      <c r="AH6" s="139"/>
      <c r="AI6" s="117"/>
      <c r="AJ6" s="117"/>
      <c r="AK6" s="139"/>
      <c r="AL6" s="140"/>
    </row>
    <row r="7" spans="1:38" s="9" customFormat="1" ht="40.5" customHeight="1" thickBot="1" x14ac:dyDescent="0.25">
      <c r="A7" s="251" t="s">
        <v>126</v>
      </c>
      <c r="B7" s="252" t="s">
        <v>127</v>
      </c>
      <c r="C7" s="282" t="s">
        <v>384</v>
      </c>
      <c r="D7" s="282" t="s">
        <v>385</v>
      </c>
      <c r="E7" s="282" t="s">
        <v>386</v>
      </c>
      <c r="F7" s="282" t="s">
        <v>387</v>
      </c>
      <c r="G7" s="282" t="s">
        <v>388</v>
      </c>
      <c r="H7" s="305" t="s">
        <v>389</v>
      </c>
      <c r="I7" s="282" t="s">
        <v>390</v>
      </c>
      <c r="J7" s="305" t="s">
        <v>391</v>
      </c>
      <c r="K7" s="282" t="s">
        <v>392</v>
      </c>
      <c r="L7" s="282" t="s">
        <v>393</v>
      </c>
      <c r="M7" s="282" t="s">
        <v>394</v>
      </c>
      <c r="N7" s="282" t="s">
        <v>395</v>
      </c>
      <c r="O7" s="282" t="s">
        <v>396</v>
      </c>
      <c r="P7" s="282" t="s">
        <v>397</v>
      </c>
      <c r="Q7" s="282" t="s">
        <v>398</v>
      </c>
      <c r="R7" s="282" t="s">
        <v>399</v>
      </c>
      <c r="S7" s="306" t="s">
        <v>400</v>
      </c>
      <c r="T7" s="282" t="s">
        <v>401</v>
      </c>
      <c r="U7" s="282" t="s">
        <v>402</v>
      </c>
      <c r="V7" s="282" t="s">
        <v>403</v>
      </c>
      <c r="W7" s="282" t="s">
        <v>404</v>
      </c>
      <c r="X7" s="282" t="s">
        <v>405</v>
      </c>
      <c r="Y7" s="282" t="s">
        <v>406</v>
      </c>
      <c r="Z7" s="282" t="s">
        <v>407</v>
      </c>
      <c r="AA7" s="282" t="s">
        <v>408</v>
      </c>
      <c r="AB7" s="282" t="s">
        <v>409</v>
      </c>
      <c r="AC7" s="306" t="s">
        <v>410</v>
      </c>
      <c r="AD7" s="306" t="s">
        <v>411</v>
      </c>
      <c r="AE7" s="306" t="s">
        <v>412</v>
      </c>
      <c r="AF7" s="282" t="s">
        <v>413</v>
      </c>
      <c r="AG7" s="306" t="s">
        <v>414</v>
      </c>
      <c r="AH7" s="305" t="s">
        <v>415</v>
      </c>
      <c r="AI7" s="282" t="s">
        <v>416</v>
      </c>
      <c r="AJ7" s="282" t="s">
        <v>417</v>
      </c>
      <c r="AK7" s="305" t="s">
        <v>439</v>
      </c>
      <c r="AL7" s="282" t="s">
        <v>125</v>
      </c>
    </row>
    <row r="8" spans="1:38" s="144" customFormat="1" ht="13.8" thickBot="1" x14ac:dyDescent="0.3">
      <c r="A8" s="216"/>
      <c r="B8" s="141"/>
      <c r="C8" s="142"/>
      <c r="D8" s="142"/>
      <c r="E8" s="142"/>
      <c r="F8" s="142"/>
      <c r="G8" s="142"/>
      <c r="H8" s="142"/>
      <c r="I8" s="143"/>
      <c r="J8" s="143"/>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379"/>
    </row>
    <row r="9" spans="1:38" s="144" customFormat="1" ht="16.2" thickBot="1" x14ac:dyDescent="0.3">
      <c r="A9" s="145"/>
      <c r="B9" s="146" t="s">
        <v>260</v>
      </c>
      <c r="C9" s="147">
        <f t="shared" ref="C9:AL9" si="0">+C11+C52+C125+C163+C186+C206</f>
        <v>0</v>
      </c>
      <c r="D9" s="147">
        <f t="shared" si="0"/>
        <v>0</v>
      </c>
      <c r="E9" s="147">
        <f t="shared" si="0"/>
        <v>0</v>
      </c>
      <c r="F9" s="147">
        <f t="shared" si="0"/>
        <v>0</v>
      </c>
      <c r="G9" s="147">
        <f t="shared" si="0"/>
        <v>0</v>
      </c>
      <c r="H9" s="147">
        <f t="shared" si="0"/>
        <v>0</v>
      </c>
      <c r="I9" s="147">
        <f t="shared" si="0"/>
        <v>0</v>
      </c>
      <c r="J9" s="147">
        <f t="shared" si="0"/>
        <v>0</v>
      </c>
      <c r="K9" s="147">
        <f t="shared" si="0"/>
        <v>0</v>
      </c>
      <c r="L9" s="147">
        <f t="shared" si="0"/>
        <v>0</v>
      </c>
      <c r="M9" s="147">
        <f t="shared" si="0"/>
        <v>0</v>
      </c>
      <c r="N9" s="147">
        <f t="shared" si="0"/>
        <v>0</v>
      </c>
      <c r="O9" s="147">
        <f t="shared" si="0"/>
        <v>0</v>
      </c>
      <c r="P9" s="147">
        <f t="shared" si="0"/>
        <v>0</v>
      </c>
      <c r="Q9" s="147">
        <f t="shared" si="0"/>
        <v>0</v>
      </c>
      <c r="R9" s="147">
        <f t="shared" si="0"/>
        <v>0</v>
      </c>
      <c r="S9" s="147">
        <f t="shared" si="0"/>
        <v>0</v>
      </c>
      <c r="T9" s="147">
        <f t="shared" si="0"/>
        <v>0</v>
      </c>
      <c r="U9" s="147">
        <f t="shared" si="0"/>
        <v>0</v>
      </c>
      <c r="V9" s="147">
        <f t="shared" si="0"/>
        <v>0</v>
      </c>
      <c r="W9" s="147">
        <f t="shared" si="0"/>
        <v>0</v>
      </c>
      <c r="X9" s="147">
        <f t="shared" si="0"/>
        <v>0</v>
      </c>
      <c r="Y9" s="147">
        <f t="shared" si="0"/>
        <v>0</v>
      </c>
      <c r="Z9" s="147">
        <f t="shared" si="0"/>
        <v>0</v>
      </c>
      <c r="AA9" s="147">
        <f t="shared" si="0"/>
        <v>0</v>
      </c>
      <c r="AB9" s="147">
        <f t="shared" si="0"/>
        <v>0</v>
      </c>
      <c r="AC9" s="147">
        <f t="shared" si="0"/>
        <v>0</v>
      </c>
      <c r="AD9" s="147">
        <f t="shared" si="0"/>
        <v>7578106002.79</v>
      </c>
      <c r="AE9" s="147">
        <f t="shared" si="0"/>
        <v>0</v>
      </c>
      <c r="AF9" s="147">
        <f t="shared" si="0"/>
        <v>0</v>
      </c>
      <c r="AG9" s="147">
        <f t="shared" si="0"/>
        <v>0</v>
      </c>
      <c r="AH9" s="147">
        <f t="shared" si="0"/>
        <v>7578106002.79</v>
      </c>
      <c r="AI9" s="147">
        <f t="shared" si="0"/>
        <v>0</v>
      </c>
      <c r="AJ9" s="147">
        <f t="shared" si="0"/>
        <v>0</v>
      </c>
      <c r="AK9" s="147">
        <f t="shared" si="0"/>
        <v>0</v>
      </c>
      <c r="AL9" s="363">
        <f t="shared" si="0"/>
        <v>7578106002.79</v>
      </c>
    </row>
    <row r="10" spans="1:38" hidden="1" x14ac:dyDescent="0.25">
      <c r="A10" s="148"/>
      <c r="B10" s="149"/>
      <c r="C10" s="150"/>
      <c r="D10" s="150"/>
      <c r="E10" s="150"/>
      <c r="F10" s="150"/>
      <c r="G10" s="150"/>
      <c r="H10" s="150"/>
      <c r="I10" s="150"/>
      <c r="J10" s="150"/>
      <c r="K10" s="150"/>
      <c r="L10" s="150"/>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364"/>
    </row>
    <row r="11" spans="1:38" ht="13.8" hidden="1" thickBot="1" x14ac:dyDescent="0.3">
      <c r="A11" s="151" t="s">
        <v>128</v>
      </c>
      <c r="B11" s="152" t="s">
        <v>129</v>
      </c>
      <c r="C11" s="153">
        <f t="shared" ref="C11:K11" si="1">C14+C20+C25+C34+C42+C48</f>
        <v>0</v>
      </c>
      <c r="D11" s="153">
        <f t="shared" si="1"/>
        <v>0</v>
      </c>
      <c r="E11" s="153">
        <f t="shared" si="1"/>
        <v>0</v>
      </c>
      <c r="F11" s="153">
        <f t="shared" si="1"/>
        <v>0</v>
      </c>
      <c r="G11" s="153">
        <f t="shared" si="1"/>
        <v>0</v>
      </c>
      <c r="H11" s="153">
        <f t="shared" si="1"/>
        <v>0</v>
      </c>
      <c r="I11" s="153">
        <f t="shared" si="1"/>
        <v>0</v>
      </c>
      <c r="J11" s="153">
        <f t="shared" si="1"/>
        <v>0</v>
      </c>
      <c r="K11" s="153">
        <f t="shared" si="1"/>
        <v>0</v>
      </c>
      <c r="L11" s="153">
        <f t="shared" ref="L11:AL11" si="2">L14+L20+L25+L34+L42+L48</f>
        <v>0</v>
      </c>
      <c r="M11" s="153">
        <f t="shared" si="2"/>
        <v>0</v>
      </c>
      <c r="N11" s="153">
        <f t="shared" si="2"/>
        <v>0</v>
      </c>
      <c r="O11" s="153">
        <f t="shared" si="2"/>
        <v>0</v>
      </c>
      <c r="P11" s="153">
        <f t="shared" si="2"/>
        <v>0</v>
      </c>
      <c r="Q11" s="153">
        <f t="shared" si="2"/>
        <v>0</v>
      </c>
      <c r="R11" s="153">
        <f t="shared" si="2"/>
        <v>0</v>
      </c>
      <c r="S11" s="153">
        <f t="shared" si="2"/>
        <v>0</v>
      </c>
      <c r="T11" s="153">
        <f t="shared" si="2"/>
        <v>0</v>
      </c>
      <c r="U11" s="153">
        <f t="shared" si="2"/>
        <v>0</v>
      </c>
      <c r="V11" s="153">
        <f t="shared" si="2"/>
        <v>0</v>
      </c>
      <c r="W11" s="153">
        <f t="shared" si="2"/>
        <v>0</v>
      </c>
      <c r="X11" s="153">
        <f t="shared" si="2"/>
        <v>0</v>
      </c>
      <c r="Y11" s="153">
        <f t="shared" si="2"/>
        <v>0</v>
      </c>
      <c r="Z11" s="153">
        <f t="shared" si="2"/>
        <v>0</v>
      </c>
      <c r="AA11" s="153">
        <f t="shared" si="2"/>
        <v>0</v>
      </c>
      <c r="AB11" s="153">
        <f t="shared" si="2"/>
        <v>0</v>
      </c>
      <c r="AC11" s="153">
        <f t="shared" si="2"/>
        <v>0</v>
      </c>
      <c r="AD11" s="153">
        <f t="shared" si="2"/>
        <v>0</v>
      </c>
      <c r="AE11" s="153">
        <f t="shared" si="2"/>
        <v>0</v>
      </c>
      <c r="AF11" s="153">
        <f t="shared" si="2"/>
        <v>0</v>
      </c>
      <c r="AG11" s="153">
        <f t="shared" si="2"/>
        <v>0</v>
      </c>
      <c r="AH11" s="153">
        <f t="shared" si="2"/>
        <v>0</v>
      </c>
      <c r="AI11" s="153">
        <f t="shared" si="2"/>
        <v>0</v>
      </c>
      <c r="AJ11" s="153">
        <f t="shared" si="2"/>
        <v>0</v>
      </c>
      <c r="AK11" s="153">
        <f t="shared" si="2"/>
        <v>0</v>
      </c>
      <c r="AL11" s="365">
        <f t="shared" si="2"/>
        <v>0</v>
      </c>
    </row>
    <row r="12" spans="1:38" s="117" customFormat="1" hidden="1" outlineLevel="1" x14ac:dyDescent="0.25">
      <c r="A12" s="154"/>
      <c r="B12" s="155" t="s">
        <v>286</v>
      </c>
      <c r="C12" s="156">
        <f t="shared" ref="C12:K12" si="3">C16+C17+C22+C27+C28+C29+C30+C31</f>
        <v>0</v>
      </c>
      <c r="D12" s="156">
        <f t="shared" si="3"/>
        <v>0</v>
      </c>
      <c r="E12" s="156">
        <f t="shared" si="3"/>
        <v>0</v>
      </c>
      <c r="F12" s="156">
        <f t="shared" si="3"/>
        <v>0</v>
      </c>
      <c r="G12" s="156">
        <f t="shared" si="3"/>
        <v>0</v>
      </c>
      <c r="H12" s="156">
        <f t="shared" si="3"/>
        <v>0</v>
      </c>
      <c r="I12" s="156">
        <f t="shared" si="3"/>
        <v>0</v>
      </c>
      <c r="J12" s="156">
        <f t="shared" si="3"/>
        <v>0</v>
      </c>
      <c r="K12" s="156">
        <f t="shared" si="3"/>
        <v>0</v>
      </c>
      <c r="L12" s="156">
        <f t="shared" ref="L12:AL12" si="4">L16+L17+L22+L27+L28+L29+L30+L31</f>
        <v>0</v>
      </c>
      <c r="M12" s="156">
        <f t="shared" si="4"/>
        <v>0</v>
      </c>
      <c r="N12" s="156">
        <f t="shared" si="4"/>
        <v>0</v>
      </c>
      <c r="O12" s="156">
        <f t="shared" si="4"/>
        <v>0</v>
      </c>
      <c r="P12" s="156">
        <f t="shared" si="4"/>
        <v>0</v>
      </c>
      <c r="Q12" s="156">
        <f t="shared" si="4"/>
        <v>0</v>
      </c>
      <c r="R12" s="156">
        <f t="shared" si="4"/>
        <v>0</v>
      </c>
      <c r="S12" s="156">
        <f t="shared" si="4"/>
        <v>0</v>
      </c>
      <c r="T12" s="156">
        <f t="shared" si="4"/>
        <v>0</v>
      </c>
      <c r="U12" s="156">
        <f t="shared" si="4"/>
        <v>0</v>
      </c>
      <c r="V12" s="156">
        <f t="shared" si="4"/>
        <v>0</v>
      </c>
      <c r="W12" s="156">
        <f t="shared" si="4"/>
        <v>0</v>
      </c>
      <c r="X12" s="156">
        <f t="shared" si="4"/>
        <v>0</v>
      </c>
      <c r="Y12" s="156">
        <f t="shared" si="4"/>
        <v>0</v>
      </c>
      <c r="Z12" s="156">
        <f t="shared" si="4"/>
        <v>0</v>
      </c>
      <c r="AA12" s="156">
        <f t="shared" si="4"/>
        <v>0</v>
      </c>
      <c r="AB12" s="156">
        <f t="shared" si="4"/>
        <v>0</v>
      </c>
      <c r="AC12" s="156">
        <f t="shared" si="4"/>
        <v>0</v>
      </c>
      <c r="AD12" s="156">
        <f t="shared" si="4"/>
        <v>0</v>
      </c>
      <c r="AE12" s="156">
        <f t="shared" si="4"/>
        <v>0</v>
      </c>
      <c r="AF12" s="156">
        <f t="shared" si="4"/>
        <v>0</v>
      </c>
      <c r="AG12" s="156">
        <f t="shared" si="4"/>
        <v>0</v>
      </c>
      <c r="AH12" s="156">
        <f t="shared" si="4"/>
        <v>0</v>
      </c>
      <c r="AI12" s="156">
        <f t="shared" si="4"/>
        <v>0</v>
      </c>
      <c r="AJ12" s="156">
        <f t="shared" si="4"/>
        <v>0</v>
      </c>
      <c r="AK12" s="156">
        <f t="shared" si="4"/>
        <v>0</v>
      </c>
      <c r="AL12" s="366">
        <f t="shared" si="4"/>
        <v>0</v>
      </c>
    </row>
    <row r="13" spans="1:38" ht="8.25" hidden="1" customHeight="1" collapsed="1" x14ac:dyDescent="0.25">
      <c r="A13" s="157"/>
      <c r="B13" s="158"/>
      <c r="C13" s="159"/>
      <c r="D13" s="159"/>
      <c r="E13" s="159"/>
      <c r="F13" s="159"/>
      <c r="G13" s="159"/>
      <c r="H13" s="159"/>
      <c r="I13" s="159"/>
      <c r="J13" s="159"/>
      <c r="K13" s="159"/>
      <c r="L13" s="159"/>
      <c r="M13" s="159"/>
      <c r="N13" s="159"/>
      <c r="O13" s="159"/>
      <c r="P13" s="159"/>
      <c r="Q13" s="159"/>
      <c r="R13" s="159"/>
      <c r="S13" s="159"/>
      <c r="T13" s="159"/>
      <c r="U13" s="159"/>
      <c r="V13" s="159"/>
      <c r="W13" s="159"/>
      <c r="X13" s="159"/>
      <c r="Y13" s="159"/>
      <c r="Z13" s="159"/>
      <c r="AA13" s="159"/>
      <c r="AB13" s="159"/>
      <c r="AC13" s="159"/>
      <c r="AD13" s="159"/>
      <c r="AE13" s="159"/>
      <c r="AF13" s="159"/>
      <c r="AG13" s="159"/>
      <c r="AH13" s="159"/>
      <c r="AI13" s="159"/>
      <c r="AJ13" s="159"/>
      <c r="AK13" s="159"/>
      <c r="AL13" s="367"/>
    </row>
    <row r="14" spans="1:38" s="117" customFormat="1" hidden="1" x14ac:dyDescent="0.25">
      <c r="A14" s="160" t="s">
        <v>220</v>
      </c>
      <c r="B14" s="161" t="s">
        <v>130</v>
      </c>
      <c r="C14" s="162">
        <f t="shared" ref="C14:K14" si="5">SUM(C16:C18)</f>
        <v>0</v>
      </c>
      <c r="D14" s="162">
        <f t="shared" si="5"/>
        <v>0</v>
      </c>
      <c r="E14" s="162">
        <f t="shared" si="5"/>
        <v>0</v>
      </c>
      <c r="F14" s="162">
        <f t="shared" si="5"/>
        <v>0</v>
      </c>
      <c r="G14" s="162">
        <f t="shared" si="5"/>
        <v>0</v>
      </c>
      <c r="H14" s="162">
        <f t="shared" si="5"/>
        <v>0</v>
      </c>
      <c r="I14" s="162">
        <f t="shared" si="5"/>
        <v>0</v>
      </c>
      <c r="J14" s="162">
        <f t="shared" si="5"/>
        <v>0</v>
      </c>
      <c r="K14" s="162">
        <f t="shared" si="5"/>
        <v>0</v>
      </c>
      <c r="L14" s="162">
        <f t="shared" ref="L14:AL14" si="6">SUM(L16:L18)</f>
        <v>0</v>
      </c>
      <c r="M14" s="162">
        <f t="shared" si="6"/>
        <v>0</v>
      </c>
      <c r="N14" s="162">
        <f t="shared" si="6"/>
        <v>0</v>
      </c>
      <c r="O14" s="162">
        <f t="shared" si="6"/>
        <v>0</v>
      </c>
      <c r="P14" s="162">
        <f t="shared" si="6"/>
        <v>0</v>
      </c>
      <c r="Q14" s="162">
        <f t="shared" si="6"/>
        <v>0</v>
      </c>
      <c r="R14" s="162">
        <f t="shared" si="6"/>
        <v>0</v>
      </c>
      <c r="S14" s="162">
        <f t="shared" si="6"/>
        <v>0</v>
      </c>
      <c r="T14" s="162">
        <f t="shared" si="6"/>
        <v>0</v>
      </c>
      <c r="U14" s="162">
        <f t="shared" si="6"/>
        <v>0</v>
      </c>
      <c r="V14" s="162">
        <f t="shared" si="6"/>
        <v>0</v>
      </c>
      <c r="W14" s="162">
        <f t="shared" si="6"/>
        <v>0</v>
      </c>
      <c r="X14" s="162">
        <f t="shared" si="6"/>
        <v>0</v>
      </c>
      <c r="Y14" s="162">
        <f t="shared" si="6"/>
        <v>0</v>
      </c>
      <c r="Z14" s="162">
        <f t="shared" si="6"/>
        <v>0</v>
      </c>
      <c r="AA14" s="162">
        <f t="shared" si="6"/>
        <v>0</v>
      </c>
      <c r="AB14" s="162">
        <f t="shared" si="6"/>
        <v>0</v>
      </c>
      <c r="AC14" s="162">
        <f t="shared" si="6"/>
        <v>0</v>
      </c>
      <c r="AD14" s="162">
        <f t="shared" si="6"/>
        <v>0</v>
      </c>
      <c r="AE14" s="162">
        <f t="shared" si="6"/>
        <v>0</v>
      </c>
      <c r="AF14" s="162">
        <f t="shared" si="6"/>
        <v>0</v>
      </c>
      <c r="AG14" s="162">
        <f t="shared" si="6"/>
        <v>0</v>
      </c>
      <c r="AH14" s="162">
        <f t="shared" si="6"/>
        <v>0</v>
      </c>
      <c r="AI14" s="162">
        <f t="shared" si="6"/>
        <v>0</v>
      </c>
      <c r="AJ14" s="162">
        <f t="shared" si="6"/>
        <v>0</v>
      </c>
      <c r="AK14" s="162">
        <f t="shared" si="6"/>
        <v>0</v>
      </c>
      <c r="AL14" s="368">
        <f t="shared" si="6"/>
        <v>0</v>
      </c>
    </row>
    <row r="15" spans="1:38" hidden="1" x14ac:dyDescent="0.25">
      <c r="A15" s="163"/>
      <c r="B15" s="158"/>
      <c r="C15" s="159"/>
      <c r="D15" s="159"/>
      <c r="E15" s="159"/>
      <c r="F15" s="159"/>
      <c r="G15" s="159"/>
      <c r="H15" s="159"/>
      <c r="I15" s="159"/>
      <c r="J15" s="159"/>
      <c r="K15" s="159"/>
      <c r="L15" s="159"/>
      <c r="M15" s="159"/>
      <c r="N15" s="159"/>
      <c r="O15" s="159"/>
      <c r="P15" s="159"/>
      <c r="Q15" s="159"/>
      <c r="R15" s="159"/>
      <c r="S15" s="159"/>
      <c r="T15" s="159"/>
      <c r="U15" s="159"/>
      <c r="V15" s="159"/>
      <c r="W15" s="159"/>
      <c r="X15" s="159"/>
      <c r="Y15" s="159"/>
      <c r="Z15" s="159"/>
      <c r="AA15" s="159"/>
      <c r="AB15" s="159"/>
      <c r="AC15" s="159"/>
      <c r="AD15" s="159"/>
      <c r="AE15" s="159"/>
      <c r="AF15" s="159"/>
      <c r="AG15" s="159"/>
      <c r="AH15" s="159"/>
      <c r="AI15" s="159"/>
      <c r="AJ15" s="159"/>
      <c r="AK15" s="159"/>
      <c r="AL15" s="367"/>
    </row>
    <row r="16" spans="1:38" s="117" customFormat="1" hidden="1" x14ac:dyDescent="0.25">
      <c r="A16" s="164" t="s">
        <v>173</v>
      </c>
      <c r="B16" s="165" t="s">
        <v>287</v>
      </c>
      <c r="C16" s="166">
        <v>0</v>
      </c>
      <c r="D16" s="166">
        <v>0</v>
      </c>
      <c r="E16" s="166">
        <v>0</v>
      </c>
      <c r="F16" s="166">
        <v>0</v>
      </c>
      <c r="G16" s="166">
        <f>SUM(C16:F16)</f>
        <v>0</v>
      </c>
      <c r="H16" s="166">
        <f>SUM(C16:G16)</f>
        <v>0</v>
      </c>
      <c r="I16" s="166">
        <v>0</v>
      </c>
      <c r="J16" s="166">
        <f>+I16</f>
        <v>0</v>
      </c>
      <c r="K16" s="166">
        <v>0</v>
      </c>
      <c r="L16" s="166">
        <v>0</v>
      </c>
      <c r="M16" s="166">
        <v>0</v>
      </c>
      <c r="N16" s="166">
        <v>0</v>
      </c>
      <c r="O16" s="166">
        <v>0</v>
      </c>
      <c r="P16" s="166">
        <v>0</v>
      </c>
      <c r="Q16" s="166">
        <v>0</v>
      </c>
      <c r="R16" s="166">
        <v>0</v>
      </c>
      <c r="S16" s="166">
        <v>0</v>
      </c>
      <c r="T16" s="166">
        <v>0</v>
      </c>
      <c r="U16" s="166">
        <v>0</v>
      </c>
      <c r="V16" s="166">
        <v>0</v>
      </c>
      <c r="W16" s="166">
        <v>0</v>
      </c>
      <c r="X16" s="166">
        <v>0</v>
      </c>
      <c r="Y16" s="166">
        <v>0</v>
      </c>
      <c r="Z16" s="166">
        <v>0</v>
      </c>
      <c r="AA16" s="166">
        <v>0</v>
      </c>
      <c r="AB16" s="166">
        <v>0</v>
      </c>
      <c r="AC16" s="166">
        <v>0</v>
      </c>
      <c r="AD16" s="166">
        <v>0</v>
      </c>
      <c r="AE16" s="166">
        <v>0</v>
      </c>
      <c r="AF16" s="166">
        <v>0</v>
      </c>
      <c r="AG16" s="166">
        <v>0</v>
      </c>
      <c r="AH16" s="166">
        <f>SUM(K16:AG16)</f>
        <v>0</v>
      </c>
      <c r="AI16" s="166">
        <v>0</v>
      </c>
      <c r="AJ16" s="166">
        <v>0</v>
      </c>
      <c r="AK16" s="166">
        <f>+AI16+AJ16</f>
        <v>0</v>
      </c>
      <c r="AL16" s="369">
        <f>AK16+H16+J16+AH16</f>
        <v>0</v>
      </c>
    </row>
    <row r="17" spans="1:39" hidden="1" x14ac:dyDescent="0.25">
      <c r="A17" s="164" t="s">
        <v>131</v>
      </c>
      <c r="B17" s="165" t="s">
        <v>288</v>
      </c>
      <c r="C17" s="166">
        <v>0</v>
      </c>
      <c r="D17" s="166">
        <v>0</v>
      </c>
      <c r="E17" s="166">
        <v>0</v>
      </c>
      <c r="F17" s="166">
        <v>0</v>
      </c>
      <c r="G17" s="166">
        <f>SUM(C17:F17)</f>
        <v>0</v>
      </c>
      <c r="H17" s="166">
        <f>SUM(C17:G17)</f>
        <v>0</v>
      </c>
      <c r="I17" s="166">
        <v>0</v>
      </c>
      <c r="J17" s="166">
        <f>+I17</f>
        <v>0</v>
      </c>
      <c r="K17" s="166">
        <v>0</v>
      </c>
      <c r="L17" s="166">
        <v>0</v>
      </c>
      <c r="M17" s="166">
        <v>0</v>
      </c>
      <c r="N17" s="166">
        <v>0</v>
      </c>
      <c r="O17" s="166">
        <v>0</v>
      </c>
      <c r="P17" s="166">
        <v>0</v>
      </c>
      <c r="Q17" s="166">
        <v>0</v>
      </c>
      <c r="R17" s="166">
        <v>0</v>
      </c>
      <c r="S17" s="166">
        <v>0</v>
      </c>
      <c r="T17" s="166">
        <v>0</v>
      </c>
      <c r="U17" s="166">
        <v>0</v>
      </c>
      <c r="V17" s="166">
        <v>0</v>
      </c>
      <c r="W17" s="166">
        <v>0</v>
      </c>
      <c r="X17" s="166">
        <v>0</v>
      </c>
      <c r="Y17" s="166">
        <v>0</v>
      </c>
      <c r="Z17" s="166">
        <v>0</v>
      </c>
      <c r="AA17" s="166">
        <v>0</v>
      </c>
      <c r="AB17" s="166">
        <v>0</v>
      </c>
      <c r="AC17" s="166">
        <v>0</v>
      </c>
      <c r="AD17" s="166">
        <v>0</v>
      </c>
      <c r="AE17" s="166">
        <v>0</v>
      </c>
      <c r="AF17" s="166">
        <v>0</v>
      </c>
      <c r="AG17" s="166">
        <v>0</v>
      </c>
      <c r="AH17" s="166">
        <f>SUM(K17:AG17)</f>
        <v>0</v>
      </c>
      <c r="AI17" s="166">
        <v>0</v>
      </c>
      <c r="AJ17" s="166">
        <v>0</v>
      </c>
      <c r="AK17" s="166">
        <v>0</v>
      </c>
      <c r="AL17" s="369">
        <f>AK17+H17+J17+AH17</f>
        <v>0</v>
      </c>
    </row>
    <row r="18" spans="1:39" s="117" customFormat="1" hidden="1" x14ac:dyDescent="0.25">
      <c r="A18" s="164" t="s">
        <v>281</v>
      </c>
      <c r="B18" s="165" t="s">
        <v>285</v>
      </c>
      <c r="C18" s="166">
        <v>0</v>
      </c>
      <c r="D18" s="166">
        <v>0</v>
      </c>
      <c r="E18" s="166">
        <v>0</v>
      </c>
      <c r="F18" s="166">
        <v>0</v>
      </c>
      <c r="G18" s="166">
        <v>0</v>
      </c>
      <c r="H18" s="166">
        <f>SUM(C18:G18)</f>
        <v>0</v>
      </c>
      <c r="I18" s="166">
        <v>0</v>
      </c>
      <c r="J18" s="166">
        <f>+I18</f>
        <v>0</v>
      </c>
      <c r="K18" s="166">
        <v>0</v>
      </c>
      <c r="L18" s="166">
        <v>0</v>
      </c>
      <c r="M18" s="166">
        <v>0</v>
      </c>
      <c r="N18" s="166">
        <v>0</v>
      </c>
      <c r="O18" s="166">
        <v>0</v>
      </c>
      <c r="P18" s="166">
        <v>0</v>
      </c>
      <c r="Q18" s="166">
        <v>0</v>
      </c>
      <c r="R18" s="166">
        <v>0</v>
      </c>
      <c r="S18" s="166">
        <v>0</v>
      </c>
      <c r="T18" s="166">
        <v>0</v>
      </c>
      <c r="U18" s="166">
        <v>0</v>
      </c>
      <c r="V18" s="166">
        <v>0</v>
      </c>
      <c r="W18" s="166">
        <v>0</v>
      </c>
      <c r="X18" s="166">
        <v>0</v>
      </c>
      <c r="Y18" s="166">
        <v>0</v>
      </c>
      <c r="Z18" s="166">
        <v>0</v>
      </c>
      <c r="AA18" s="166">
        <v>0</v>
      </c>
      <c r="AB18" s="166">
        <v>0</v>
      </c>
      <c r="AC18" s="166">
        <v>0</v>
      </c>
      <c r="AD18" s="166">
        <v>0</v>
      </c>
      <c r="AE18" s="166">
        <v>0</v>
      </c>
      <c r="AF18" s="166">
        <v>0</v>
      </c>
      <c r="AG18" s="166">
        <v>0</v>
      </c>
      <c r="AH18" s="166">
        <f>SUM(K18:AG18)</f>
        <v>0</v>
      </c>
      <c r="AI18" s="166">
        <v>0</v>
      </c>
      <c r="AJ18" s="166">
        <v>0</v>
      </c>
      <c r="AK18" s="166">
        <v>0</v>
      </c>
      <c r="AL18" s="369">
        <f>AK18+H18+J18+AH18</f>
        <v>0</v>
      </c>
    </row>
    <row r="19" spans="1:39" hidden="1" x14ac:dyDescent="0.25">
      <c r="A19" s="167"/>
      <c r="B19" s="168"/>
      <c r="C19" s="169"/>
      <c r="D19" s="169"/>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370"/>
    </row>
    <row r="20" spans="1:39" s="117" customFormat="1" hidden="1" x14ac:dyDescent="0.25">
      <c r="A20" s="160" t="s">
        <v>132</v>
      </c>
      <c r="B20" s="161" t="s">
        <v>133</v>
      </c>
      <c r="C20" s="162">
        <f t="shared" ref="C20:K20" si="7">SUM(C22:C23)</f>
        <v>0</v>
      </c>
      <c r="D20" s="162">
        <f t="shared" si="7"/>
        <v>0</v>
      </c>
      <c r="E20" s="162">
        <f t="shared" si="7"/>
        <v>0</v>
      </c>
      <c r="F20" s="162">
        <f t="shared" si="7"/>
        <v>0</v>
      </c>
      <c r="G20" s="162">
        <f t="shared" si="7"/>
        <v>0</v>
      </c>
      <c r="H20" s="162">
        <f t="shared" si="7"/>
        <v>0</v>
      </c>
      <c r="I20" s="162">
        <f t="shared" si="7"/>
        <v>0</v>
      </c>
      <c r="J20" s="162">
        <f t="shared" si="7"/>
        <v>0</v>
      </c>
      <c r="K20" s="162">
        <f t="shared" si="7"/>
        <v>0</v>
      </c>
      <c r="L20" s="162">
        <f t="shared" ref="L20:AL20" si="8">SUM(L22:L23)</f>
        <v>0</v>
      </c>
      <c r="M20" s="162">
        <f t="shared" si="8"/>
        <v>0</v>
      </c>
      <c r="N20" s="162">
        <f t="shared" si="8"/>
        <v>0</v>
      </c>
      <c r="O20" s="162">
        <f t="shared" si="8"/>
        <v>0</v>
      </c>
      <c r="P20" s="162">
        <f t="shared" si="8"/>
        <v>0</v>
      </c>
      <c r="Q20" s="162">
        <f t="shared" si="8"/>
        <v>0</v>
      </c>
      <c r="R20" s="162">
        <f t="shared" si="8"/>
        <v>0</v>
      </c>
      <c r="S20" s="162">
        <f t="shared" si="8"/>
        <v>0</v>
      </c>
      <c r="T20" s="162">
        <f t="shared" si="8"/>
        <v>0</v>
      </c>
      <c r="U20" s="162">
        <f t="shared" si="8"/>
        <v>0</v>
      </c>
      <c r="V20" s="162">
        <f t="shared" si="8"/>
        <v>0</v>
      </c>
      <c r="W20" s="162">
        <f t="shared" si="8"/>
        <v>0</v>
      </c>
      <c r="X20" s="162">
        <f t="shared" si="8"/>
        <v>0</v>
      </c>
      <c r="Y20" s="162">
        <f t="shared" si="8"/>
        <v>0</v>
      </c>
      <c r="Z20" s="162">
        <f t="shared" si="8"/>
        <v>0</v>
      </c>
      <c r="AA20" s="162">
        <f t="shared" si="8"/>
        <v>0</v>
      </c>
      <c r="AB20" s="162">
        <f t="shared" si="8"/>
        <v>0</v>
      </c>
      <c r="AC20" s="162">
        <f t="shared" si="8"/>
        <v>0</v>
      </c>
      <c r="AD20" s="162">
        <f t="shared" si="8"/>
        <v>0</v>
      </c>
      <c r="AE20" s="162">
        <f t="shared" si="8"/>
        <v>0</v>
      </c>
      <c r="AF20" s="162">
        <f t="shared" si="8"/>
        <v>0</v>
      </c>
      <c r="AG20" s="162">
        <f t="shared" si="8"/>
        <v>0</v>
      </c>
      <c r="AH20" s="162">
        <f t="shared" si="8"/>
        <v>0</v>
      </c>
      <c r="AI20" s="162">
        <f t="shared" si="8"/>
        <v>0</v>
      </c>
      <c r="AJ20" s="162">
        <f t="shared" si="8"/>
        <v>0</v>
      </c>
      <c r="AK20" s="162">
        <f t="shared" si="8"/>
        <v>0</v>
      </c>
      <c r="AL20" s="368">
        <f t="shared" si="8"/>
        <v>0</v>
      </c>
    </row>
    <row r="21" spans="1:39" hidden="1" x14ac:dyDescent="0.25">
      <c r="A21" s="163"/>
      <c r="B21" s="158"/>
      <c r="C21" s="159"/>
      <c r="D21" s="159"/>
      <c r="E21" s="159"/>
      <c r="F21" s="159"/>
      <c r="G21" s="159"/>
      <c r="H21" s="159"/>
      <c r="I21" s="159"/>
      <c r="J21" s="159"/>
      <c r="K21" s="159"/>
      <c r="L21" s="159"/>
      <c r="M21" s="159"/>
      <c r="N21" s="159"/>
      <c r="O21" s="159"/>
      <c r="P21" s="159"/>
      <c r="Q21" s="159"/>
      <c r="R21" s="159"/>
      <c r="S21" s="159"/>
      <c r="T21" s="159"/>
      <c r="U21" s="159"/>
      <c r="V21" s="159"/>
      <c r="W21" s="159"/>
      <c r="X21" s="159"/>
      <c r="Y21" s="159"/>
      <c r="Z21" s="159"/>
      <c r="AA21" s="159"/>
      <c r="AB21" s="159"/>
      <c r="AC21" s="159"/>
      <c r="AD21" s="159"/>
      <c r="AE21" s="159"/>
      <c r="AF21" s="159"/>
      <c r="AG21" s="159"/>
      <c r="AH21" s="159"/>
      <c r="AI21" s="159"/>
      <c r="AJ21" s="159"/>
      <c r="AK21" s="159"/>
      <c r="AL21" s="367"/>
    </row>
    <row r="22" spans="1:39" hidden="1" x14ac:dyDescent="0.25">
      <c r="A22" s="164" t="s">
        <v>178</v>
      </c>
      <c r="B22" s="165" t="s">
        <v>134</v>
      </c>
      <c r="C22" s="166">
        <v>0</v>
      </c>
      <c r="D22" s="166">
        <v>0</v>
      </c>
      <c r="E22" s="166">
        <v>0</v>
      </c>
      <c r="F22" s="166">
        <v>0</v>
      </c>
      <c r="G22" s="166">
        <v>0</v>
      </c>
      <c r="H22" s="166">
        <f>SUM(C22:G22)</f>
        <v>0</v>
      </c>
      <c r="I22" s="166">
        <v>0</v>
      </c>
      <c r="J22" s="166">
        <f>+I22</f>
        <v>0</v>
      </c>
      <c r="K22" s="166">
        <v>0</v>
      </c>
      <c r="L22" s="166">
        <v>0</v>
      </c>
      <c r="M22" s="166">
        <v>0</v>
      </c>
      <c r="N22" s="166">
        <v>0</v>
      </c>
      <c r="O22" s="166">
        <v>0</v>
      </c>
      <c r="P22" s="166">
        <v>0</v>
      </c>
      <c r="Q22" s="166">
        <v>0</v>
      </c>
      <c r="R22" s="166">
        <v>0</v>
      </c>
      <c r="S22" s="166">
        <v>0</v>
      </c>
      <c r="T22" s="166">
        <v>0</v>
      </c>
      <c r="U22" s="166">
        <v>0</v>
      </c>
      <c r="V22" s="166">
        <v>0</v>
      </c>
      <c r="W22" s="166">
        <v>0</v>
      </c>
      <c r="X22" s="166">
        <v>0</v>
      </c>
      <c r="Y22" s="166">
        <v>0</v>
      </c>
      <c r="Z22" s="166">
        <v>0</v>
      </c>
      <c r="AA22" s="166">
        <v>0</v>
      </c>
      <c r="AB22" s="166">
        <v>0</v>
      </c>
      <c r="AC22" s="166">
        <v>0</v>
      </c>
      <c r="AD22" s="166">
        <v>0</v>
      </c>
      <c r="AE22" s="166">
        <v>0</v>
      </c>
      <c r="AF22" s="166">
        <v>0</v>
      </c>
      <c r="AG22" s="166">
        <v>0</v>
      </c>
      <c r="AH22" s="166">
        <f>SUM(K22:AG22)</f>
        <v>0</v>
      </c>
      <c r="AI22" s="166">
        <v>0</v>
      </c>
      <c r="AJ22" s="166">
        <v>0</v>
      </c>
      <c r="AK22" s="166">
        <v>0</v>
      </c>
      <c r="AL22" s="369">
        <f>AK22+H22+J22+AH22</f>
        <v>0</v>
      </c>
      <c r="AM22" s="118"/>
    </row>
    <row r="23" spans="1:39" hidden="1" x14ac:dyDescent="0.25">
      <c r="A23" s="170" t="s">
        <v>135</v>
      </c>
      <c r="B23" s="171" t="s">
        <v>136</v>
      </c>
      <c r="C23" s="166">
        <v>0</v>
      </c>
      <c r="D23" s="166">
        <v>0</v>
      </c>
      <c r="E23" s="166">
        <v>0</v>
      </c>
      <c r="F23" s="166">
        <v>0</v>
      </c>
      <c r="G23" s="166">
        <v>0</v>
      </c>
      <c r="H23" s="166">
        <f>SUM(C23:G23)</f>
        <v>0</v>
      </c>
      <c r="I23" s="166">
        <v>0</v>
      </c>
      <c r="J23" s="166">
        <f>+I23</f>
        <v>0</v>
      </c>
      <c r="K23" s="166">
        <v>0</v>
      </c>
      <c r="L23" s="166">
        <v>0</v>
      </c>
      <c r="M23" s="166">
        <v>0</v>
      </c>
      <c r="N23" s="166">
        <v>0</v>
      </c>
      <c r="O23" s="166">
        <v>0</v>
      </c>
      <c r="P23" s="166">
        <v>0</v>
      </c>
      <c r="Q23" s="166">
        <v>0</v>
      </c>
      <c r="R23" s="166">
        <v>0</v>
      </c>
      <c r="S23" s="166">
        <v>0</v>
      </c>
      <c r="T23" s="166">
        <v>0</v>
      </c>
      <c r="U23" s="166">
        <v>0</v>
      </c>
      <c r="V23" s="166">
        <v>0</v>
      </c>
      <c r="W23" s="166">
        <v>0</v>
      </c>
      <c r="X23" s="166">
        <v>0</v>
      </c>
      <c r="Y23" s="166">
        <v>0</v>
      </c>
      <c r="Z23" s="166">
        <v>0</v>
      </c>
      <c r="AA23" s="166">
        <v>0</v>
      </c>
      <c r="AB23" s="166">
        <v>0</v>
      </c>
      <c r="AC23" s="166">
        <v>0</v>
      </c>
      <c r="AD23" s="166">
        <v>0</v>
      </c>
      <c r="AE23" s="166">
        <v>0</v>
      </c>
      <c r="AF23" s="166">
        <v>0</v>
      </c>
      <c r="AG23" s="166">
        <v>0</v>
      </c>
      <c r="AH23" s="166">
        <f>SUM(K23:AG23)</f>
        <v>0</v>
      </c>
      <c r="AI23" s="166">
        <v>0</v>
      </c>
      <c r="AJ23" s="166">
        <v>0</v>
      </c>
      <c r="AK23" s="166">
        <v>0</v>
      </c>
      <c r="AL23" s="369">
        <f>AK23+H23+J23+AH23</f>
        <v>0</v>
      </c>
    </row>
    <row r="24" spans="1:39" s="117" customFormat="1" hidden="1" x14ac:dyDescent="0.25">
      <c r="A24" s="172"/>
      <c r="B24" s="173"/>
      <c r="C24" s="174"/>
      <c r="D24" s="174"/>
      <c r="E24" s="174"/>
      <c r="F24" s="174"/>
      <c r="G24" s="174"/>
      <c r="H24" s="174"/>
      <c r="I24" s="174"/>
      <c r="J24" s="174"/>
      <c r="K24" s="174"/>
      <c r="L24" s="174"/>
      <c r="M24" s="174"/>
      <c r="N24" s="174"/>
      <c r="O24" s="174"/>
      <c r="P24" s="174"/>
      <c r="Q24" s="174"/>
      <c r="R24" s="174"/>
      <c r="S24" s="174"/>
      <c r="T24" s="174"/>
      <c r="U24" s="174"/>
      <c r="V24" s="174"/>
      <c r="W24" s="174"/>
      <c r="X24" s="174"/>
      <c r="Y24" s="174"/>
      <c r="Z24" s="174"/>
      <c r="AA24" s="174"/>
      <c r="AB24" s="174"/>
      <c r="AC24" s="174"/>
      <c r="AD24" s="174"/>
      <c r="AE24" s="174"/>
      <c r="AF24" s="174"/>
      <c r="AG24" s="174"/>
      <c r="AH24" s="174"/>
      <c r="AI24" s="174"/>
      <c r="AJ24" s="174"/>
      <c r="AK24" s="174"/>
      <c r="AL24" s="371"/>
    </row>
    <row r="25" spans="1:39" s="117" customFormat="1" hidden="1" x14ac:dyDescent="0.25">
      <c r="A25" s="160" t="s">
        <v>137</v>
      </c>
      <c r="B25" s="161" t="s">
        <v>138</v>
      </c>
      <c r="C25" s="162">
        <f t="shared" ref="C25:K25" si="9">SUM(C27:C31)</f>
        <v>0</v>
      </c>
      <c r="D25" s="162">
        <f t="shared" si="9"/>
        <v>0</v>
      </c>
      <c r="E25" s="162">
        <f t="shared" si="9"/>
        <v>0</v>
      </c>
      <c r="F25" s="162">
        <f t="shared" si="9"/>
        <v>0</v>
      </c>
      <c r="G25" s="162">
        <f t="shared" si="9"/>
        <v>0</v>
      </c>
      <c r="H25" s="162">
        <f t="shared" si="9"/>
        <v>0</v>
      </c>
      <c r="I25" s="162">
        <f t="shared" si="9"/>
        <v>0</v>
      </c>
      <c r="J25" s="162">
        <f t="shared" si="9"/>
        <v>0</v>
      </c>
      <c r="K25" s="162">
        <f t="shared" si="9"/>
        <v>0</v>
      </c>
      <c r="L25" s="162">
        <f t="shared" ref="L25:AL25" si="10">SUM(L27:L31)</f>
        <v>0</v>
      </c>
      <c r="M25" s="162">
        <f t="shared" si="10"/>
        <v>0</v>
      </c>
      <c r="N25" s="162">
        <f t="shared" si="10"/>
        <v>0</v>
      </c>
      <c r="O25" s="162">
        <f t="shared" si="10"/>
        <v>0</v>
      </c>
      <c r="P25" s="162">
        <f t="shared" si="10"/>
        <v>0</v>
      </c>
      <c r="Q25" s="162">
        <f t="shared" si="10"/>
        <v>0</v>
      </c>
      <c r="R25" s="162">
        <f t="shared" si="10"/>
        <v>0</v>
      </c>
      <c r="S25" s="162">
        <f t="shared" si="10"/>
        <v>0</v>
      </c>
      <c r="T25" s="162">
        <f t="shared" si="10"/>
        <v>0</v>
      </c>
      <c r="U25" s="162">
        <f t="shared" si="10"/>
        <v>0</v>
      </c>
      <c r="V25" s="162">
        <f t="shared" si="10"/>
        <v>0</v>
      </c>
      <c r="W25" s="162">
        <f t="shared" si="10"/>
        <v>0</v>
      </c>
      <c r="X25" s="162">
        <f t="shared" si="10"/>
        <v>0</v>
      </c>
      <c r="Y25" s="162">
        <f t="shared" si="10"/>
        <v>0</v>
      </c>
      <c r="Z25" s="162">
        <f t="shared" si="10"/>
        <v>0</v>
      </c>
      <c r="AA25" s="162">
        <f t="shared" si="10"/>
        <v>0</v>
      </c>
      <c r="AB25" s="162">
        <f t="shared" si="10"/>
        <v>0</v>
      </c>
      <c r="AC25" s="162">
        <f t="shared" si="10"/>
        <v>0</v>
      </c>
      <c r="AD25" s="162">
        <f t="shared" si="10"/>
        <v>0</v>
      </c>
      <c r="AE25" s="162">
        <f t="shared" si="10"/>
        <v>0</v>
      </c>
      <c r="AF25" s="162">
        <f t="shared" si="10"/>
        <v>0</v>
      </c>
      <c r="AG25" s="162">
        <f t="shared" si="10"/>
        <v>0</v>
      </c>
      <c r="AH25" s="162">
        <f t="shared" si="10"/>
        <v>0</v>
      </c>
      <c r="AI25" s="162">
        <f t="shared" si="10"/>
        <v>0</v>
      </c>
      <c r="AJ25" s="162">
        <f t="shared" si="10"/>
        <v>0</v>
      </c>
      <c r="AK25" s="162">
        <f t="shared" si="10"/>
        <v>0</v>
      </c>
      <c r="AL25" s="368">
        <f t="shared" si="10"/>
        <v>0</v>
      </c>
    </row>
    <row r="26" spans="1:39" hidden="1" x14ac:dyDescent="0.25">
      <c r="A26" s="163"/>
      <c r="B26" s="158"/>
      <c r="C26" s="159"/>
      <c r="D26" s="159"/>
      <c r="E26" s="159"/>
      <c r="F26" s="159"/>
      <c r="G26" s="159"/>
      <c r="H26" s="159"/>
      <c r="I26" s="159"/>
      <c r="J26" s="159"/>
      <c r="K26" s="159"/>
      <c r="L26" s="159"/>
      <c r="M26" s="159"/>
      <c r="N26" s="159"/>
      <c r="O26" s="159"/>
      <c r="P26" s="159"/>
      <c r="Q26" s="159"/>
      <c r="R26" s="159"/>
      <c r="S26" s="159"/>
      <c r="T26" s="159"/>
      <c r="U26" s="159"/>
      <c r="V26" s="159"/>
      <c r="W26" s="159"/>
      <c r="X26" s="159"/>
      <c r="Y26" s="159"/>
      <c r="Z26" s="159"/>
      <c r="AA26" s="159"/>
      <c r="AB26" s="159"/>
      <c r="AC26" s="159"/>
      <c r="AD26" s="159"/>
      <c r="AE26" s="159"/>
      <c r="AF26" s="159"/>
      <c r="AG26" s="159"/>
      <c r="AH26" s="159"/>
      <c r="AI26" s="159"/>
      <c r="AJ26" s="159"/>
      <c r="AK26" s="159"/>
      <c r="AL26" s="367"/>
    </row>
    <row r="27" spans="1:39" hidden="1" x14ac:dyDescent="0.25">
      <c r="A27" s="164" t="s">
        <v>139</v>
      </c>
      <c r="B27" s="165" t="s">
        <v>289</v>
      </c>
      <c r="C27" s="166">
        <v>0</v>
      </c>
      <c r="D27" s="166">
        <v>0</v>
      </c>
      <c r="E27" s="166">
        <v>0</v>
      </c>
      <c r="F27" s="166">
        <v>0</v>
      </c>
      <c r="G27" s="166">
        <v>0</v>
      </c>
      <c r="H27" s="166">
        <f>SUM(C27:G27)</f>
        <v>0</v>
      </c>
      <c r="I27" s="166">
        <v>0</v>
      </c>
      <c r="J27" s="166">
        <f>+I27</f>
        <v>0</v>
      </c>
      <c r="K27" s="166">
        <v>0</v>
      </c>
      <c r="L27" s="166">
        <v>0</v>
      </c>
      <c r="M27" s="166">
        <v>0</v>
      </c>
      <c r="N27" s="166">
        <v>0</v>
      </c>
      <c r="O27" s="166">
        <v>0</v>
      </c>
      <c r="P27" s="166">
        <v>0</v>
      </c>
      <c r="Q27" s="166">
        <v>0</v>
      </c>
      <c r="R27" s="166">
        <v>0</v>
      </c>
      <c r="S27" s="166">
        <v>0</v>
      </c>
      <c r="T27" s="166">
        <v>0</v>
      </c>
      <c r="U27" s="166">
        <v>0</v>
      </c>
      <c r="V27" s="166">
        <v>0</v>
      </c>
      <c r="W27" s="166">
        <v>0</v>
      </c>
      <c r="X27" s="166">
        <v>0</v>
      </c>
      <c r="Y27" s="166">
        <v>0</v>
      </c>
      <c r="Z27" s="166">
        <v>0</v>
      </c>
      <c r="AA27" s="166">
        <v>0</v>
      </c>
      <c r="AB27" s="166">
        <v>0</v>
      </c>
      <c r="AC27" s="166">
        <v>0</v>
      </c>
      <c r="AD27" s="166">
        <v>0</v>
      </c>
      <c r="AE27" s="166">
        <v>0</v>
      </c>
      <c r="AF27" s="166">
        <v>0</v>
      </c>
      <c r="AG27" s="166">
        <v>0</v>
      </c>
      <c r="AH27" s="166">
        <f>SUM(K27:AG27)</f>
        <v>0</v>
      </c>
      <c r="AI27" s="166">
        <v>0</v>
      </c>
      <c r="AJ27" s="166">
        <v>0</v>
      </c>
      <c r="AK27" s="166">
        <v>0</v>
      </c>
      <c r="AL27" s="369">
        <f>AK27+H27+J27+AH27</f>
        <v>0</v>
      </c>
    </row>
    <row r="28" spans="1:39" hidden="1" x14ac:dyDescent="0.25">
      <c r="A28" s="164" t="s">
        <v>140</v>
      </c>
      <c r="B28" s="165" t="s">
        <v>290</v>
      </c>
      <c r="C28" s="166">
        <v>0</v>
      </c>
      <c r="D28" s="166">
        <v>0</v>
      </c>
      <c r="E28" s="166">
        <v>0</v>
      </c>
      <c r="F28" s="166">
        <v>0</v>
      </c>
      <c r="G28" s="166">
        <v>0</v>
      </c>
      <c r="H28" s="166">
        <f>SUM(C28:G28)</f>
        <v>0</v>
      </c>
      <c r="I28" s="166">
        <v>0</v>
      </c>
      <c r="J28" s="166">
        <f>+I28</f>
        <v>0</v>
      </c>
      <c r="K28" s="166">
        <v>0</v>
      </c>
      <c r="L28" s="166">
        <v>0</v>
      </c>
      <c r="M28" s="166">
        <v>0</v>
      </c>
      <c r="N28" s="166">
        <v>0</v>
      </c>
      <c r="O28" s="166">
        <v>0</v>
      </c>
      <c r="P28" s="166">
        <v>0</v>
      </c>
      <c r="Q28" s="166">
        <v>0</v>
      </c>
      <c r="R28" s="166">
        <v>0</v>
      </c>
      <c r="S28" s="166">
        <v>0</v>
      </c>
      <c r="T28" s="166">
        <v>0</v>
      </c>
      <c r="U28" s="166">
        <v>0</v>
      </c>
      <c r="V28" s="166">
        <v>0</v>
      </c>
      <c r="W28" s="166">
        <v>0</v>
      </c>
      <c r="X28" s="166">
        <v>0</v>
      </c>
      <c r="Y28" s="166">
        <v>0</v>
      </c>
      <c r="Z28" s="166">
        <v>0</v>
      </c>
      <c r="AA28" s="166">
        <v>0</v>
      </c>
      <c r="AB28" s="166">
        <v>0</v>
      </c>
      <c r="AC28" s="166">
        <v>0</v>
      </c>
      <c r="AD28" s="166">
        <v>0</v>
      </c>
      <c r="AE28" s="166">
        <v>0</v>
      </c>
      <c r="AF28" s="166">
        <v>0</v>
      </c>
      <c r="AG28" s="166">
        <v>0</v>
      </c>
      <c r="AH28" s="166">
        <f>SUM(K28:AG28)</f>
        <v>0</v>
      </c>
      <c r="AI28" s="166">
        <v>0</v>
      </c>
      <c r="AJ28" s="166">
        <v>0</v>
      </c>
      <c r="AK28" s="166">
        <v>0</v>
      </c>
      <c r="AL28" s="369">
        <f>AK28+H28+J28+AH28</f>
        <v>0</v>
      </c>
    </row>
    <row r="29" spans="1:39" hidden="1" x14ac:dyDescent="0.25">
      <c r="A29" s="164" t="s">
        <v>175</v>
      </c>
      <c r="B29" s="165" t="s">
        <v>291</v>
      </c>
      <c r="C29" s="166">
        <v>0</v>
      </c>
      <c r="D29" s="166">
        <v>0</v>
      </c>
      <c r="E29" s="166">
        <v>0</v>
      </c>
      <c r="F29" s="166">
        <v>0</v>
      </c>
      <c r="G29" s="166">
        <v>0</v>
      </c>
      <c r="H29" s="166">
        <f>SUM(C29:G29)</f>
        <v>0</v>
      </c>
      <c r="I29" s="166">
        <v>0</v>
      </c>
      <c r="J29" s="166">
        <f>+I29</f>
        <v>0</v>
      </c>
      <c r="K29" s="166">
        <v>0</v>
      </c>
      <c r="L29" s="166">
        <v>0</v>
      </c>
      <c r="M29" s="166">
        <v>0</v>
      </c>
      <c r="N29" s="166">
        <v>0</v>
      </c>
      <c r="O29" s="166">
        <v>0</v>
      </c>
      <c r="P29" s="166">
        <v>0</v>
      </c>
      <c r="Q29" s="166">
        <v>0</v>
      </c>
      <c r="R29" s="166">
        <v>0</v>
      </c>
      <c r="S29" s="166">
        <v>0</v>
      </c>
      <c r="T29" s="166">
        <v>0</v>
      </c>
      <c r="U29" s="166">
        <v>0</v>
      </c>
      <c r="V29" s="166">
        <v>0</v>
      </c>
      <c r="W29" s="166">
        <v>0</v>
      </c>
      <c r="X29" s="166">
        <v>0</v>
      </c>
      <c r="Y29" s="166">
        <v>0</v>
      </c>
      <c r="Z29" s="166">
        <v>0</v>
      </c>
      <c r="AA29" s="166">
        <v>0</v>
      </c>
      <c r="AB29" s="166">
        <v>0</v>
      </c>
      <c r="AC29" s="166">
        <v>0</v>
      </c>
      <c r="AD29" s="166">
        <v>0</v>
      </c>
      <c r="AE29" s="166">
        <v>0</v>
      </c>
      <c r="AF29" s="166">
        <v>0</v>
      </c>
      <c r="AG29" s="166">
        <v>0</v>
      </c>
      <c r="AH29" s="166">
        <f>SUM(K29:AG29)</f>
        <v>0</v>
      </c>
      <c r="AI29" s="166">
        <v>0</v>
      </c>
      <c r="AJ29" s="166">
        <v>0</v>
      </c>
      <c r="AK29" s="166">
        <v>0</v>
      </c>
      <c r="AL29" s="369">
        <f>AK29+H29+J29+AH29</f>
        <v>0</v>
      </c>
    </row>
    <row r="30" spans="1:39" hidden="1" x14ac:dyDescent="0.25">
      <c r="A30" s="164" t="s">
        <v>174</v>
      </c>
      <c r="B30" s="165" t="s">
        <v>292</v>
      </c>
      <c r="C30" s="166">
        <v>0</v>
      </c>
      <c r="D30" s="166">
        <v>0</v>
      </c>
      <c r="E30" s="166">
        <v>0</v>
      </c>
      <c r="F30" s="166">
        <v>0</v>
      </c>
      <c r="G30" s="166">
        <v>0</v>
      </c>
      <c r="H30" s="166">
        <f>SUM(C30:G30)</f>
        <v>0</v>
      </c>
      <c r="I30" s="166">
        <v>0</v>
      </c>
      <c r="J30" s="166">
        <f>+I30</f>
        <v>0</v>
      </c>
      <c r="K30" s="166">
        <v>0</v>
      </c>
      <c r="L30" s="166">
        <v>0</v>
      </c>
      <c r="M30" s="166">
        <v>0</v>
      </c>
      <c r="N30" s="166">
        <v>0</v>
      </c>
      <c r="O30" s="166">
        <v>0</v>
      </c>
      <c r="P30" s="166">
        <v>0</v>
      </c>
      <c r="Q30" s="166">
        <v>0</v>
      </c>
      <c r="R30" s="166">
        <v>0</v>
      </c>
      <c r="S30" s="166">
        <v>0</v>
      </c>
      <c r="T30" s="166">
        <v>0</v>
      </c>
      <c r="U30" s="166">
        <v>0</v>
      </c>
      <c r="V30" s="166">
        <v>0</v>
      </c>
      <c r="W30" s="166">
        <v>0</v>
      </c>
      <c r="X30" s="166">
        <v>0</v>
      </c>
      <c r="Y30" s="166">
        <v>0</v>
      </c>
      <c r="Z30" s="166">
        <v>0</v>
      </c>
      <c r="AA30" s="166">
        <v>0</v>
      </c>
      <c r="AB30" s="166">
        <v>0</v>
      </c>
      <c r="AC30" s="166">
        <v>0</v>
      </c>
      <c r="AD30" s="166">
        <v>0</v>
      </c>
      <c r="AE30" s="166">
        <v>0</v>
      </c>
      <c r="AF30" s="166">
        <v>0</v>
      </c>
      <c r="AG30" s="166">
        <v>0</v>
      </c>
      <c r="AH30" s="166">
        <f>SUM(K30:AG30)</f>
        <v>0</v>
      </c>
      <c r="AI30" s="166">
        <v>0</v>
      </c>
      <c r="AJ30" s="166">
        <v>0</v>
      </c>
      <c r="AK30" s="166">
        <v>0</v>
      </c>
      <c r="AL30" s="369">
        <f>AK30+H30+J30+AH30</f>
        <v>0</v>
      </c>
      <c r="AM30" s="118"/>
    </row>
    <row r="31" spans="1:39" s="117" customFormat="1" hidden="1" x14ac:dyDescent="0.25">
      <c r="A31" s="164" t="s">
        <v>141</v>
      </c>
      <c r="B31" s="165" t="s">
        <v>142</v>
      </c>
      <c r="C31" s="166">
        <v>0</v>
      </c>
      <c r="D31" s="166">
        <v>0</v>
      </c>
      <c r="E31" s="166">
        <v>0</v>
      </c>
      <c r="F31" s="166">
        <v>0</v>
      </c>
      <c r="G31" s="166">
        <v>0</v>
      </c>
      <c r="H31" s="166">
        <f>SUM(C31:G31)</f>
        <v>0</v>
      </c>
      <c r="I31" s="166">
        <v>0</v>
      </c>
      <c r="J31" s="166">
        <f>+I31</f>
        <v>0</v>
      </c>
      <c r="K31" s="166">
        <v>0</v>
      </c>
      <c r="L31" s="166">
        <v>0</v>
      </c>
      <c r="M31" s="166">
        <v>0</v>
      </c>
      <c r="N31" s="166">
        <v>0</v>
      </c>
      <c r="O31" s="166">
        <v>0</v>
      </c>
      <c r="P31" s="166">
        <v>0</v>
      </c>
      <c r="Q31" s="166">
        <v>0</v>
      </c>
      <c r="R31" s="166">
        <v>0</v>
      </c>
      <c r="S31" s="166">
        <v>0</v>
      </c>
      <c r="T31" s="166">
        <v>0</v>
      </c>
      <c r="U31" s="166">
        <v>0</v>
      </c>
      <c r="V31" s="166">
        <v>0</v>
      </c>
      <c r="W31" s="166">
        <v>0</v>
      </c>
      <c r="X31" s="166">
        <v>0</v>
      </c>
      <c r="Y31" s="166">
        <v>0</v>
      </c>
      <c r="Z31" s="166">
        <v>0</v>
      </c>
      <c r="AA31" s="166">
        <v>0</v>
      </c>
      <c r="AB31" s="166">
        <v>0</v>
      </c>
      <c r="AC31" s="166">
        <v>0</v>
      </c>
      <c r="AD31" s="166">
        <v>0</v>
      </c>
      <c r="AE31" s="166">
        <v>0</v>
      </c>
      <c r="AF31" s="166">
        <v>0</v>
      </c>
      <c r="AG31" s="166">
        <v>0</v>
      </c>
      <c r="AH31" s="166">
        <f>SUM(K31:AG31)</f>
        <v>0</v>
      </c>
      <c r="AI31" s="166">
        <v>0</v>
      </c>
      <c r="AJ31" s="166">
        <v>0</v>
      </c>
      <c r="AK31" s="166">
        <v>0</v>
      </c>
      <c r="AL31" s="369">
        <f>AK31+H31+J31+AH31</f>
        <v>0</v>
      </c>
    </row>
    <row r="32" spans="1:39" hidden="1" x14ac:dyDescent="0.25">
      <c r="A32" s="167"/>
      <c r="B32" s="168"/>
      <c r="C32" s="169"/>
      <c r="D32" s="169"/>
      <c r="E32" s="169"/>
      <c r="F32" s="169"/>
      <c r="G32" s="169"/>
      <c r="H32" s="169"/>
      <c r="I32" s="169"/>
      <c r="J32" s="169"/>
      <c r="K32" s="169"/>
      <c r="L32" s="169"/>
      <c r="M32" s="169"/>
      <c r="N32" s="169"/>
      <c r="O32" s="169"/>
      <c r="P32" s="169"/>
      <c r="Q32" s="169"/>
      <c r="R32" s="169"/>
      <c r="S32" s="169"/>
      <c r="T32" s="169"/>
      <c r="U32" s="169"/>
      <c r="V32" s="169"/>
      <c r="W32" s="169"/>
      <c r="X32" s="169"/>
      <c r="Y32" s="169"/>
      <c r="Z32" s="169"/>
      <c r="AA32" s="169"/>
      <c r="AB32" s="169"/>
      <c r="AC32" s="169"/>
      <c r="AD32" s="169"/>
      <c r="AE32" s="169"/>
      <c r="AF32" s="169"/>
      <c r="AG32" s="169"/>
      <c r="AH32" s="169"/>
      <c r="AI32" s="169"/>
      <c r="AJ32" s="169"/>
      <c r="AK32" s="169"/>
      <c r="AL32" s="370"/>
    </row>
    <row r="33" spans="1:39" hidden="1" outlineLevel="1" x14ac:dyDescent="0.25">
      <c r="A33" s="154"/>
      <c r="B33" s="155" t="s">
        <v>293</v>
      </c>
      <c r="C33" s="156">
        <f t="shared" ref="C33:K33" si="11">C36+C37+C38+C39+C40+C45+C46</f>
        <v>0</v>
      </c>
      <c r="D33" s="156">
        <f t="shared" si="11"/>
        <v>0</v>
      </c>
      <c r="E33" s="156">
        <f t="shared" si="11"/>
        <v>0</v>
      </c>
      <c r="F33" s="156">
        <f t="shared" si="11"/>
        <v>0</v>
      </c>
      <c r="G33" s="156">
        <f t="shared" si="11"/>
        <v>0</v>
      </c>
      <c r="H33" s="156">
        <f t="shared" si="11"/>
        <v>0</v>
      </c>
      <c r="I33" s="156">
        <f t="shared" si="11"/>
        <v>0</v>
      </c>
      <c r="J33" s="156">
        <f t="shared" si="11"/>
        <v>0</v>
      </c>
      <c r="K33" s="156">
        <f t="shared" si="11"/>
        <v>0</v>
      </c>
      <c r="L33" s="156">
        <f t="shared" ref="L33:AL33" si="12">L36+L37+L38+L39+L40+L45+L46</f>
        <v>0</v>
      </c>
      <c r="M33" s="156">
        <f t="shared" si="12"/>
        <v>0</v>
      </c>
      <c r="N33" s="156">
        <f t="shared" si="12"/>
        <v>0</v>
      </c>
      <c r="O33" s="156">
        <f t="shared" si="12"/>
        <v>0</v>
      </c>
      <c r="P33" s="156">
        <f t="shared" si="12"/>
        <v>0</v>
      </c>
      <c r="Q33" s="156">
        <f t="shared" si="12"/>
        <v>0</v>
      </c>
      <c r="R33" s="156">
        <f t="shared" si="12"/>
        <v>0</v>
      </c>
      <c r="S33" s="156">
        <f t="shared" si="12"/>
        <v>0</v>
      </c>
      <c r="T33" s="156">
        <f t="shared" si="12"/>
        <v>0</v>
      </c>
      <c r="U33" s="156">
        <f t="shared" si="12"/>
        <v>0</v>
      </c>
      <c r="V33" s="156">
        <f t="shared" si="12"/>
        <v>0</v>
      </c>
      <c r="W33" s="156">
        <f t="shared" si="12"/>
        <v>0</v>
      </c>
      <c r="X33" s="156">
        <f t="shared" si="12"/>
        <v>0</v>
      </c>
      <c r="Y33" s="156">
        <f t="shared" si="12"/>
        <v>0</v>
      </c>
      <c r="Z33" s="156">
        <f t="shared" si="12"/>
        <v>0</v>
      </c>
      <c r="AA33" s="156">
        <f t="shared" si="12"/>
        <v>0</v>
      </c>
      <c r="AB33" s="156">
        <f t="shared" si="12"/>
        <v>0</v>
      </c>
      <c r="AC33" s="156">
        <f t="shared" si="12"/>
        <v>0</v>
      </c>
      <c r="AD33" s="156">
        <f t="shared" si="12"/>
        <v>0</v>
      </c>
      <c r="AE33" s="156">
        <f t="shared" si="12"/>
        <v>0</v>
      </c>
      <c r="AF33" s="156">
        <f t="shared" si="12"/>
        <v>0</v>
      </c>
      <c r="AG33" s="156">
        <f t="shared" si="12"/>
        <v>0</v>
      </c>
      <c r="AH33" s="156">
        <f t="shared" si="12"/>
        <v>0</v>
      </c>
      <c r="AI33" s="156">
        <f t="shared" si="12"/>
        <v>0</v>
      </c>
      <c r="AJ33" s="156">
        <f t="shared" si="12"/>
        <v>0</v>
      </c>
      <c r="AK33" s="156">
        <f t="shared" si="12"/>
        <v>0</v>
      </c>
      <c r="AL33" s="366">
        <f t="shared" si="12"/>
        <v>0</v>
      </c>
    </row>
    <row r="34" spans="1:39" s="117" customFormat="1" hidden="1" x14ac:dyDescent="0.25">
      <c r="A34" s="160" t="s">
        <v>176</v>
      </c>
      <c r="B34" s="161" t="s">
        <v>143</v>
      </c>
      <c r="C34" s="162">
        <f t="shared" ref="C34:K34" si="13">SUM(C36:C40)</f>
        <v>0</v>
      </c>
      <c r="D34" s="162">
        <f t="shared" si="13"/>
        <v>0</v>
      </c>
      <c r="E34" s="162">
        <f t="shared" si="13"/>
        <v>0</v>
      </c>
      <c r="F34" s="162">
        <f t="shared" si="13"/>
        <v>0</v>
      </c>
      <c r="G34" s="162">
        <f t="shared" si="13"/>
        <v>0</v>
      </c>
      <c r="H34" s="162">
        <f t="shared" si="13"/>
        <v>0</v>
      </c>
      <c r="I34" s="162">
        <f t="shared" si="13"/>
        <v>0</v>
      </c>
      <c r="J34" s="162">
        <f t="shared" si="13"/>
        <v>0</v>
      </c>
      <c r="K34" s="162">
        <f t="shared" si="13"/>
        <v>0</v>
      </c>
      <c r="L34" s="162">
        <f t="shared" ref="L34:AL34" si="14">SUM(L36:L40)</f>
        <v>0</v>
      </c>
      <c r="M34" s="162">
        <f t="shared" si="14"/>
        <v>0</v>
      </c>
      <c r="N34" s="162">
        <f t="shared" si="14"/>
        <v>0</v>
      </c>
      <c r="O34" s="162">
        <f t="shared" si="14"/>
        <v>0</v>
      </c>
      <c r="P34" s="162">
        <f t="shared" si="14"/>
        <v>0</v>
      </c>
      <c r="Q34" s="162">
        <f t="shared" si="14"/>
        <v>0</v>
      </c>
      <c r="R34" s="162">
        <f t="shared" si="14"/>
        <v>0</v>
      </c>
      <c r="S34" s="162">
        <f t="shared" si="14"/>
        <v>0</v>
      </c>
      <c r="T34" s="162">
        <f t="shared" si="14"/>
        <v>0</v>
      </c>
      <c r="U34" s="162">
        <f t="shared" si="14"/>
        <v>0</v>
      </c>
      <c r="V34" s="162">
        <f t="shared" si="14"/>
        <v>0</v>
      </c>
      <c r="W34" s="162">
        <f t="shared" si="14"/>
        <v>0</v>
      </c>
      <c r="X34" s="162">
        <f t="shared" si="14"/>
        <v>0</v>
      </c>
      <c r="Y34" s="162">
        <f t="shared" si="14"/>
        <v>0</v>
      </c>
      <c r="Z34" s="162">
        <f t="shared" si="14"/>
        <v>0</v>
      </c>
      <c r="AA34" s="162">
        <f t="shared" si="14"/>
        <v>0</v>
      </c>
      <c r="AB34" s="162">
        <f t="shared" si="14"/>
        <v>0</v>
      </c>
      <c r="AC34" s="162">
        <f t="shared" si="14"/>
        <v>0</v>
      </c>
      <c r="AD34" s="162">
        <f t="shared" si="14"/>
        <v>0</v>
      </c>
      <c r="AE34" s="162">
        <f t="shared" si="14"/>
        <v>0</v>
      </c>
      <c r="AF34" s="162">
        <f t="shared" si="14"/>
        <v>0</v>
      </c>
      <c r="AG34" s="162">
        <f t="shared" si="14"/>
        <v>0</v>
      </c>
      <c r="AH34" s="162">
        <f t="shared" si="14"/>
        <v>0</v>
      </c>
      <c r="AI34" s="162">
        <f t="shared" si="14"/>
        <v>0</v>
      </c>
      <c r="AJ34" s="162">
        <f t="shared" si="14"/>
        <v>0</v>
      </c>
      <c r="AK34" s="162">
        <f t="shared" si="14"/>
        <v>0</v>
      </c>
      <c r="AL34" s="368">
        <f t="shared" si="14"/>
        <v>0</v>
      </c>
    </row>
    <row r="35" spans="1:39" hidden="1" x14ac:dyDescent="0.25">
      <c r="A35" s="163"/>
      <c r="B35" s="158"/>
      <c r="C35" s="159"/>
      <c r="D35" s="159"/>
      <c r="E35" s="159"/>
      <c r="F35" s="159"/>
      <c r="G35" s="159"/>
      <c r="H35" s="159"/>
      <c r="I35" s="159"/>
      <c r="J35" s="159"/>
      <c r="K35" s="159"/>
      <c r="L35" s="159"/>
      <c r="M35" s="159"/>
      <c r="N35" s="159"/>
      <c r="O35" s="159"/>
      <c r="P35" s="159"/>
      <c r="Q35" s="159"/>
      <c r="R35" s="159"/>
      <c r="S35" s="159"/>
      <c r="T35" s="159"/>
      <c r="U35" s="159"/>
      <c r="V35" s="159"/>
      <c r="W35" s="159"/>
      <c r="X35" s="159"/>
      <c r="Y35" s="159"/>
      <c r="Z35" s="159"/>
      <c r="AA35" s="159"/>
      <c r="AB35" s="159"/>
      <c r="AC35" s="159"/>
      <c r="AD35" s="159"/>
      <c r="AE35" s="159"/>
      <c r="AF35" s="159"/>
      <c r="AG35" s="159"/>
      <c r="AH35" s="159"/>
      <c r="AI35" s="159"/>
      <c r="AJ35" s="159"/>
      <c r="AK35" s="159"/>
      <c r="AL35" s="367"/>
    </row>
    <row r="36" spans="1:39" hidden="1" x14ac:dyDescent="0.25">
      <c r="A36" s="175" t="s">
        <v>144</v>
      </c>
      <c r="B36" s="165" t="s">
        <v>294</v>
      </c>
      <c r="C36" s="166">
        <f t="shared" ref="C36:AK36" si="15">(+$C$16+$C$17+$C$18+$C$22+$C$27+$C$28+$C$30+$C$31)*9.25%</f>
        <v>0</v>
      </c>
      <c r="D36" s="166">
        <f t="shared" si="15"/>
        <v>0</v>
      </c>
      <c r="E36" s="166">
        <f t="shared" si="15"/>
        <v>0</v>
      </c>
      <c r="F36" s="166">
        <f t="shared" si="15"/>
        <v>0</v>
      </c>
      <c r="G36" s="166">
        <f t="shared" si="15"/>
        <v>0</v>
      </c>
      <c r="H36" s="166">
        <f>SUM(C36:G36)</f>
        <v>0</v>
      </c>
      <c r="I36" s="166">
        <f t="shared" si="15"/>
        <v>0</v>
      </c>
      <c r="J36" s="166">
        <f>+I36</f>
        <v>0</v>
      </c>
      <c r="K36" s="166">
        <f t="shared" si="15"/>
        <v>0</v>
      </c>
      <c r="L36" s="166">
        <f t="shared" si="15"/>
        <v>0</v>
      </c>
      <c r="M36" s="166">
        <f t="shared" si="15"/>
        <v>0</v>
      </c>
      <c r="N36" s="166">
        <f t="shared" si="15"/>
        <v>0</v>
      </c>
      <c r="O36" s="166">
        <f t="shared" si="15"/>
        <v>0</v>
      </c>
      <c r="P36" s="166">
        <f t="shared" si="15"/>
        <v>0</v>
      </c>
      <c r="Q36" s="166">
        <f t="shared" si="15"/>
        <v>0</v>
      </c>
      <c r="R36" s="166">
        <f t="shared" si="15"/>
        <v>0</v>
      </c>
      <c r="S36" s="166">
        <f t="shared" si="15"/>
        <v>0</v>
      </c>
      <c r="T36" s="166">
        <f t="shared" si="15"/>
        <v>0</v>
      </c>
      <c r="U36" s="166">
        <f t="shared" si="15"/>
        <v>0</v>
      </c>
      <c r="V36" s="166">
        <f t="shared" si="15"/>
        <v>0</v>
      </c>
      <c r="W36" s="166">
        <f t="shared" si="15"/>
        <v>0</v>
      </c>
      <c r="X36" s="166">
        <f t="shared" si="15"/>
        <v>0</v>
      </c>
      <c r="Y36" s="166">
        <f t="shared" si="15"/>
        <v>0</v>
      </c>
      <c r="Z36" s="166">
        <f t="shared" si="15"/>
        <v>0</v>
      </c>
      <c r="AA36" s="166">
        <f t="shared" si="15"/>
        <v>0</v>
      </c>
      <c r="AB36" s="166">
        <f t="shared" si="15"/>
        <v>0</v>
      </c>
      <c r="AC36" s="166">
        <f t="shared" si="15"/>
        <v>0</v>
      </c>
      <c r="AD36" s="166">
        <f t="shared" si="15"/>
        <v>0</v>
      </c>
      <c r="AE36" s="166">
        <f t="shared" si="15"/>
        <v>0</v>
      </c>
      <c r="AF36" s="166">
        <f t="shared" si="15"/>
        <v>0</v>
      </c>
      <c r="AG36" s="166">
        <f t="shared" si="15"/>
        <v>0</v>
      </c>
      <c r="AH36" s="166">
        <f>SUM(K36:AG36)</f>
        <v>0</v>
      </c>
      <c r="AI36" s="166">
        <f t="shared" si="15"/>
        <v>0</v>
      </c>
      <c r="AJ36" s="166">
        <f t="shared" si="15"/>
        <v>0</v>
      </c>
      <c r="AK36" s="166">
        <f t="shared" si="15"/>
        <v>0</v>
      </c>
      <c r="AL36" s="369">
        <f>AK36+H36+J36+AH36</f>
        <v>0</v>
      </c>
      <c r="AM36" s="118"/>
    </row>
    <row r="37" spans="1:39" hidden="1" x14ac:dyDescent="0.25">
      <c r="A37" s="175" t="s">
        <v>145</v>
      </c>
      <c r="B37" s="165" t="s">
        <v>295</v>
      </c>
      <c r="C37" s="166">
        <f t="shared" ref="C37:AK37" si="16">(+$C$16+$C$17+$C$18+$C$22+$C$27+$C$28+$C$30+$C$31)*0.5%</f>
        <v>0</v>
      </c>
      <c r="D37" s="166">
        <f t="shared" si="16"/>
        <v>0</v>
      </c>
      <c r="E37" s="166">
        <f t="shared" si="16"/>
        <v>0</v>
      </c>
      <c r="F37" s="166">
        <f t="shared" si="16"/>
        <v>0</v>
      </c>
      <c r="G37" s="166">
        <f t="shared" si="16"/>
        <v>0</v>
      </c>
      <c r="H37" s="166">
        <f>SUM(C37:G37)</f>
        <v>0</v>
      </c>
      <c r="I37" s="166">
        <f t="shared" si="16"/>
        <v>0</v>
      </c>
      <c r="J37" s="166">
        <f>+I37</f>
        <v>0</v>
      </c>
      <c r="K37" s="166">
        <f t="shared" si="16"/>
        <v>0</v>
      </c>
      <c r="L37" s="166">
        <f t="shared" si="16"/>
        <v>0</v>
      </c>
      <c r="M37" s="166">
        <f t="shared" si="16"/>
        <v>0</v>
      </c>
      <c r="N37" s="166">
        <f t="shared" si="16"/>
        <v>0</v>
      </c>
      <c r="O37" s="166">
        <f t="shared" si="16"/>
        <v>0</v>
      </c>
      <c r="P37" s="166">
        <f t="shared" si="16"/>
        <v>0</v>
      </c>
      <c r="Q37" s="166">
        <f t="shared" si="16"/>
        <v>0</v>
      </c>
      <c r="R37" s="166">
        <f t="shared" si="16"/>
        <v>0</v>
      </c>
      <c r="S37" s="166">
        <f t="shared" si="16"/>
        <v>0</v>
      </c>
      <c r="T37" s="166">
        <f t="shared" si="16"/>
        <v>0</v>
      </c>
      <c r="U37" s="166">
        <f t="shared" si="16"/>
        <v>0</v>
      </c>
      <c r="V37" s="166">
        <f t="shared" si="16"/>
        <v>0</v>
      </c>
      <c r="W37" s="166">
        <f t="shared" si="16"/>
        <v>0</v>
      </c>
      <c r="X37" s="166">
        <f t="shared" si="16"/>
        <v>0</v>
      </c>
      <c r="Y37" s="166">
        <f t="shared" si="16"/>
        <v>0</v>
      </c>
      <c r="Z37" s="166">
        <f t="shared" si="16"/>
        <v>0</v>
      </c>
      <c r="AA37" s="166">
        <f t="shared" si="16"/>
        <v>0</v>
      </c>
      <c r="AB37" s="166">
        <f t="shared" si="16"/>
        <v>0</v>
      </c>
      <c r="AC37" s="166">
        <f t="shared" si="16"/>
        <v>0</v>
      </c>
      <c r="AD37" s="166">
        <f t="shared" si="16"/>
        <v>0</v>
      </c>
      <c r="AE37" s="166">
        <f t="shared" si="16"/>
        <v>0</v>
      </c>
      <c r="AF37" s="166">
        <f t="shared" si="16"/>
        <v>0</v>
      </c>
      <c r="AG37" s="166">
        <f t="shared" si="16"/>
        <v>0</v>
      </c>
      <c r="AH37" s="166">
        <f>SUM(K37:AG37)</f>
        <v>0</v>
      </c>
      <c r="AI37" s="166">
        <f t="shared" si="16"/>
        <v>0</v>
      </c>
      <c r="AJ37" s="166">
        <f t="shared" si="16"/>
        <v>0</v>
      </c>
      <c r="AK37" s="166">
        <f t="shared" si="16"/>
        <v>0</v>
      </c>
      <c r="AL37" s="369">
        <f>AK37+H37+J37+AH37</f>
        <v>0</v>
      </c>
      <c r="AM37" s="118"/>
    </row>
    <row r="38" spans="1:39" hidden="1" x14ac:dyDescent="0.25">
      <c r="A38" s="175" t="s">
        <v>146</v>
      </c>
      <c r="B38" s="165" t="s">
        <v>296</v>
      </c>
      <c r="C38" s="166">
        <f t="shared" ref="C38:AK38" si="17">(+$C$16+$C$17+$C$18+$C$22+$C$27+$C$28+$C$30+$C$31)*1.5%</f>
        <v>0</v>
      </c>
      <c r="D38" s="166">
        <f t="shared" si="17"/>
        <v>0</v>
      </c>
      <c r="E38" s="166">
        <f t="shared" si="17"/>
        <v>0</v>
      </c>
      <c r="F38" s="166">
        <f t="shared" si="17"/>
        <v>0</v>
      </c>
      <c r="G38" s="166">
        <f t="shared" si="17"/>
        <v>0</v>
      </c>
      <c r="H38" s="166">
        <f>SUM(C38:G38)</f>
        <v>0</v>
      </c>
      <c r="I38" s="166">
        <f t="shared" si="17"/>
        <v>0</v>
      </c>
      <c r="J38" s="166">
        <f>+I38</f>
        <v>0</v>
      </c>
      <c r="K38" s="166">
        <f t="shared" si="17"/>
        <v>0</v>
      </c>
      <c r="L38" s="166">
        <f t="shared" si="17"/>
        <v>0</v>
      </c>
      <c r="M38" s="166">
        <f t="shared" si="17"/>
        <v>0</v>
      </c>
      <c r="N38" s="166">
        <f t="shared" si="17"/>
        <v>0</v>
      </c>
      <c r="O38" s="166">
        <f t="shared" si="17"/>
        <v>0</v>
      </c>
      <c r="P38" s="166">
        <f t="shared" si="17"/>
        <v>0</v>
      </c>
      <c r="Q38" s="166">
        <f t="shared" si="17"/>
        <v>0</v>
      </c>
      <c r="R38" s="166">
        <f t="shared" si="17"/>
        <v>0</v>
      </c>
      <c r="S38" s="166">
        <f t="shared" si="17"/>
        <v>0</v>
      </c>
      <c r="T38" s="166">
        <f t="shared" si="17"/>
        <v>0</v>
      </c>
      <c r="U38" s="166">
        <f t="shared" si="17"/>
        <v>0</v>
      </c>
      <c r="V38" s="166">
        <f t="shared" si="17"/>
        <v>0</v>
      </c>
      <c r="W38" s="166">
        <f t="shared" si="17"/>
        <v>0</v>
      </c>
      <c r="X38" s="166">
        <f t="shared" si="17"/>
        <v>0</v>
      </c>
      <c r="Y38" s="166">
        <f t="shared" si="17"/>
        <v>0</v>
      </c>
      <c r="Z38" s="166">
        <f t="shared" si="17"/>
        <v>0</v>
      </c>
      <c r="AA38" s="166">
        <f t="shared" si="17"/>
        <v>0</v>
      </c>
      <c r="AB38" s="166">
        <f t="shared" si="17"/>
        <v>0</v>
      </c>
      <c r="AC38" s="166">
        <f t="shared" si="17"/>
        <v>0</v>
      </c>
      <c r="AD38" s="166">
        <f t="shared" si="17"/>
        <v>0</v>
      </c>
      <c r="AE38" s="166">
        <f t="shared" si="17"/>
        <v>0</v>
      </c>
      <c r="AF38" s="166">
        <f t="shared" si="17"/>
        <v>0</v>
      </c>
      <c r="AG38" s="166">
        <f t="shared" si="17"/>
        <v>0</v>
      </c>
      <c r="AH38" s="166">
        <f>SUM(K38:AG38)</f>
        <v>0</v>
      </c>
      <c r="AI38" s="166">
        <f t="shared" si="17"/>
        <v>0</v>
      </c>
      <c r="AJ38" s="166">
        <f t="shared" si="17"/>
        <v>0</v>
      </c>
      <c r="AK38" s="166">
        <f t="shared" si="17"/>
        <v>0</v>
      </c>
      <c r="AL38" s="369">
        <f>AK38+H38+J38+AH38</f>
        <v>0</v>
      </c>
      <c r="AM38" s="118"/>
    </row>
    <row r="39" spans="1:39" hidden="1" x14ac:dyDescent="0.25">
      <c r="A39" s="175" t="s">
        <v>147</v>
      </c>
      <c r="B39" s="165" t="s">
        <v>148</v>
      </c>
      <c r="C39" s="166">
        <f t="shared" ref="C39:AK39" si="18">(+$C$16+$C$17+$C$18+$C$22+$C$27+$C$28+$C$30+$C$31)*5%</f>
        <v>0</v>
      </c>
      <c r="D39" s="166">
        <f t="shared" si="18"/>
        <v>0</v>
      </c>
      <c r="E39" s="166">
        <f t="shared" si="18"/>
        <v>0</v>
      </c>
      <c r="F39" s="166">
        <f t="shared" si="18"/>
        <v>0</v>
      </c>
      <c r="G39" s="166">
        <f t="shared" si="18"/>
        <v>0</v>
      </c>
      <c r="H39" s="166">
        <f>SUM(C39:G39)</f>
        <v>0</v>
      </c>
      <c r="I39" s="166">
        <f t="shared" si="18"/>
        <v>0</v>
      </c>
      <c r="J39" s="166">
        <f>+I39</f>
        <v>0</v>
      </c>
      <c r="K39" s="166">
        <f t="shared" si="18"/>
        <v>0</v>
      </c>
      <c r="L39" s="166">
        <f t="shared" si="18"/>
        <v>0</v>
      </c>
      <c r="M39" s="166">
        <f t="shared" si="18"/>
        <v>0</v>
      </c>
      <c r="N39" s="166">
        <f t="shared" si="18"/>
        <v>0</v>
      </c>
      <c r="O39" s="166">
        <f t="shared" si="18"/>
        <v>0</v>
      </c>
      <c r="P39" s="166">
        <f t="shared" si="18"/>
        <v>0</v>
      </c>
      <c r="Q39" s="166">
        <f t="shared" si="18"/>
        <v>0</v>
      </c>
      <c r="R39" s="166">
        <f t="shared" si="18"/>
        <v>0</v>
      </c>
      <c r="S39" s="166">
        <f t="shared" si="18"/>
        <v>0</v>
      </c>
      <c r="T39" s="166">
        <f t="shared" si="18"/>
        <v>0</v>
      </c>
      <c r="U39" s="166">
        <f t="shared" si="18"/>
        <v>0</v>
      </c>
      <c r="V39" s="166">
        <f t="shared" si="18"/>
        <v>0</v>
      </c>
      <c r="W39" s="166">
        <f t="shared" si="18"/>
        <v>0</v>
      </c>
      <c r="X39" s="166">
        <f t="shared" si="18"/>
        <v>0</v>
      </c>
      <c r="Y39" s="166">
        <f t="shared" si="18"/>
        <v>0</v>
      </c>
      <c r="Z39" s="166">
        <f t="shared" si="18"/>
        <v>0</v>
      </c>
      <c r="AA39" s="166">
        <f t="shared" si="18"/>
        <v>0</v>
      </c>
      <c r="AB39" s="166">
        <f t="shared" si="18"/>
        <v>0</v>
      </c>
      <c r="AC39" s="166">
        <f t="shared" si="18"/>
        <v>0</v>
      </c>
      <c r="AD39" s="166">
        <f t="shared" si="18"/>
        <v>0</v>
      </c>
      <c r="AE39" s="166">
        <f t="shared" si="18"/>
        <v>0</v>
      </c>
      <c r="AF39" s="166">
        <f t="shared" si="18"/>
        <v>0</v>
      </c>
      <c r="AG39" s="166">
        <f t="shared" si="18"/>
        <v>0</v>
      </c>
      <c r="AH39" s="166">
        <f>SUM(K39:AG39)</f>
        <v>0</v>
      </c>
      <c r="AI39" s="166">
        <f t="shared" si="18"/>
        <v>0</v>
      </c>
      <c r="AJ39" s="166">
        <f t="shared" si="18"/>
        <v>0</v>
      </c>
      <c r="AK39" s="166">
        <f t="shared" si="18"/>
        <v>0</v>
      </c>
      <c r="AL39" s="369">
        <f>AK39+H39+J39+AH39</f>
        <v>0</v>
      </c>
      <c r="AM39" s="118"/>
    </row>
    <row r="40" spans="1:39" s="117" customFormat="1" hidden="1" x14ac:dyDescent="0.25">
      <c r="A40" s="175" t="s">
        <v>149</v>
      </c>
      <c r="B40" s="165" t="s">
        <v>297</v>
      </c>
      <c r="C40" s="166">
        <f t="shared" ref="C40:AK40" si="19">(+$C$16+$C$17+$C$18+$C$22+$C$27+$C$28+$C$30+$C$31)*0.5%</f>
        <v>0</v>
      </c>
      <c r="D40" s="166">
        <f t="shared" si="19"/>
        <v>0</v>
      </c>
      <c r="E40" s="166">
        <f t="shared" si="19"/>
        <v>0</v>
      </c>
      <c r="F40" s="166">
        <f t="shared" si="19"/>
        <v>0</v>
      </c>
      <c r="G40" s="166">
        <f t="shared" si="19"/>
        <v>0</v>
      </c>
      <c r="H40" s="166">
        <f>SUM(C40:G40)</f>
        <v>0</v>
      </c>
      <c r="I40" s="166">
        <f t="shared" si="19"/>
        <v>0</v>
      </c>
      <c r="J40" s="166">
        <f>+I40</f>
        <v>0</v>
      </c>
      <c r="K40" s="166">
        <f t="shared" si="19"/>
        <v>0</v>
      </c>
      <c r="L40" s="166">
        <f t="shared" si="19"/>
        <v>0</v>
      </c>
      <c r="M40" s="166">
        <f t="shared" si="19"/>
        <v>0</v>
      </c>
      <c r="N40" s="166">
        <f t="shared" si="19"/>
        <v>0</v>
      </c>
      <c r="O40" s="166">
        <f t="shared" si="19"/>
        <v>0</v>
      </c>
      <c r="P40" s="166">
        <f t="shared" si="19"/>
        <v>0</v>
      </c>
      <c r="Q40" s="166">
        <f t="shared" si="19"/>
        <v>0</v>
      </c>
      <c r="R40" s="166">
        <f t="shared" si="19"/>
        <v>0</v>
      </c>
      <c r="S40" s="166">
        <f t="shared" si="19"/>
        <v>0</v>
      </c>
      <c r="T40" s="166">
        <f t="shared" si="19"/>
        <v>0</v>
      </c>
      <c r="U40" s="166">
        <f t="shared" si="19"/>
        <v>0</v>
      </c>
      <c r="V40" s="166">
        <f t="shared" si="19"/>
        <v>0</v>
      </c>
      <c r="W40" s="166">
        <f t="shared" si="19"/>
        <v>0</v>
      </c>
      <c r="X40" s="166">
        <f t="shared" si="19"/>
        <v>0</v>
      </c>
      <c r="Y40" s="166">
        <f t="shared" si="19"/>
        <v>0</v>
      </c>
      <c r="Z40" s="166">
        <f t="shared" si="19"/>
        <v>0</v>
      </c>
      <c r="AA40" s="166">
        <f t="shared" si="19"/>
        <v>0</v>
      </c>
      <c r="AB40" s="166">
        <f t="shared" si="19"/>
        <v>0</v>
      </c>
      <c r="AC40" s="166">
        <f t="shared" si="19"/>
        <v>0</v>
      </c>
      <c r="AD40" s="166">
        <f t="shared" si="19"/>
        <v>0</v>
      </c>
      <c r="AE40" s="166">
        <f t="shared" si="19"/>
        <v>0</v>
      </c>
      <c r="AF40" s="166">
        <f t="shared" si="19"/>
        <v>0</v>
      </c>
      <c r="AG40" s="166">
        <f t="shared" si="19"/>
        <v>0</v>
      </c>
      <c r="AH40" s="166">
        <f>SUM(K40:AG40)</f>
        <v>0</v>
      </c>
      <c r="AI40" s="166">
        <f t="shared" si="19"/>
        <v>0</v>
      </c>
      <c r="AJ40" s="166">
        <f t="shared" si="19"/>
        <v>0</v>
      </c>
      <c r="AK40" s="166">
        <f t="shared" si="19"/>
        <v>0</v>
      </c>
      <c r="AL40" s="369">
        <f>AK40+H40+J40+AH40</f>
        <v>0</v>
      </c>
      <c r="AM40" s="118"/>
    </row>
    <row r="41" spans="1:39" hidden="1" x14ac:dyDescent="0.25">
      <c r="A41" s="176"/>
      <c r="B41" s="168" t="s">
        <v>260</v>
      </c>
      <c r="C41" s="169"/>
      <c r="D41" s="169"/>
      <c r="E41" s="169"/>
      <c r="F41" s="169"/>
      <c r="G41" s="169"/>
      <c r="H41" s="169"/>
      <c r="I41" s="169"/>
      <c r="J41" s="169"/>
      <c r="K41" s="169"/>
      <c r="L41" s="169"/>
      <c r="M41" s="169"/>
      <c r="N41" s="169"/>
      <c r="O41" s="169"/>
      <c r="P41" s="169"/>
      <c r="Q41" s="169"/>
      <c r="R41" s="169"/>
      <c r="S41" s="169"/>
      <c r="T41" s="169"/>
      <c r="U41" s="169"/>
      <c r="V41" s="169"/>
      <c r="W41" s="169"/>
      <c r="X41" s="169"/>
      <c r="Y41" s="169"/>
      <c r="Z41" s="169"/>
      <c r="AA41" s="169"/>
      <c r="AB41" s="169"/>
      <c r="AC41" s="169"/>
      <c r="AD41" s="169"/>
      <c r="AE41" s="169"/>
      <c r="AF41" s="169"/>
      <c r="AG41" s="169"/>
      <c r="AH41" s="169"/>
      <c r="AI41" s="169"/>
      <c r="AJ41" s="169"/>
      <c r="AK41" s="169"/>
      <c r="AL41" s="370"/>
    </row>
    <row r="42" spans="1:39" s="117" customFormat="1" hidden="1" x14ac:dyDescent="0.25">
      <c r="A42" s="160" t="s">
        <v>150</v>
      </c>
      <c r="B42" s="161" t="s">
        <v>151</v>
      </c>
      <c r="C42" s="162">
        <f t="shared" ref="C42:K42" si="20">SUM(C44:C46)</f>
        <v>0</v>
      </c>
      <c r="D42" s="162">
        <f t="shared" si="20"/>
        <v>0</v>
      </c>
      <c r="E42" s="162">
        <f t="shared" si="20"/>
        <v>0</v>
      </c>
      <c r="F42" s="162">
        <f t="shared" si="20"/>
        <v>0</v>
      </c>
      <c r="G42" s="162">
        <f t="shared" si="20"/>
        <v>0</v>
      </c>
      <c r="H42" s="162">
        <f t="shared" si="20"/>
        <v>0</v>
      </c>
      <c r="I42" s="162">
        <f t="shared" si="20"/>
        <v>0</v>
      </c>
      <c r="J42" s="162">
        <f t="shared" si="20"/>
        <v>0</v>
      </c>
      <c r="K42" s="162">
        <f t="shared" si="20"/>
        <v>0</v>
      </c>
      <c r="L42" s="162">
        <f t="shared" ref="L42:AL42" si="21">SUM(L44:L46)</f>
        <v>0</v>
      </c>
      <c r="M42" s="162">
        <f t="shared" si="21"/>
        <v>0</v>
      </c>
      <c r="N42" s="162">
        <f t="shared" si="21"/>
        <v>0</v>
      </c>
      <c r="O42" s="162">
        <f t="shared" si="21"/>
        <v>0</v>
      </c>
      <c r="P42" s="162">
        <f t="shared" si="21"/>
        <v>0</v>
      </c>
      <c r="Q42" s="162">
        <f t="shared" si="21"/>
        <v>0</v>
      </c>
      <c r="R42" s="162">
        <f t="shared" si="21"/>
        <v>0</v>
      </c>
      <c r="S42" s="162">
        <f t="shared" si="21"/>
        <v>0</v>
      </c>
      <c r="T42" s="162">
        <f t="shared" si="21"/>
        <v>0</v>
      </c>
      <c r="U42" s="162">
        <f t="shared" si="21"/>
        <v>0</v>
      </c>
      <c r="V42" s="162">
        <f t="shared" si="21"/>
        <v>0</v>
      </c>
      <c r="W42" s="162">
        <f t="shared" si="21"/>
        <v>0</v>
      </c>
      <c r="X42" s="162">
        <f t="shared" si="21"/>
        <v>0</v>
      </c>
      <c r="Y42" s="162">
        <f t="shared" si="21"/>
        <v>0</v>
      </c>
      <c r="Z42" s="162">
        <f t="shared" si="21"/>
        <v>0</v>
      </c>
      <c r="AA42" s="162">
        <f t="shared" si="21"/>
        <v>0</v>
      </c>
      <c r="AB42" s="162">
        <f t="shared" si="21"/>
        <v>0</v>
      </c>
      <c r="AC42" s="162">
        <f t="shared" si="21"/>
        <v>0</v>
      </c>
      <c r="AD42" s="162">
        <f t="shared" si="21"/>
        <v>0</v>
      </c>
      <c r="AE42" s="162">
        <f t="shared" si="21"/>
        <v>0</v>
      </c>
      <c r="AF42" s="162">
        <f t="shared" si="21"/>
        <v>0</v>
      </c>
      <c r="AG42" s="162">
        <f t="shared" si="21"/>
        <v>0</v>
      </c>
      <c r="AH42" s="162">
        <f t="shared" si="21"/>
        <v>0</v>
      </c>
      <c r="AI42" s="162">
        <f t="shared" si="21"/>
        <v>0</v>
      </c>
      <c r="AJ42" s="162">
        <f t="shared" si="21"/>
        <v>0</v>
      </c>
      <c r="AK42" s="162">
        <f t="shared" si="21"/>
        <v>0</v>
      </c>
      <c r="AL42" s="368">
        <f t="shared" si="21"/>
        <v>0</v>
      </c>
    </row>
    <row r="43" spans="1:39" s="177" customFormat="1" hidden="1" x14ac:dyDescent="0.25">
      <c r="A43" s="163"/>
      <c r="B43" s="158"/>
      <c r="C43" s="159"/>
      <c r="D43" s="159"/>
      <c r="E43" s="159"/>
      <c r="F43" s="159"/>
      <c r="G43" s="159"/>
      <c r="H43" s="159"/>
      <c r="I43" s="159"/>
      <c r="J43" s="159"/>
      <c r="K43" s="159"/>
      <c r="L43" s="159"/>
      <c r="M43" s="159"/>
      <c r="N43" s="159"/>
      <c r="O43" s="159"/>
      <c r="P43" s="159"/>
      <c r="Q43" s="159"/>
      <c r="R43" s="159"/>
      <c r="S43" s="159"/>
      <c r="T43" s="159"/>
      <c r="U43" s="159"/>
      <c r="V43" s="159"/>
      <c r="W43" s="159"/>
      <c r="X43" s="159"/>
      <c r="Y43" s="159"/>
      <c r="Z43" s="159"/>
      <c r="AA43" s="159"/>
      <c r="AB43" s="159"/>
      <c r="AC43" s="159"/>
      <c r="AD43" s="159"/>
      <c r="AE43" s="159"/>
      <c r="AF43" s="159"/>
      <c r="AG43" s="159"/>
      <c r="AH43" s="159"/>
      <c r="AI43" s="159"/>
      <c r="AJ43" s="159"/>
      <c r="AK43" s="159"/>
      <c r="AL43" s="367"/>
    </row>
    <row r="44" spans="1:39" s="177" customFormat="1" hidden="1" x14ac:dyDescent="0.25">
      <c r="A44" s="175" t="s">
        <v>298</v>
      </c>
      <c r="B44" s="178" t="s">
        <v>299</v>
      </c>
      <c r="C44" s="166">
        <f t="shared" ref="C44:AK44" si="22">(+$C$16+$C$17+$C$18+$C$22+$C$27+$C$28+$C$30+$C$31)*5.08%</f>
        <v>0</v>
      </c>
      <c r="D44" s="166">
        <f t="shared" si="22"/>
        <v>0</v>
      </c>
      <c r="E44" s="166">
        <f t="shared" si="22"/>
        <v>0</v>
      </c>
      <c r="F44" s="166">
        <f t="shared" si="22"/>
        <v>0</v>
      </c>
      <c r="G44" s="166">
        <f t="shared" si="22"/>
        <v>0</v>
      </c>
      <c r="H44" s="166">
        <f>SUM(C44:G44)</f>
        <v>0</v>
      </c>
      <c r="I44" s="166">
        <f t="shared" si="22"/>
        <v>0</v>
      </c>
      <c r="J44" s="166">
        <f>+I44</f>
        <v>0</v>
      </c>
      <c r="K44" s="166">
        <f t="shared" si="22"/>
        <v>0</v>
      </c>
      <c r="L44" s="166">
        <f t="shared" si="22"/>
        <v>0</v>
      </c>
      <c r="M44" s="166">
        <f t="shared" si="22"/>
        <v>0</v>
      </c>
      <c r="N44" s="166">
        <f t="shared" si="22"/>
        <v>0</v>
      </c>
      <c r="O44" s="166">
        <f t="shared" si="22"/>
        <v>0</v>
      </c>
      <c r="P44" s="166">
        <f t="shared" si="22"/>
        <v>0</v>
      </c>
      <c r="Q44" s="166">
        <f t="shared" si="22"/>
        <v>0</v>
      </c>
      <c r="R44" s="166">
        <f t="shared" si="22"/>
        <v>0</v>
      </c>
      <c r="S44" s="166">
        <f t="shared" si="22"/>
        <v>0</v>
      </c>
      <c r="T44" s="166">
        <f t="shared" si="22"/>
        <v>0</v>
      </c>
      <c r="U44" s="166">
        <f t="shared" si="22"/>
        <v>0</v>
      </c>
      <c r="V44" s="166">
        <f t="shared" si="22"/>
        <v>0</v>
      </c>
      <c r="W44" s="166">
        <f t="shared" si="22"/>
        <v>0</v>
      </c>
      <c r="X44" s="166">
        <f t="shared" si="22"/>
        <v>0</v>
      </c>
      <c r="Y44" s="166">
        <f t="shared" si="22"/>
        <v>0</v>
      </c>
      <c r="Z44" s="166">
        <f t="shared" si="22"/>
        <v>0</v>
      </c>
      <c r="AA44" s="166">
        <f t="shared" si="22"/>
        <v>0</v>
      </c>
      <c r="AB44" s="166">
        <f t="shared" si="22"/>
        <v>0</v>
      </c>
      <c r="AC44" s="166">
        <f t="shared" si="22"/>
        <v>0</v>
      </c>
      <c r="AD44" s="166">
        <f t="shared" si="22"/>
        <v>0</v>
      </c>
      <c r="AE44" s="166">
        <f t="shared" si="22"/>
        <v>0</v>
      </c>
      <c r="AF44" s="166">
        <f t="shared" si="22"/>
        <v>0</v>
      </c>
      <c r="AG44" s="166">
        <f t="shared" si="22"/>
        <v>0</v>
      </c>
      <c r="AH44" s="166">
        <f>SUM(K44:AG44)</f>
        <v>0</v>
      </c>
      <c r="AI44" s="166">
        <f t="shared" si="22"/>
        <v>0</v>
      </c>
      <c r="AJ44" s="166">
        <f t="shared" si="22"/>
        <v>0</v>
      </c>
      <c r="AK44" s="166">
        <f t="shared" si="22"/>
        <v>0</v>
      </c>
      <c r="AL44" s="369">
        <f>AK44+H44+J44+AH44</f>
        <v>0</v>
      </c>
    </row>
    <row r="45" spans="1:39" ht="12.6" hidden="1" customHeight="1" x14ac:dyDescent="0.25">
      <c r="A45" s="175" t="s">
        <v>152</v>
      </c>
      <c r="B45" s="179" t="s">
        <v>300</v>
      </c>
      <c r="C45" s="166">
        <f t="shared" ref="C45:AK45" si="23">(+$C$16+$C$17+$C$18+$C$22+$C$27+$C$28+$C$30+$C$31)*1.5%</f>
        <v>0</v>
      </c>
      <c r="D45" s="166">
        <f t="shared" si="23"/>
        <v>0</v>
      </c>
      <c r="E45" s="166">
        <f t="shared" si="23"/>
        <v>0</v>
      </c>
      <c r="F45" s="166">
        <f t="shared" si="23"/>
        <v>0</v>
      </c>
      <c r="G45" s="166">
        <f t="shared" si="23"/>
        <v>0</v>
      </c>
      <c r="H45" s="166">
        <f>SUM(C45:G45)</f>
        <v>0</v>
      </c>
      <c r="I45" s="166">
        <f t="shared" si="23"/>
        <v>0</v>
      </c>
      <c r="J45" s="166">
        <f>+I45</f>
        <v>0</v>
      </c>
      <c r="K45" s="166">
        <f t="shared" si="23"/>
        <v>0</v>
      </c>
      <c r="L45" s="166">
        <f t="shared" si="23"/>
        <v>0</v>
      </c>
      <c r="M45" s="166">
        <f t="shared" si="23"/>
        <v>0</v>
      </c>
      <c r="N45" s="166">
        <f t="shared" si="23"/>
        <v>0</v>
      </c>
      <c r="O45" s="166">
        <f t="shared" si="23"/>
        <v>0</v>
      </c>
      <c r="P45" s="166">
        <f t="shared" si="23"/>
        <v>0</v>
      </c>
      <c r="Q45" s="166">
        <f t="shared" si="23"/>
        <v>0</v>
      </c>
      <c r="R45" s="166">
        <f t="shared" si="23"/>
        <v>0</v>
      </c>
      <c r="S45" s="166">
        <f t="shared" si="23"/>
        <v>0</v>
      </c>
      <c r="T45" s="166">
        <f t="shared" si="23"/>
        <v>0</v>
      </c>
      <c r="U45" s="166">
        <f t="shared" si="23"/>
        <v>0</v>
      </c>
      <c r="V45" s="166">
        <f t="shared" si="23"/>
        <v>0</v>
      </c>
      <c r="W45" s="166">
        <f t="shared" si="23"/>
        <v>0</v>
      </c>
      <c r="X45" s="166">
        <f t="shared" si="23"/>
        <v>0</v>
      </c>
      <c r="Y45" s="166">
        <f t="shared" si="23"/>
        <v>0</v>
      </c>
      <c r="Z45" s="166">
        <f t="shared" si="23"/>
        <v>0</v>
      </c>
      <c r="AA45" s="166">
        <f t="shared" si="23"/>
        <v>0</v>
      </c>
      <c r="AB45" s="166">
        <f t="shared" si="23"/>
        <v>0</v>
      </c>
      <c r="AC45" s="166">
        <f t="shared" si="23"/>
        <v>0</v>
      </c>
      <c r="AD45" s="166">
        <f t="shared" si="23"/>
        <v>0</v>
      </c>
      <c r="AE45" s="166">
        <f t="shared" si="23"/>
        <v>0</v>
      </c>
      <c r="AF45" s="166">
        <f t="shared" si="23"/>
        <v>0</v>
      </c>
      <c r="AG45" s="166">
        <f t="shared" si="23"/>
        <v>0</v>
      </c>
      <c r="AH45" s="166">
        <f>SUM(K45:AG45)</f>
        <v>0</v>
      </c>
      <c r="AI45" s="166">
        <f t="shared" si="23"/>
        <v>0</v>
      </c>
      <c r="AJ45" s="166">
        <f t="shared" si="23"/>
        <v>0</v>
      </c>
      <c r="AK45" s="166">
        <f t="shared" si="23"/>
        <v>0</v>
      </c>
      <c r="AL45" s="369">
        <f>AK45+H45+J45+AH45</f>
        <v>0</v>
      </c>
    </row>
    <row r="46" spans="1:39" hidden="1" x14ac:dyDescent="0.25">
      <c r="A46" s="175" t="s">
        <v>153</v>
      </c>
      <c r="B46" s="179" t="s">
        <v>301</v>
      </c>
      <c r="C46" s="166">
        <f t="shared" ref="C46:AK46" si="24">(+$C$16+$C$17+$C$18+$C$22+$C$27+$C$28+$C$30+$C$31)*3%</f>
        <v>0</v>
      </c>
      <c r="D46" s="166">
        <f t="shared" si="24"/>
        <v>0</v>
      </c>
      <c r="E46" s="166">
        <f t="shared" si="24"/>
        <v>0</v>
      </c>
      <c r="F46" s="166">
        <f t="shared" si="24"/>
        <v>0</v>
      </c>
      <c r="G46" s="166">
        <f t="shared" si="24"/>
        <v>0</v>
      </c>
      <c r="H46" s="166">
        <f>SUM(C46:G46)</f>
        <v>0</v>
      </c>
      <c r="I46" s="166">
        <f t="shared" si="24"/>
        <v>0</v>
      </c>
      <c r="J46" s="166">
        <f>+I46</f>
        <v>0</v>
      </c>
      <c r="K46" s="166">
        <f t="shared" si="24"/>
        <v>0</v>
      </c>
      <c r="L46" s="166">
        <f t="shared" si="24"/>
        <v>0</v>
      </c>
      <c r="M46" s="166">
        <f t="shared" si="24"/>
        <v>0</v>
      </c>
      <c r="N46" s="166">
        <f t="shared" si="24"/>
        <v>0</v>
      </c>
      <c r="O46" s="166">
        <f t="shared" si="24"/>
        <v>0</v>
      </c>
      <c r="P46" s="166">
        <f t="shared" si="24"/>
        <v>0</v>
      </c>
      <c r="Q46" s="166">
        <f t="shared" si="24"/>
        <v>0</v>
      </c>
      <c r="R46" s="166">
        <f t="shared" si="24"/>
        <v>0</v>
      </c>
      <c r="S46" s="166">
        <f t="shared" si="24"/>
        <v>0</v>
      </c>
      <c r="T46" s="166">
        <f t="shared" si="24"/>
        <v>0</v>
      </c>
      <c r="U46" s="166">
        <f t="shared" si="24"/>
        <v>0</v>
      </c>
      <c r="V46" s="166">
        <f t="shared" si="24"/>
        <v>0</v>
      </c>
      <c r="W46" s="166">
        <f t="shared" si="24"/>
        <v>0</v>
      </c>
      <c r="X46" s="166">
        <f t="shared" si="24"/>
        <v>0</v>
      </c>
      <c r="Y46" s="166">
        <f t="shared" si="24"/>
        <v>0</v>
      </c>
      <c r="Z46" s="166">
        <f t="shared" si="24"/>
        <v>0</v>
      </c>
      <c r="AA46" s="166">
        <f t="shared" si="24"/>
        <v>0</v>
      </c>
      <c r="AB46" s="166">
        <f t="shared" si="24"/>
        <v>0</v>
      </c>
      <c r="AC46" s="166">
        <f t="shared" si="24"/>
        <v>0</v>
      </c>
      <c r="AD46" s="166">
        <f t="shared" si="24"/>
        <v>0</v>
      </c>
      <c r="AE46" s="166">
        <f t="shared" si="24"/>
        <v>0</v>
      </c>
      <c r="AF46" s="166">
        <f t="shared" si="24"/>
        <v>0</v>
      </c>
      <c r="AG46" s="166">
        <f t="shared" si="24"/>
        <v>0</v>
      </c>
      <c r="AH46" s="166">
        <f>SUM(K46:AG46)</f>
        <v>0</v>
      </c>
      <c r="AI46" s="166">
        <f t="shared" si="24"/>
        <v>0</v>
      </c>
      <c r="AJ46" s="166">
        <f t="shared" si="24"/>
        <v>0</v>
      </c>
      <c r="AK46" s="166">
        <f t="shared" si="24"/>
        <v>0</v>
      </c>
      <c r="AL46" s="369">
        <f>AK46+H46+J46+AH46</f>
        <v>0</v>
      </c>
    </row>
    <row r="47" spans="1:39" hidden="1" x14ac:dyDescent="0.25">
      <c r="A47" s="176"/>
      <c r="B47" s="168"/>
      <c r="C47" s="169"/>
      <c r="D47" s="169"/>
      <c r="E47" s="169"/>
      <c r="F47" s="169"/>
      <c r="G47" s="169"/>
      <c r="H47" s="169"/>
      <c r="I47" s="169"/>
      <c r="J47" s="169"/>
      <c r="K47" s="169"/>
      <c r="L47" s="169"/>
      <c r="M47" s="169"/>
      <c r="N47" s="169"/>
      <c r="O47" s="169"/>
      <c r="P47" s="169"/>
      <c r="Q47" s="169"/>
      <c r="R47" s="169"/>
      <c r="S47" s="169"/>
      <c r="T47" s="169"/>
      <c r="U47" s="169"/>
      <c r="V47" s="169"/>
      <c r="W47" s="169"/>
      <c r="X47" s="169"/>
      <c r="Y47" s="169"/>
      <c r="Z47" s="169"/>
      <c r="AA47" s="169"/>
      <c r="AB47" s="169"/>
      <c r="AC47" s="169"/>
      <c r="AD47" s="169"/>
      <c r="AE47" s="169"/>
      <c r="AF47" s="169"/>
      <c r="AG47" s="169"/>
      <c r="AH47" s="169"/>
      <c r="AI47" s="169"/>
      <c r="AJ47" s="169"/>
      <c r="AK47" s="169"/>
      <c r="AL47" s="370"/>
    </row>
    <row r="48" spans="1:39" s="117" customFormat="1" hidden="1" x14ac:dyDescent="0.25">
      <c r="A48" s="160" t="s">
        <v>282</v>
      </c>
      <c r="B48" s="161" t="s">
        <v>283</v>
      </c>
      <c r="C48" s="162">
        <f t="shared" ref="C48:K48" si="25">SUM(C50)</f>
        <v>0</v>
      </c>
      <c r="D48" s="162">
        <f t="shared" si="25"/>
        <v>0</v>
      </c>
      <c r="E48" s="162">
        <f t="shared" si="25"/>
        <v>0</v>
      </c>
      <c r="F48" s="162">
        <f t="shared" si="25"/>
        <v>0</v>
      </c>
      <c r="G48" s="162">
        <f t="shared" si="25"/>
        <v>0</v>
      </c>
      <c r="H48" s="162">
        <f t="shared" si="25"/>
        <v>0</v>
      </c>
      <c r="I48" s="162">
        <f t="shared" si="25"/>
        <v>0</v>
      </c>
      <c r="J48" s="162">
        <f t="shared" si="25"/>
        <v>0</v>
      </c>
      <c r="K48" s="162">
        <f t="shared" si="25"/>
        <v>0</v>
      </c>
      <c r="L48" s="162">
        <f t="shared" ref="L48:AL48" si="26">SUM(L50)</f>
        <v>0</v>
      </c>
      <c r="M48" s="162">
        <f t="shared" si="26"/>
        <v>0</v>
      </c>
      <c r="N48" s="162">
        <f t="shared" si="26"/>
        <v>0</v>
      </c>
      <c r="O48" s="162">
        <f t="shared" si="26"/>
        <v>0</v>
      </c>
      <c r="P48" s="162">
        <f t="shared" si="26"/>
        <v>0</v>
      </c>
      <c r="Q48" s="162">
        <f t="shared" si="26"/>
        <v>0</v>
      </c>
      <c r="R48" s="162">
        <f t="shared" si="26"/>
        <v>0</v>
      </c>
      <c r="S48" s="162">
        <f t="shared" si="26"/>
        <v>0</v>
      </c>
      <c r="T48" s="162">
        <f t="shared" si="26"/>
        <v>0</v>
      </c>
      <c r="U48" s="162">
        <f t="shared" si="26"/>
        <v>0</v>
      </c>
      <c r="V48" s="162">
        <f t="shared" si="26"/>
        <v>0</v>
      </c>
      <c r="W48" s="162">
        <f t="shared" si="26"/>
        <v>0</v>
      </c>
      <c r="X48" s="162">
        <f t="shared" si="26"/>
        <v>0</v>
      </c>
      <c r="Y48" s="162">
        <f t="shared" si="26"/>
        <v>0</v>
      </c>
      <c r="Z48" s="162">
        <f t="shared" si="26"/>
        <v>0</v>
      </c>
      <c r="AA48" s="162">
        <f t="shared" si="26"/>
        <v>0</v>
      </c>
      <c r="AB48" s="162">
        <f t="shared" si="26"/>
        <v>0</v>
      </c>
      <c r="AC48" s="162">
        <f t="shared" si="26"/>
        <v>0</v>
      </c>
      <c r="AD48" s="162">
        <f t="shared" si="26"/>
        <v>0</v>
      </c>
      <c r="AE48" s="162">
        <f t="shared" si="26"/>
        <v>0</v>
      </c>
      <c r="AF48" s="162">
        <f t="shared" si="26"/>
        <v>0</v>
      </c>
      <c r="AG48" s="162">
        <f t="shared" si="26"/>
        <v>0</v>
      </c>
      <c r="AH48" s="162">
        <f t="shared" si="26"/>
        <v>0</v>
      </c>
      <c r="AI48" s="162">
        <f t="shared" si="26"/>
        <v>0</v>
      </c>
      <c r="AJ48" s="162">
        <f t="shared" si="26"/>
        <v>0</v>
      </c>
      <c r="AK48" s="162">
        <f t="shared" si="26"/>
        <v>0</v>
      </c>
      <c r="AL48" s="368">
        <f t="shared" si="26"/>
        <v>0</v>
      </c>
    </row>
    <row r="49" spans="1:38" s="180" customFormat="1" hidden="1" x14ac:dyDescent="0.25">
      <c r="A49" s="163"/>
      <c r="B49" s="158"/>
      <c r="C49" s="159"/>
      <c r="D49" s="159"/>
      <c r="E49" s="159"/>
      <c r="F49" s="159"/>
      <c r="G49" s="159"/>
      <c r="H49" s="159"/>
      <c r="I49" s="159"/>
      <c r="J49" s="159"/>
      <c r="K49" s="159"/>
      <c r="L49" s="159"/>
      <c r="M49" s="159"/>
      <c r="N49" s="159"/>
      <c r="O49" s="159"/>
      <c r="P49" s="159"/>
      <c r="Q49" s="159"/>
      <c r="R49" s="159"/>
      <c r="S49" s="159"/>
      <c r="T49" s="159"/>
      <c r="U49" s="159"/>
      <c r="V49" s="159"/>
      <c r="W49" s="159"/>
      <c r="X49" s="159"/>
      <c r="Y49" s="159"/>
      <c r="Z49" s="159"/>
      <c r="AA49" s="159"/>
      <c r="AB49" s="159"/>
      <c r="AC49" s="159"/>
      <c r="AD49" s="159"/>
      <c r="AE49" s="159"/>
      <c r="AF49" s="159"/>
      <c r="AG49" s="159"/>
      <c r="AH49" s="159"/>
      <c r="AI49" s="159"/>
      <c r="AJ49" s="159"/>
      <c r="AK49" s="159"/>
      <c r="AL49" s="367"/>
    </row>
    <row r="50" spans="1:38" s="180" customFormat="1" hidden="1" x14ac:dyDescent="0.25">
      <c r="A50" s="181" t="s">
        <v>284</v>
      </c>
      <c r="B50" s="171" t="s">
        <v>302</v>
      </c>
      <c r="C50" s="166">
        <v>0</v>
      </c>
      <c r="D50" s="166">
        <v>0</v>
      </c>
      <c r="E50" s="166">
        <v>0</v>
      </c>
      <c r="F50" s="166">
        <v>0</v>
      </c>
      <c r="G50" s="166">
        <v>0</v>
      </c>
      <c r="H50" s="166">
        <f>SUM(C50:G50)</f>
        <v>0</v>
      </c>
      <c r="I50" s="166">
        <v>0</v>
      </c>
      <c r="J50" s="166">
        <f>+I50</f>
        <v>0</v>
      </c>
      <c r="K50" s="166">
        <v>0</v>
      </c>
      <c r="L50" s="166">
        <v>0</v>
      </c>
      <c r="M50" s="166">
        <v>0</v>
      </c>
      <c r="N50" s="166">
        <v>0</v>
      </c>
      <c r="O50" s="166">
        <v>0</v>
      </c>
      <c r="P50" s="166">
        <v>0</v>
      </c>
      <c r="Q50" s="166">
        <v>0</v>
      </c>
      <c r="R50" s="166">
        <v>0</v>
      </c>
      <c r="S50" s="166">
        <v>0</v>
      </c>
      <c r="T50" s="166">
        <v>0</v>
      </c>
      <c r="U50" s="166">
        <v>0</v>
      </c>
      <c r="V50" s="166">
        <v>0</v>
      </c>
      <c r="W50" s="166">
        <v>0</v>
      </c>
      <c r="X50" s="166">
        <v>0</v>
      </c>
      <c r="Y50" s="166">
        <v>0</v>
      </c>
      <c r="Z50" s="166">
        <v>0</v>
      </c>
      <c r="AA50" s="166">
        <v>0</v>
      </c>
      <c r="AB50" s="166">
        <v>0</v>
      </c>
      <c r="AC50" s="166">
        <v>0</v>
      </c>
      <c r="AD50" s="166">
        <v>0</v>
      </c>
      <c r="AE50" s="166">
        <v>0</v>
      </c>
      <c r="AF50" s="166">
        <v>0</v>
      </c>
      <c r="AG50" s="166">
        <v>0</v>
      </c>
      <c r="AH50" s="166">
        <f>SUM(K50:AG50)</f>
        <v>0</v>
      </c>
      <c r="AI50" s="166">
        <v>0</v>
      </c>
      <c r="AJ50" s="166">
        <v>0</v>
      </c>
      <c r="AK50" s="166">
        <v>0</v>
      </c>
      <c r="AL50" s="369">
        <f>AK50+H50+J50+AH50</f>
        <v>0</v>
      </c>
    </row>
    <row r="51" spans="1:38" ht="13.8" thickBot="1" x14ac:dyDescent="0.3">
      <c r="A51" s="182"/>
      <c r="B51" s="183"/>
      <c r="C51" s="184"/>
      <c r="D51" s="184"/>
      <c r="E51" s="184"/>
      <c r="F51" s="184"/>
      <c r="G51" s="184"/>
      <c r="H51" s="184"/>
      <c r="I51" s="184"/>
      <c r="J51" s="184"/>
      <c r="K51" s="184"/>
      <c r="L51" s="184"/>
      <c r="M51" s="184"/>
      <c r="N51" s="184"/>
      <c r="O51" s="184"/>
      <c r="P51" s="184"/>
      <c r="Q51" s="184"/>
      <c r="R51" s="184"/>
      <c r="S51" s="184"/>
      <c r="T51" s="184"/>
      <c r="U51" s="184"/>
      <c r="V51" s="184"/>
      <c r="W51" s="184"/>
      <c r="X51" s="184"/>
      <c r="Y51" s="184"/>
      <c r="Z51" s="184"/>
      <c r="AA51" s="184"/>
      <c r="AB51" s="184"/>
      <c r="AC51" s="184"/>
      <c r="AD51" s="184"/>
      <c r="AE51" s="184"/>
      <c r="AF51" s="184"/>
      <c r="AG51" s="184"/>
      <c r="AH51" s="184"/>
      <c r="AI51" s="184"/>
      <c r="AJ51" s="184"/>
      <c r="AK51" s="184"/>
      <c r="AL51" s="372"/>
    </row>
    <row r="52" spans="1:38" s="117" customFormat="1" ht="14.25" customHeight="1" thickBot="1" x14ac:dyDescent="0.3">
      <c r="A52" s="151" t="s">
        <v>154</v>
      </c>
      <c r="B52" s="152" t="s">
        <v>155</v>
      </c>
      <c r="C52" s="153">
        <f t="shared" ref="C52:AL52" si="27">+C54+C61+C69+C78+C87+C94+C98+C104+C115+C119</f>
        <v>0</v>
      </c>
      <c r="D52" s="153">
        <f t="shared" si="27"/>
        <v>0</v>
      </c>
      <c r="E52" s="153">
        <f t="shared" si="27"/>
        <v>0</v>
      </c>
      <c r="F52" s="153">
        <f t="shared" si="27"/>
        <v>0</v>
      </c>
      <c r="G52" s="153">
        <f t="shared" si="27"/>
        <v>0</v>
      </c>
      <c r="H52" s="153">
        <f t="shared" si="27"/>
        <v>0</v>
      </c>
      <c r="I52" s="153">
        <f t="shared" si="27"/>
        <v>0</v>
      </c>
      <c r="J52" s="153">
        <f t="shared" si="27"/>
        <v>0</v>
      </c>
      <c r="K52" s="153">
        <f t="shared" si="27"/>
        <v>0</v>
      </c>
      <c r="L52" s="153">
        <f t="shared" si="27"/>
        <v>0</v>
      </c>
      <c r="M52" s="153">
        <f t="shared" si="27"/>
        <v>0</v>
      </c>
      <c r="N52" s="153">
        <f t="shared" si="27"/>
        <v>0</v>
      </c>
      <c r="O52" s="153">
        <f t="shared" si="27"/>
        <v>0</v>
      </c>
      <c r="P52" s="153">
        <f t="shared" si="27"/>
        <v>0</v>
      </c>
      <c r="Q52" s="153">
        <f t="shared" si="27"/>
        <v>0</v>
      </c>
      <c r="R52" s="153">
        <f t="shared" si="27"/>
        <v>0</v>
      </c>
      <c r="S52" s="153">
        <f t="shared" si="27"/>
        <v>0</v>
      </c>
      <c r="T52" s="153">
        <f t="shared" si="27"/>
        <v>0</v>
      </c>
      <c r="U52" s="153">
        <f t="shared" si="27"/>
        <v>0</v>
      </c>
      <c r="V52" s="153">
        <f t="shared" si="27"/>
        <v>0</v>
      </c>
      <c r="W52" s="153">
        <f t="shared" si="27"/>
        <v>0</v>
      </c>
      <c r="X52" s="153">
        <f t="shared" si="27"/>
        <v>0</v>
      </c>
      <c r="Y52" s="153">
        <f t="shared" si="27"/>
        <v>0</v>
      </c>
      <c r="Z52" s="153">
        <f t="shared" si="27"/>
        <v>0</v>
      </c>
      <c r="AA52" s="153">
        <f t="shared" si="27"/>
        <v>0</v>
      </c>
      <c r="AB52" s="153">
        <f t="shared" si="27"/>
        <v>0</v>
      </c>
      <c r="AC52" s="153">
        <f t="shared" si="27"/>
        <v>0</v>
      </c>
      <c r="AD52" s="153">
        <f t="shared" si="27"/>
        <v>6185230303.6700001</v>
      </c>
      <c r="AE52" s="153">
        <f t="shared" si="27"/>
        <v>0</v>
      </c>
      <c r="AF52" s="153">
        <f t="shared" si="27"/>
        <v>0</v>
      </c>
      <c r="AG52" s="153">
        <f t="shared" si="27"/>
        <v>0</v>
      </c>
      <c r="AH52" s="153">
        <f t="shared" si="27"/>
        <v>6185230303.6700001</v>
      </c>
      <c r="AI52" s="153">
        <f t="shared" si="27"/>
        <v>0</v>
      </c>
      <c r="AJ52" s="153">
        <f t="shared" si="27"/>
        <v>0</v>
      </c>
      <c r="AK52" s="153">
        <f t="shared" si="27"/>
        <v>0</v>
      </c>
      <c r="AL52" s="365">
        <f t="shared" si="27"/>
        <v>6185230303.6700001</v>
      </c>
    </row>
    <row r="53" spans="1:38" x14ac:dyDescent="0.25">
      <c r="A53" s="185"/>
      <c r="B53" s="186"/>
      <c r="C53" s="187"/>
      <c r="D53" s="187"/>
      <c r="E53" s="187"/>
      <c r="F53" s="187"/>
      <c r="G53" s="187"/>
      <c r="H53" s="187"/>
      <c r="I53" s="187"/>
      <c r="J53" s="187"/>
      <c r="K53" s="187"/>
      <c r="L53" s="187"/>
      <c r="M53" s="187"/>
      <c r="N53" s="187"/>
      <c r="O53" s="187"/>
      <c r="P53" s="187"/>
      <c r="Q53" s="187"/>
      <c r="R53" s="187"/>
      <c r="S53" s="187"/>
      <c r="T53" s="187"/>
      <c r="U53" s="187"/>
      <c r="V53" s="187"/>
      <c r="W53" s="187"/>
      <c r="X53" s="187"/>
      <c r="Y53" s="187"/>
      <c r="Z53" s="187"/>
      <c r="AA53" s="187"/>
      <c r="AB53" s="187"/>
      <c r="AC53" s="187"/>
      <c r="AD53" s="187"/>
      <c r="AE53" s="187"/>
      <c r="AF53" s="187"/>
      <c r="AG53" s="187"/>
      <c r="AH53" s="187"/>
      <c r="AI53" s="187"/>
      <c r="AJ53" s="187"/>
      <c r="AK53" s="187"/>
      <c r="AL53" s="373"/>
    </row>
    <row r="54" spans="1:38" s="117" customFormat="1" x14ac:dyDescent="0.25">
      <c r="A54" s="160" t="s">
        <v>156</v>
      </c>
      <c r="B54" s="161" t="s">
        <v>157</v>
      </c>
      <c r="C54" s="162">
        <f t="shared" ref="C54:K54" si="28">SUM(C56:C59)</f>
        <v>0</v>
      </c>
      <c r="D54" s="162">
        <f t="shared" si="28"/>
        <v>0</v>
      </c>
      <c r="E54" s="162">
        <f t="shared" si="28"/>
        <v>0</v>
      </c>
      <c r="F54" s="162">
        <f t="shared" si="28"/>
        <v>0</v>
      </c>
      <c r="G54" s="162">
        <f t="shared" si="28"/>
        <v>0</v>
      </c>
      <c r="H54" s="162">
        <f t="shared" si="28"/>
        <v>0</v>
      </c>
      <c r="I54" s="162">
        <f t="shared" si="28"/>
        <v>0</v>
      </c>
      <c r="J54" s="162">
        <f t="shared" si="28"/>
        <v>0</v>
      </c>
      <c r="K54" s="162">
        <f t="shared" si="28"/>
        <v>0</v>
      </c>
      <c r="L54" s="162">
        <f t="shared" ref="L54:AL54" si="29">SUM(L56:L59)</f>
        <v>0</v>
      </c>
      <c r="M54" s="162">
        <f t="shared" si="29"/>
        <v>0</v>
      </c>
      <c r="N54" s="162">
        <f t="shared" si="29"/>
        <v>0</v>
      </c>
      <c r="O54" s="162">
        <f t="shared" si="29"/>
        <v>0</v>
      </c>
      <c r="P54" s="162">
        <f t="shared" si="29"/>
        <v>0</v>
      </c>
      <c r="Q54" s="162">
        <f t="shared" si="29"/>
        <v>0</v>
      </c>
      <c r="R54" s="162">
        <f t="shared" si="29"/>
        <v>0</v>
      </c>
      <c r="S54" s="162">
        <f t="shared" si="29"/>
        <v>0</v>
      </c>
      <c r="T54" s="162">
        <f t="shared" si="29"/>
        <v>0</v>
      </c>
      <c r="U54" s="162">
        <f t="shared" si="29"/>
        <v>0</v>
      </c>
      <c r="V54" s="162">
        <f t="shared" si="29"/>
        <v>0</v>
      </c>
      <c r="W54" s="162">
        <f t="shared" si="29"/>
        <v>0</v>
      </c>
      <c r="X54" s="162">
        <f t="shared" si="29"/>
        <v>0</v>
      </c>
      <c r="Y54" s="162">
        <f t="shared" si="29"/>
        <v>0</v>
      </c>
      <c r="Z54" s="162">
        <f t="shared" si="29"/>
        <v>0</v>
      </c>
      <c r="AA54" s="162">
        <f t="shared" si="29"/>
        <v>0</v>
      </c>
      <c r="AB54" s="162">
        <f t="shared" si="29"/>
        <v>0</v>
      </c>
      <c r="AC54" s="162">
        <f t="shared" si="29"/>
        <v>0</v>
      </c>
      <c r="AD54" s="162">
        <f t="shared" si="29"/>
        <v>16000000</v>
      </c>
      <c r="AE54" s="162">
        <f t="shared" si="29"/>
        <v>0</v>
      </c>
      <c r="AF54" s="162">
        <f t="shared" si="29"/>
        <v>0</v>
      </c>
      <c r="AG54" s="162">
        <f t="shared" si="29"/>
        <v>0</v>
      </c>
      <c r="AH54" s="162">
        <f t="shared" si="29"/>
        <v>16000000</v>
      </c>
      <c r="AI54" s="162">
        <f t="shared" si="29"/>
        <v>0</v>
      </c>
      <c r="AJ54" s="162">
        <f t="shared" si="29"/>
        <v>0</v>
      </c>
      <c r="AK54" s="162">
        <f t="shared" si="29"/>
        <v>0</v>
      </c>
      <c r="AL54" s="368">
        <f t="shared" si="29"/>
        <v>16000000</v>
      </c>
    </row>
    <row r="55" spans="1:38" x14ac:dyDescent="0.25">
      <c r="A55" s="163"/>
      <c r="B55" s="158"/>
      <c r="C55" s="159"/>
      <c r="D55" s="159"/>
      <c r="E55" s="159"/>
      <c r="F55" s="159"/>
      <c r="G55" s="159"/>
      <c r="H55" s="159"/>
      <c r="I55" s="159"/>
      <c r="J55" s="159"/>
      <c r="K55" s="159"/>
      <c r="L55" s="159"/>
      <c r="M55" s="159"/>
      <c r="N55" s="159"/>
      <c r="O55" s="159"/>
      <c r="P55" s="159"/>
      <c r="Q55" s="159"/>
      <c r="R55" s="159"/>
      <c r="S55" s="159"/>
      <c r="T55" s="159"/>
      <c r="U55" s="159"/>
      <c r="V55" s="159"/>
      <c r="W55" s="159"/>
      <c r="X55" s="159"/>
      <c r="Y55" s="159"/>
      <c r="Z55" s="159"/>
      <c r="AA55" s="159"/>
      <c r="AB55" s="159"/>
      <c r="AC55" s="159"/>
      <c r="AD55" s="159"/>
      <c r="AE55" s="159"/>
      <c r="AF55" s="159"/>
      <c r="AG55" s="159"/>
      <c r="AH55" s="159"/>
      <c r="AI55" s="159"/>
      <c r="AJ55" s="159"/>
      <c r="AK55" s="159"/>
      <c r="AL55" s="367"/>
    </row>
    <row r="56" spans="1:38" hidden="1" x14ac:dyDescent="0.25">
      <c r="A56" s="188" t="s">
        <v>180</v>
      </c>
      <c r="B56" s="171" t="s">
        <v>303</v>
      </c>
      <c r="C56" s="166">
        <v>0</v>
      </c>
      <c r="D56" s="166">
        <v>0</v>
      </c>
      <c r="E56" s="166">
        <v>0</v>
      </c>
      <c r="F56" s="166">
        <v>0</v>
      </c>
      <c r="G56" s="166">
        <v>0</v>
      </c>
      <c r="H56" s="166">
        <f>SUM(C56:G56)</f>
        <v>0</v>
      </c>
      <c r="I56" s="166">
        <v>0</v>
      </c>
      <c r="J56" s="166">
        <f>+I56</f>
        <v>0</v>
      </c>
      <c r="K56" s="166">
        <v>0</v>
      </c>
      <c r="L56" s="166">
        <v>0</v>
      </c>
      <c r="M56" s="166">
        <v>0</v>
      </c>
      <c r="N56" s="166">
        <v>0</v>
      </c>
      <c r="O56" s="166">
        <v>0</v>
      </c>
      <c r="P56" s="166">
        <v>0</v>
      </c>
      <c r="Q56" s="166">
        <v>0</v>
      </c>
      <c r="R56" s="166">
        <v>0</v>
      </c>
      <c r="S56" s="166">
        <v>0</v>
      </c>
      <c r="T56" s="166">
        <v>0</v>
      </c>
      <c r="U56" s="166">
        <v>0</v>
      </c>
      <c r="V56" s="166">
        <v>0</v>
      </c>
      <c r="W56" s="166">
        <v>0</v>
      </c>
      <c r="X56" s="166">
        <v>0</v>
      </c>
      <c r="Y56" s="166">
        <v>0</v>
      </c>
      <c r="Z56" s="166">
        <v>0</v>
      </c>
      <c r="AA56" s="166">
        <v>0</v>
      </c>
      <c r="AB56" s="166">
        <v>0</v>
      </c>
      <c r="AC56" s="166">
        <v>0</v>
      </c>
      <c r="AD56" s="166">
        <v>0</v>
      </c>
      <c r="AE56" s="166">
        <v>0</v>
      </c>
      <c r="AF56" s="166">
        <v>0</v>
      </c>
      <c r="AG56" s="166">
        <v>0</v>
      </c>
      <c r="AH56" s="166">
        <f>SUM(K56:AG56)</f>
        <v>0</v>
      </c>
      <c r="AI56" s="166">
        <v>0</v>
      </c>
      <c r="AJ56" s="166">
        <v>0</v>
      </c>
      <c r="AK56" s="166">
        <v>0</v>
      </c>
      <c r="AL56" s="369">
        <f>AK56+H56+J56+AH56</f>
        <v>0</v>
      </c>
    </row>
    <row r="57" spans="1:38" x14ac:dyDescent="0.25">
      <c r="A57" s="189" t="s">
        <v>179</v>
      </c>
      <c r="B57" s="165" t="s">
        <v>158</v>
      </c>
      <c r="C57" s="166">
        <v>0</v>
      </c>
      <c r="D57" s="166">
        <v>0</v>
      </c>
      <c r="E57" s="166">
        <v>0</v>
      </c>
      <c r="F57" s="166">
        <v>0</v>
      </c>
      <c r="G57" s="166">
        <v>0</v>
      </c>
      <c r="H57" s="166">
        <f>SUM(C57:G57)</f>
        <v>0</v>
      </c>
      <c r="I57" s="166">
        <v>0</v>
      </c>
      <c r="J57" s="166">
        <f>+I57</f>
        <v>0</v>
      </c>
      <c r="K57" s="166">
        <v>0</v>
      </c>
      <c r="L57" s="166">
        <v>0</v>
      </c>
      <c r="M57" s="166">
        <v>0</v>
      </c>
      <c r="N57" s="166">
        <v>0</v>
      </c>
      <c r="O57" s="166">
        <v>0</v>
      </c>
      <c r="P57" s="166">
        <v>0</v>
      </c>
      <c r="Q57" s="166">
        <v>0</v>
      </c>
      <c r="R57" s="166">
        <v>0</v>
      </c>
      <c r="S57" s="166">
        <v>0</v>
      </c>
      <c r="T57" s="166">
        <v>0</v>
      </c>
      <c r="U57" s="166">
        <v>0</v>
      </c>
      <c r="V57" s="166">
        <v>0</v>
      </c>
      <c r="W57" s="166">
        <v>0</v>
      </c>
      <c r="X57" s="166">
        <v>0</v>
      </c>
      <c r="Y57" s="166">
        <v>0</v>
      </c>
      <c r="Z57" s="166">
        <v>0</v>
      </c>
      <c r="AA57" s="166">
        <v>0</v>
      </c>
      <c r="AB57" s="166">
        <v>0</v>
      </c>
      <c r="AC57" s="166">
        <v>0</v>
      </c>
      <c r="AD57" s="166">
        <v>16000000</v>
      </c>
      <c r="AE57" s="166">
        <v>0</v>
      </c>
      <c r="AF57" s="166">
        <v>0</v>
      </c>
      <c r="AG57" s="166">
        <v>0</v>
      </c>
      <c r="AH57" s="166">
        <f>SUM(K57:AG57)</f>
        <v>16000000</v>
      </c>
      <c r="AI57" s="166">
        <v>0</v>
      </c>
      <c r="AJ57" s="166">
        <v>0</v>
      </c>
      <c r="AK57" s="166">
        <v>0</v>
      </c>
      <c r="AL57" s="369">
        <f>AK57+H57+J57+AH57</f>
        <v>16000000</v>
      </c>
    </row>
    <row r="58" spans="1:38" s="180" customFormat="1" hidden="1" x14ac:dyDescent="0.25">
      <c r="A58" s="189" t="s">
        <v>159</v>
      </c>
      <c r="B58" s="165" t="s">
        <v>160</v>
      </c>
      <c r="C58" s="166">
        <v>0</v>
      </c>
      <c r="D58" s="166">
        <v>0</v>
      </c>
      <c r="E58" s="166">
        <v>0</v>
      </c>
      <c r="F58" s="166">
        <v>0</v>
      </c>
      <c r="G58" s="166">
        <v>0</v>
      </c>
      <c r="H58" s="166">
        <f>SUM(C58:G58)</f>
        <v>0</v>
      </c>
      <c r="I58" s="166">
        <v>0</v>
      </c>
      <c r="J58" s="166">
        <f>+I58</f>
        <v>0</v>
      </c>
      <c r="K58" s="166">
        <v>0</v>
      </c>
      <c r="L58" s="166">
        <v>0</v>
      </c>
      <c r="M58" s="166">
        <v>0</v>
      </c>
      <c r="N58" s="166">
        <v>0</v>
      </c>
      <c r="O58" s="166">
        <v>0</v>
      </c>
      <c r="P58" s="166">
        <v>0</v>
      </c>
      <c r="Q58" s="166">
        <v>0</v>
      </c>
      <c r="R58" s="166">
        <v>0</v>
      </c>
      <c r="S58" s="166">
        <v>0</v>
      </c>
      <c r="T58" s="166">
        <v>0</v>
      </c>
      <c r="U58" s="166">
        <v>0</v>
      </c>
      <c r="V58" s="166">
        <v>0</v>
      </c>
      <c r="W58" s="166">
        <v>0</v>
      </c>
      <c r="X58" s="166">
        <v>0</v>
      </c>
      <c r="Y58" s="166">
        <v>0</v>
      </c>
      <c r="Z58" s="166">
        <v>0</v>
      </c>
      <c r="AA58" s="166">
        <v>0</v>
      </c>
      <c r="AB58" s="166">
        <v>0</v>
      </c>
      <c r="AC58" s="166">
        <v>0</v>
      </c>
      <c r="AD58" s="166">
        <v>0</v>
      </c>
      <c r="AE58" s="166">
        <v>0</v>
      </c>
      <c r="AF58" s="166">
        <v>0</v>
      </c>
      <c r="AG58" s="166">
        <v>0</v>
      </c>
      <c r="AH58" s="166">
        <f>SUM(K58:AG58)</f>
        <v>0</v>
      </c>
      <c r="AI58" s="166">
        <v>0</v>
      </c>
      <c r="AJ58" s="166">
        <v>0</v>
      </c>
      <c r="AK58" s="166">
        <v>0</v>
      </c>
      <c r="AL58" s="369">
        <f>AK58+H58+J58+AH58</f>
        <v>0</v>
      </c>
    </row>
    <row r="59" spans="1:38" s="117" customFormat="1" hidden="1" x14ac:dyDescent="0.25">
      <c r="A59" s="189" t="s">
        <v>161</v>
      </c>
      <c r="B59" s="165" t="s">
        <v>162</v>
      </c>
      <c r="C59" s="166">
        <v>0</v>
      </c>
      <c r="D59" s="166">
        <v>0</v>
      </c>
      <c r="E59" s="166">
        <v>0</v>
      </c>
      <c r="F59" s="166">
        <v>0</v>
      </c>
      <c r="G59" s="166">
        <v>0</v>
      </c>
      <c r="H59" s="166">
        <f>SUM(C59:G59)</f>
        <v>0</v>
      </c>
      <c r="I59" s="166">
        <v>0</v>
      </c>
      <c r="J59" s="166">
        <f>+I59</f>
        <v>0</v>
      </c>
      <c r="K59" s="166">
        <v>0</v>
      </c>
      <c r="L59" s="166">
        <v>0</v>
      </c>
      <c r="M59" s="166">
        <v>0</v>
      </c>
      <c r="N59" s="166">
        <v>0</v>
      </c>
      <c r="O59" s="166">
        <v>0</v>
      </c>
      <c r="P59" s="166">
        <v>0</v>
      </c>
      <c r="Q59" s="166">
        <v>0</v>
      </c>
      <c r="R59" s="166">
        <v>0</v>
      </c>
      <c r="S59" s="166">
        <v>0</v>
      </c>
      <c r="T59" s="166">
        <v>0</v>
      </c>
      <c r="U59" s="166">
        <v>0</v>
      </c>
      <c r="V59" s="166">
        <v>0</v>
      </c>
      <c r="W59" s="166">
        <v>0</v>
      </c>
      <c r="X59" s="166">
        <v>0</v>
      </c>
      <c r="Y59" s="166">
        <v>0</v>
      </c>
      <c r="Z59" s="166">
        <v>0</v>
      </c>
      <c r="AA59" s="166">
        <v>0</v>
      </c>
      <c r="AB59" s="166">
        <v>0</v>
      </c>
      <c r="AC59" s="166">
        <v>0</v>
      </c>
      <c r="AD59" s="166">
        <v>0</v>
      </c>
      <c r="AE59" s="166">
        <v>0</v>
      </c>
      <c r="AF59" s="166">
        <v>0</v>
      </c>
      <c r="AG59" s="166">
        <v>0</v>
      </c>
      <c r="AH59" s="166">
        <f>SUM(K59:AG59)</f>
        <v>0</v>
      </c>
      <c r="AI59" s="166">
        <v>0</v>
      </c>
      <c r="AJ59" s="166">
        <v>0</v>
      </c>
      <c r="AK59" s="166">
        <v>0</v>
      </c>
      <c r="AL59" s="369">
        <f>AK59+H59+J59+AH59</f>
        <v>0</v>
      </c>
    </row>
    <row r="60" spans="1:38" x14ac:dyDescent="0.25">
      <c r="A60" s="190"/>
      <c r="B60" s="173"/>
      <c r="C60" s="174"/>
      <c r="D60" s="174"/>
      <c r="E60" s="174"/>
      <c r="F60" s="174"/>
      <c r="G60" s="174"/>
      <c r="H60" s="174"/>
      <c r="I60" s="174"/>
      <c r="J60" s="174"/>
      <c r="K60" s="174"/>
      <c r="L60" s="174"/>
      <c r="M60" s="174"/>
      <c r="N60" s="174"/>
      <c r="O60" s="174"/>
      <c r="P60" s="174"/>
      <c r="Q60" s="174"/>
      <c r="R60" s="174"/>
      <c r="S60" s="174"/>
      <c r="T60" s="174"/>
      <c r="U60" s="174"/>
      <c r="V60" s="174"/>
      <c r="W60" s="174"/>
      <c r="X60" s="174"/>
      <c r="Y60" s="174"/>
      <c r="Z60" s="174"/>
      <c r="AA60" s="174"/>
      <c r="AB60" s="174"/>
      <c r="AC60" s="174"/>
      <c r="AD60" s="174"/>
      <c r="AE60" s="174"/>
      <c r="AF60" s="174"/>
      <c r="AG60" s="174"/>
      <c r="AH60" s="174"/>
      <c r="AI60" s="174"/>
      <c r="AJ60" s="174"/>
      <c r="AK60" s="174"/>
      <c r="AL60" s="371"/>
    </row>
    <row r="61" spans="1:38" s="117" customFormat="1" x14ac:dyDescent="0.25">
      <c r="A61" s="160" t="s">
        <v>163</v>
      </c>
      <c r="B61" s="161" t="s">
        <v>164</v>
      </c>
      <c r="C61" s="162">
        <f t="shared" ref="C61:K61" si="30">SUM(C63:C67)</f>
        <v>0</v>
      </c>
      <c r="D61" s="162">
        <f t="shared" si="30"/>
        <v>0</v>
      </c>
      <c r="E61" s="162">
        <f t="shared" si="30"/>
        <v>0</v>
      </c>
      <c r="F61" s="162">
        <f t="shared" si="30"/>
        <v>0</v>
      </c>
      <c r="G61" s="162">
        <f t="shared" si="30"/>
        <v>0</v>
      </c>
      <c r="H61" s="162">
        <f t="shared" si="30"/>
        <v>0</v>
      </c>
      <c r="I61" s="162">
        <f t="shared" si="30"/>
        <v>0</v>
      </c>
      <c r="J61" s="162">
        <f t="shared" si="30"/>
        <v>0</v>
      </c>
      <c r="K61" s="162">
        <f t="shared" si="30"/>
        <v>0</v>
      </c>
      <c r="L61" s="162">
        <f t="shared" ref="L61:AL61" si="31">SUM(L63:L67)</f>
        <v>0</v>
      </c>
      <c r="M61" s="162">
        <f t="shared" si="31"/>
        <v>0</v>
      </c>
      <c r="N61" s="162">
        <f t="shared" si="31"/>
        <v>0</v>
      </c>
      <c r="O61" s="162">
        <f t="shared" si="31"/>
        <v>0</v>
      </c>
      <c r="P61" s="162">
        <f t="shared" si="31"/>
        <v>0</v>
      </c>
      <c r="Q61" s="162">
        <f t="shared" si="31"/>
        <v>0</v>
      </c>
      <c r="R61" s="162">
        <f t="shared" si="31"/>
        <v>0</v>
      </c>
      <c r="S61" s="162">
        <f t="shared" si="31"/>
        <v>0</v>
      </c>
      <c r="T61" s="162">
        <f t="shared" si="31"/>
        <v>0</v>
      </c>
      <c r="U61" s="162">
        <f t="shared" si="31"/>
        <v>0</v>
      </c>
      <c r="V61" s="162">
        <f t="shared" si="31"/>
        <v>0</v>
      </c>
      <c r="W61" s="162">
        <f t="shared" si="31"/>
        <v>0</v>
      </c>
      <c r="X61" s="162">
        <f t="shared" si="31"/>
        <v>0</v>
      </c>
      <c r="Y61" s="162">
        <f t="shared" si="31"/>
        <v>0</v>
      </c>
      <c r="Z61" s="162">
        <f t="shared" si="31"/>
        <v>0</v>
      </c>
      <c r="AA61" s="162">
        <f t="shared" si="31"/>
        <v>0</v>
      </c>
      <c r="AB61" s="162">
        <f t="shared" si="31"/>
        <v>0</v>
      </c>
      <c r="AC61" s="162">
        <f t="shared" si="31"/>
        <v>0</v>
      </c>
      <c r="AD61" s="162">
        <f t="shared" si="31"/>
        <v>170677446.66999999</v>
      </c>
      <c r="AE61" s="162">
        <f t="shared" si="31"/>
        <v>0</v>
      </c>
      <c r="AF61" s="162">
        <f t="shared" si="31"/>
        <v>0</v>
      </c>
      <c r="AG61" s="162">
        <f t="shared" si="31"/>
        <v>0</v>
      </c>
      <c r="AH61" s="162">
        <f t="shared" si="31"/>
        <v>170677446.66999999</v>
      </c>
      <c r="AI61" s="162">
        <f t="shared" si="31"/>
        <v>0</v>
      </c>
      <c r="AJ61" s="162">
        <f t="shared" si="31"/>
        <v>0</v>
      </c>
      <c r="AK61" s="162">
        <f t="shared" si="31"/>
        <v>0</v>
      </c>
      <c r="AL61" s="368">
        <f t="shared" si="31"/>
        <v>170677446.66999999</v>
      </c>
    </row>
    <row r="62" spans="1:38" s="180" customFormat="1" x14ac:dyDescent="0.25">
      <c r="A62" s="163"/>
      <c r="B62" s="158"/>
      <c r="C62" s="159"/>
      <c r="D62" s="159"/>
      <c r="E62" s="159"/>
      <c r="F62" s="159"/>
      <c r="G62" s="159"/>
      <c r="H62" s="159"/>
      <c r="I62" s="159"/>
      <c r="J62" s="159"/>
      <c r="K62" s="159"/>
      <c r="L62" s="159"/>
      <c r="M62" s="159"/>
      <c r="N62" s="159"/>
      <c r="O62" s="159"/>
      <c r="P62" s="159"/>
      <c r="Q62" s="159"/>
      <c r="R62" s="159"/>
      <c r="S62" s="159"/>
      <c r="T62" s="159"/>
      <c r="U62" s="159"/>
      <c r="V62" s="159"/>
      <c r="W62" s="159"/>
      <c r="X62" s="159"/>
      <c r="Y62" s="159"/>
      <c r="Z62" s="159"/>
      <c r="AA62" s="159"/>
      <c r="AB62" s="159"/>
      <c r="AC62" s="159"/>
      <c r="AD62" s="159"/>
      <c r="AE62" s="159"/>
      <c r="AF62" s="159"/>
      <c r="AG62" s="159"/>
      <c r="AH62" s="159"/>
      <c r="AI62" s="159"/>
      <c r="AJ62" s="159"/>
      <c r="AK62" s="159"/>
      <c r="AL62" s="367"/>
    </row>
    <row r="63" spans="1:38" s="180" customFormat="1" hidden="1" x14ac:dyDescent="0.25">
      <c r="A63" s="188" t="s">
        <v>181</v>
      </c>
      <c r="B63" s="171" t="s">
        <v>165</v>
      </c>
      <c r="C63" s="166">
        <v>0</v>
      </c>
      <c r="D63" s="166">
        <v>0</v>
      </c>
      <c r="E63" s="166">
        <v>0</v>
      </c>
      <c r="F63" s="166">
        <v>0</v>
      </c>
      <c r="G63" s="166">
        <v>0</v>
      </c>
      <c r="H63" s="166">
        <f>SUM(C63:G63)</f>
        <v>0</v>
      </c>
      <c r="I63" s="166">
        <v>0</v>
      </c>
      <c r="J63" s="166">
        <f>+I63</f>
        <v>0</v>
      </c>
      <c r="K63" s="166">
        <v>0</v>
      </c>
      <c r="L63" s="166">
        <v>0</v>
      </c>
      <c r="M63" s="166">
        <v>0</v>
      </c>
      <c r="N63" s="166">
        <v>0</v>
      </c>
      <c r="O63" s="166">
        <v>0</v>
      </c>
      <c r="P63" s="166">
        <v>0</v>
      </c>
      <c r="Q63" s="166">
        <v>0</v>
      </c>
      <c r="R63" s="166">
        <v>0</v>
      </c>
      <c r="S63" s="166">
        <v>0</v>
      </c>
      <c r="T63" s="166">
        <v>0</v>
      </c>
      <c r="U63" s="166">
        <v>0</v>
      </c>
      <c r="V63" s="166">
        <v>0</v>
      </c>
      <c r="W63" s="166">
        <v>0</v>
      </c>
      <c r="X63" s="166">
        <v>0</v>
      </c>
      <c r="Y63" s="166">
        <v>0</v>
      </c>
      <c r="Z63" s="166">
        <v>0</v>
      </c>
      <c r="AA63" s="166">
        <v>0</v>
      </c>
      <c r="AB63" s="166">
        <v>0</v>
      </c>
      <c r="AC63" s="166">
        <v>0</v>
      </c>
      <c r="AD63" s="166">
        <v>0</v>
      </c>
      <c r="AE63" s="166">
        <v>0</v>
      </c>
      <c r="AF63" s="166">
        <v>0</v>
      </c>
      <c r="AG63" s="166">
        <v>0</v>
      </c>
      <c r="AH63" s="166">
        <f>SUM(K63:AG63)</f>
        <v>0</v>
      </c>
      <c r="AI63" s="166">
        <v>0</v>
      </c>
      <c r="AJ63" s="166">
        <v>0</v>
      </c>
      <c r="AK63" s="166">
        <v>0</v>
      </c>
      <c r="AL63" s="369">
        <f>AK63+H63+J63+AH63</f>
        <v>0</v>
      </c>
    </row>
    <row r="64" spans="1:38" hidden="1" x14ac:dyDescent="0.25">
      <c r="A64" s="188" t="s">
        <v>182</v>
      </c>
      <c r="B64" s="191" t="s">
        <v>166</v>
      </c>
      <c r="C64" s="166">
        <v>0</v>
      </c>
      <c r="D64" s="166">
        <v>0</v>
      </c>
      <c r="E64" s="166">
        <v>0</v>
      </c>
      <c r="F64" s="166">
        <v>0</v>
      </c>
      <c r="G64" s="166">
        <v>0</v>
      </c>
      <c r="H64" s="166">
        <f>SUM(C64:G64)</f>
        <v>0</v>
      </c>
      <c r="I64" s="166">
        <v>0</v>
      </c>
      <c r="J64" s="166">
        <f>+I64</f>
        <v>0</v>
      </c>
      <c r="K64" s="166">
        <v>0</v>
      </c>
      <c r="L64" s="166">
        <v>0</v>
      </c>
      <c r="M64" s="166">
        <v>0</v>
      </c>
      <c r="N64" s="166">
        <v>0</v>
      </c>
      <c r="O64" s="166">
        <v>0</v>
      </c>
      <c r="P64" s="166">
        <v>0</v>
      </c>
      <c r="Q64" s="166">
        <v>0</v>
      </c>
      <c r="R64" s="166">
        <v>0</v>
      </c>
      <c r="S64" s="166">
        <v>0</v>
      </c>
      <c r="T64" s="166">
        <v>0</v>
      </c>
      <c r="U64" s="166">
        <v>0</v>
      </c>
      <c r="V64" s="166">
        <v>0</v>
      </c>
      <c r="W64" s="166">
        <v>0</v>
      </c>
      <c r="X64" s="166">
        <v>0</v>
      </c>
      <c r="Y64" s="166">
        <v>0</v>
      </c>
      <c r="Z64" s="166">
        <v>0</v>
      </c>
      <c r="AA64" s="166">
        <v>0</v>
      </c>
      <c r="AB64" s="166">
        <v>0</v>
      </c>
      <c r="AC64" s="166">
        <v>0</v>
      </c>
      <c r="AD64" s="166">
        <v>0</v>
      </c>
      <c r="AE64" s="166">
        <v>0</v>
      </c>
      <c r="AF64" s="166">
        <v>0</v>
      </c>
      <c r="AG64" s="166">
        <v>0</v>
      </c>
      <c r="AH64" s="166">
        <f>SUM(K64:AG64)</f>
        <v>0</v>
      </c>
      <c r="AI64" s="166">
        <v>0</v>
      </c>
      <c r="AJ64" s="166">
        <v>0</v>
      </c>
      <c r="AK64" s="166">
        <v>0</v>
      </c>
      <c r="AL64" s="369">
        <f>AK64+H64+J64+AH64</f>
        <v>0</v>
      </c>
    </row>
    <row r="65" spans="1:38" x14ac:dyDescent="0.25">
      <c r="A65" s="189" t="s">
        <v>167</v>
      </c>
      <c r="B65" s="165" t="s">
        <v>168</v>
      </c>
      <c r="C65" s="166">
        <v>0</v>
      </c>
      <c r="D65" s="166">
        <v>0</v>
      </c>
      <c r="E65" s="166">
        <v>0</v>
      </c>
      <c r="F65" s="166">
        <v>0</v>
      </c>
      <c r="G65" s="166">
        <v>0</v>
      </c>
      <c r="H65" s="166">
        <f>SUM(C65:G65)</f>
        <v>0</v>
      </c>
      <c r="I65" s="166">
        <v>0</v>
      </c>
      <c r="J65" s="166">
        <f>+I65</f>
        <v>0</v>
      </c>
      <c r="K65" s="166">
        <v>0</v>
      </c>
      <c r="L65" s="166">
        <v>0</v>
      </c>
      <c r="M65" s="166">
        <v>0</v>
      </c>
      <c r="N65" s="166">
        <v>0</v>
      </c>
      <c r="O65" s="166">
        <v>0</v>
      </c>
      <c r="P65" s="166">
        <v>0</v>
      </c>
      <c r="Q65" s="166">
        <v>0</v>
      </c>
      <c r="R65" s="166">
        <v>0</v>
      </c>
      <c r="S65" s="166">
        <v>0</v>
      </c>
      <c r="T65" s="166">
        <v>0</v>
      </c>
      <c r="U65" s="166">
        <v>0</v>
      </c>
      <c r="V65" s="166">
        <v>0</v>
      </c>
      <c r="W65" s="166">
        <v>0</v>
      </c>
      <c r="X65" s="166">
        <v>0</v>
      </c>
      <c r="Y65" s="166">
        <v>0</v>
      </c>
      <c r="Z65" s="166">
        <v>0</v>
      </c>
      <c r="AA65" s="166">
        <v>0</v>
      </c>
      <c r="AB65" s="166">
        <v>0</v>
      </c>
      <c r="AC65" s="166">
        <v>0</v>
      </c>
      <c r="AD65" s="166">
        <v>500000</v>
      </c>
      <c r="AE65" s="166">
        <v>0</v>
      </c>
      <c r="AF65" s="166">
        <v>0</v>
      </c>
      <c r="AG65" s="166">
        <v>0</v>
      </c>
      <c r="AH65" s="166">
        <f>SUM(K65:AG65)</f>
        <v>500000</v>
      </c>
      <c r="AI65" s="166">
        <v>0</v>
      </c>
      <c r="AJ65" s="166">
        <v>0</v>
      </c>
      <c r="AK65" s="166">
        <v>0</v>
      </c>
      <c r="AL65" s="369">
        <f>AK65+H65+J65+AH65</f>
        <v>500000</v>
      </c>
    </row>
    <row r="66" spans="1:38" s="180" customFormat="1" x14ac:dyDescent="0.25">
      <c r="A66" s="189" t="s">
        <v>183</v>
      </c>
      <c r="B66" s="165" t="s">
        <v>304</v>
      </c>
      <c r="C66" s="166">
        <v>0</v>
      </c>
      <c r="D66" s="166">
        <v>0</v>
      </c>
      <c r="E66" s="166">
        <v>0</v>
      </c>
      <c r="F66" s="166">
        <v>0</v>
      </c>
      <c r="G66" s="166">
        <v>0</v>
      </c>
      <c r="H66" s="166">
        <f>SUM(C66:G66)</f>
        <v>0</v>
      </c>
      <c r="I66" s="166">
        <v>0</v>
      </c>
      <c r="J66" s="166">
        <f>+I66</f>
        <v>0</v>
      </c>
      <c r="K66" s="166">
        <v>0</v>
      </c>
      <c r="L66" s="166">
        <v>0</v>
      </c>
      <c r="M66" s="166">
        <v>0</v>
      </c>
      <c r="N66" s="166">
        <v>0</v>
      </c>
      <c r="O66" s="166">
        <v>0</v>
      </c>
      <c r="P66" s="166">
        <v>0</v>
      </c>
      <c r="Q66" s="166">
        <v>0</v>
      </c>
      <c r="R66" s="166">
        <v>0</v>
      </c>
      <c r="S66" s="166">
        <v>0</v>
      </c>
      <c r="T66" s="166">
        <v>0</v>
      </c>
      <c r="U66" s="166">
        <v>0</v>
      </c>
      <c r="V66" s="166">
        <v>0</v>
      </c>
      <c r="W66" s="166">
        <v>0</v>
      </c>
      <c r="X66" s="166">
        <v>0</v>
      </c>
      <c r="Y66" s="166">
        <v>0</v>
      </c>
      <c r="Z66" s="166">
        <v>0</v>
      </c>
      <c r="AA66" s="166">
        <v>0</v>
      </c>
      <c r="AB66" s="166">
        <v>0</v>
      </c>
      <c r="AC66" s="166">
        <v>0</v>
      </c>
      <c r="AD66" s="166">
        <v>170177446.66999999</v>
      </c>
      <c r="AE66" s="166">
        <v>0</v>
      </c>
      <c r="AF66" s="166">
        <v>0</v>
      </c>
      <c r="AG66" s="166">
        <v>0</v>
      </c>
      <c r="AH66" s="166">
        <f>SUM(K66:AG66)</f>
        <v>170177446.66999999</v>
      </c>
      <c r="AI66" s="166">
        <v>0</v>
      </c>
      <c r="AJ66" s="166">
        <v>0</v>
      </c>
      <c r="AK66" s="166">
        <v>0</v>
      </c>
      <c r="AL66" s="369">
        <f>AK66+H66+J66+AH66</f>
        <v>170177446.66999999</v>
      </c>
    </row>
    <row r="67" spans="1:38" s="192" customFormat="1" hidden="1" x14ac:dyDescent="0.25">
      <c r="A67" s="188" t="s">
        <v>169</v>
      </c>
      <c r="B67" s="171" t="s">
        <v>170</v>
      </c>
      <c r="C67" s="166">
        <v>0</v>
      </c>
      <c r="D67" s="166">
        <v>0</v>
      </c>
      <c r="E67" s="166">
        <v>0</v>
      </c>
      <c r="F67" s="166">
        <v>0</v>
      </c>
      <c r="G67" s="166">
        <v>0</v>
      </c>
      <c r="H67" s="166">
        <f>SUM(C67:G67)</f>
        <v>0</v>
      </c>
      <c r="I67" s="166">
        <v>0</v>
      </c>
      <c r="J67" s="166">
        <f>+I67</f>
        <v>0</v>
      </c>
      <c r="K67" s="166">
        <v>0</v>
      </c>
      <c r="L67" s="166">
        <v>0</v>
      </c>
      <c r="M67" s="166">
        <v>0</v>
      </c>
      <c r="N67" s="166">
        <v>0</v>
      </c>
      <c r="O67" s="166">
        <v>0</v>
      </c>
      <c r="P67" s="166">
        <v>0</v>
      </c>
      <c r="Q67" s="166">
        <v>0</v>
      </c>
      <c r="R67" s="166">
        <v>0</v>
      </c>
      <c r="S67" s="166">
        <v>0</v>
      </c>
      <c r="T67" s="166">
        <v>0</v>
      </c>
      <c r="U67" s="166">
        <v>0</v>
      </c>
      <c r="V67" s="166">
        <v>0</v>
      </c>
      <c r="W67" s="166">
        <v>0</v>
      </c>
      <c r="X67" s="166">
        <v>0</v>
      </c>
      <c r="Y67" s="166">
        <v>0</v>
      </c>
      <c r="Z67" s="166">
        <v>0</v>
      </c>
      <c r="AA67" s="166">
        <v>0</v>
      </c>
      <c r="AB67" s="166">
        <v>0</v>
      </c>
      <c r="AC67" s="166">
        <v>0</v>
      </c>
      <c r="AD67" s="166">
        <v>0</v>
      </c>
      <c r="AE67" s="166">
        <v>0</v>
      </c>
      <c r="AF67" s="166">
        <v>0</v>
      </c>
      <c r="AG67" s="166">
        <v>0</v>
      </c>
      <c r="AH67" s="166">
        <f>SUM(K67:AG67)</f>
        <v>0</v>
      </c>
      <c r="AI67" s="166">
        <v>0</v>
      </c>
      <c r="AJ67" s="166">
        <v>0</v>
      </c>
      <c r="AK67" s="166">
        <v>0</v>
      </c>
      <c r="AL67" s="369">
        <f>AK67+H67+J67+AH67</f>
        <v>0</v>
      </c>
    </row>
    <row r="68" spans="1:38" x14ac:dyDescent="0.25">
      <c r="A68" s="190"/>
      <c r="B68" s="173"/>
      <c r="C68" s="174"/>
      <c r="D68" s="174"/>
      <c r="E68" s="174"/>
      <c r="F68" s="174"/>
      <c r="G68" s="174"/>
      <c r="H68" s="174"/>
      <c r="I68" s="174"/>
      <c r="J68" s="174"/>
      <c r="K68" s="174"/>
      <c r="L68" s="174"/>
      <c r="M68" s="174"/>
      <c r="N68" s="174"/>
      <c r="O68" s="174"/>
      <c r="P68" s="174"/>
      <c r="Q68" s="174"/>
      <c r="R68" s="174"/>
      <c r="S68" s="174"/>
      <c r="T68" s="174"/>
      <c r="U68" s="174"/>
      <c r="V68" s="174"/>
      <c r="W68" s="174"/>
      <c r="X68" s="174"/>
      <c r="Y68" s="174"/>
      <c r="Z68" s="174"/>
      <c r="AA68" s="174"/>
      <c r="AB68" s="174"/>
      <c r="AC68" s="174"/>
      <c r="AD68" s="174"/>
      <c r="AE68" s="174"/>
      <c r="AF68" s="174"/>
      <c r="AG68" s="174"/>
      <c r="AH68" s="174"/>
      <c r="AI68" s="174"/>
      <c r="AJ68" s="174"/>
      <c r="AK68" s="174"/>
      <c r="AL68" s="371"/>
    </row>
    <row r="69" spans="1:38" s="117" customFormat="1" x14ac:dyDescent="0.25">
      <c r="A69" s="160" t="s">
        <v>171</v>
      </c>
      <c r="B69" s="161" t="s">
        <v>172</v>
      </c>
      <c r="C69" s="162">
        <f t="shared" ref="C69:K69" si="32">SUM(C71:C76)</f>
        <v>0</v>
      </c>
      <c r="D69" s="162">
        <f t="shared" si="32"/>
        <v>0</v>
      </c>
      <c r="E69" s="162">
        <f t="shared" si="32"/>
        <v>0</v>
      </c>
      <c r="F69" s="162">
        <f t="shared" si="32"/>
        <v>0</v>
      </c>
      <c r="G69" s="162">
        <f t="shared" si="32"/>
        <v>0</v>
      </c>
      <c r="H69" s="162">
        <f t="shared" si="32"/>
        <v>0</v>
      </c>
      <c r="I69" s="162">
        <f t="shared" si="32"/>
        <v>0</v>
      </c>
      <c r="J69" s="162">
        <f t="shared" si="32"/>
        <v>0</v>
      </c>
      <c r="K69" s="162">
        <f t="shared" si="32"/>
        <v>0</v>
      </c>
      <c r="L69" s="162">
        <f t="shared" ref="L69:AL69" si="33">SUM(L71:L76)</f>
        <v>0</v>
      </c>
      <c r="M69" s="162">
        <f t="shared" si="33"/>
        <v>0</v>
      </c>
      <c r="N69" s="162">
        <f t="shared" si="33"/>
        <v>0</v>
      </c>
      <c r="O69" s="162">
        <f t="shared" si="33"/>
        <v>0</v>
      </c>
      <c r="P69" s="162">
        <f t="shared" si="33"/>
        <v>0</v>
      </c>
      <c r="Q69" s="162">
        <f t="shared" si="33"/>
        <v>0</v>
      </c>
      <c r="R69" s="162">
        <f t="shared" si="33"/>
        <v>0</v>
      </c>
      <c r="S69" s="162">
        <f t="shared" si="33"/>
        <v>0</v>
      </c>
      <c r="T69" s="162">
        <f t="shared" si="33"/>
        <v>0</v>
      </c>
      <c r="U69" s="162">
        <f t="shared" si="33"/>
        <v>0</v>
      </c>
      <c r="V69" s="162">
        <f t="shared" si="33"/>
        <v>0</v>
      </c>
      <c r="W69" s="162">
        <f t="shared" si="33"/>
        <v>0</v>
      </c>
      <c r="X69" s="162">
        <f t="shared" si="33"/>
        <v>0</v>
      </c>
      <c r="Y69" s="162">
        <f t="shared" si="33"/>
        <v>0</v>
      </c>
      <c r="Z69" s="162">
        <f t="shared" si="33"/>
        <v>0</v>
      </c>
      <c r="AA69" s="162">
        <f t="shared" si="33"/>
        <v>0</v>
      </c>
      <c r="AB69" s="162">
        <f t="shared" si="33"/>
        <v>0</v>
      </c>
      <c r="AC69" s="162">
        <f t="shared" si="33"/>
        <v>0</v>
      </c>
      <c r="AD69" s="162">
        <f t="shared" si="33"/>
        <v>340445171</v>
      </c>
      <c r="AE69" s="162">
        <f t="shared" si="33"/>
        <v>0</v>
      </c>
      <c r="AF69" s="162">
        <f t="shared" si="33"/>
        <v>0</v>
      </c>
      <c r="AG69" s="162">
        <f t="shared" si="33"/>
        <v>0</v>
      </c>
      <c r="AH69" s="162">
        <f t="shared" si="33"/>
        <v>340445171</v>
      </c>
      <c r="AI69" s="162">
        <f t="shared" si="33"/>
        <v>0</v>
      </c>
      <c r="AJ69" s="162">
        <f t="shared" si="33"/>
        <v>0</v>
      </c>
      <c r="AK69" s="162">
        <f t="shared" si="33"/>
        <v>0</v>
      </c>
      <c r="AL69" s="368">
        <f t="shared" si="33"/>
        <v>340445171</v>
      </c>
    </row>
    <row r="70" spans="1:38" x14ac:dyDescent="0.25">
      <c r="A70" s="163"/>
      <c r="B70" s="158"/>
      <c r="C70" s="159"/>
      <c r="D70" s="159"/>
      <c r="E70" s="159"/>
      <c r="F70" s="159"/>
      <c r="G70" s="159"/>
      <c r="H70" s="159"/>
      <c r="I70" s="159"/>
      <c r="J70" s="159"/>
      <c r="K70" s="159"/>
      <c r="L70" s="159"/>
      <c r="M70" s="159"/>
      <c r="N70" s="159"/>
      <c r="O70" s="159"/>
      <c r="P70" s="159"/>
      <c r="Q70" s="159"/>
      <c r="R70" s="159"/>
      <c r="S70" s="159"/>
      <c r="T70" s="159"/>
      <c r="U70" s="159"/>
      <c r="V70" s="159"/>
      <c r="W70" s="159"/>
      <c r="X70" s="159"/>
      <c r="Y70" s="159"/>
      <c r="Z70" s="159"/>
      <c r="AA70" s="159"/>
      <c r="AB70" s="159"/>
      <c r="AC70" s="159"/>
      <c r="AD70" s="159"/>
      <c r="AE70" s="159"/>
      <c r="AF70" s="159"/>
      <c r="AG70" s="159"/>
      <c r="AH70" s="159"/>
      <c r="AI70" s="159"/>
      <c r="AJ70" s="159"/>
      <c r="AK70" s="159"/>
      <c r="AL70" s="367"/>
    </row>
    <row r="71" spans="1:38" hidden="1" x14ac:dyDescent="0.25">
      <c r="A71" s="189" t="s">
        <v>184</v>
      </c>
      <c r="B71" s="165" t="s">
        <v>305</v>
      </c>
      <c r="C71" s="166">
        <v>0</v>
      </c>
      <c r="D71" s="166">
        <v>0</v>
      </c>
      <c r="E71" s="166">
        <v>0</v>
      </c>
      <c r="F71" s="166">
        <v>0</v>
      </c>
      <c r="G71" s="166">
        <v>0</v>
      </c>
      <c r="H71" s="166">
        <f t="shared" ref="H71:H76" si="34">SUM(C71:G71)</f>
        <v>0</v>
      </c>
      <c r="I71" s="166">
        <v>0</v>
      </c>
      <c r="J71" s="166">
        <f t="shared" ref="J71:J76" si="35">+I71</f>
        <v>0</v>
      </c>
      <c r="K71" s="166">
        <v>0</v>
      </c>
      <c r="L71" s="166">
        <v>0</v>
      </c>
      <c r="M71" s="166">
        <v>0</v>
      </c>
      <c r="N71" s="166">
        <v>0</v>
      </c>
      <c r="O71" s="166">
        <v>0</v>
      </c>
      <c r="P71" s="166">
        <v>0</v>
      </c>
      <c r="Q71" s="166">
        <v>0</v>
      </c>
      <c r="R71" s="166">
        <v>0</v>
      </c>
      <c r="S71" s="166">
        <v>0</v>
      </c>
      <c r="T71" s="166">
        <v>0</v>
      </c>
      <c r="U71" s="166">
        <v>0</v>
      </c>
      <c r="V71" s="166">
        <v>0</v>
      </c>
      <c r="W71" s="166">
        <v>0</v>
      </c>
      <c r="X71" s="166">
        <v>0</v>
      </c>
      <c r="Y71" s="166">
        <v>0</v>
      </c>
      <c r="Z71" s="166">
        <v>0</v>
      </c>
      <c r="AA71" s="166">
        <v>0</v>
      </c>
      <c r="AB71" s="166">
        <v>0</v>
      </c>
      <c r="AC71" s="166">
        <v>0</v>
      </c>
      <c r="AD71" s="166">
        <v>0</v>
      </c>
      <c r="AE71" s="166">
        <v>0</v>
      </c>
      <c r="AF71" s="166">
        <v>0</v>
      </c>
      <c r="AG71" s="166">
        <v>0</v>
      </c>
      <c r="AH71" s="166">
        <f t="shared" ref="AH71:AH76" si="36">SUM(K71:AG71)</f>
        <v>0</v>
      </c>
      <c r="AI71" s="166">
        <v>0</v>
      </c>
      <c r="AJ71" s="166">
        <v>0</v>
      </c>
      <c r="AK71" s="166">
        <v>0</v>
      </c>
      <c r="AL71" s="369">
        <f t="shared" ref="AL71:AL76" si="37">AK71+H71+J71+AH71</f>
        <v>0</v>
      </c>
    </row>
    <row r="72" spans="1:38" x14ac:dyDescent="0.25">
      <c r="A72" s="189" t="s">
        <v>185</v>
      </c>
      <c r="B72" s="165" t="s">
        <v>306</v>
      </c>
      <c r="C72" s="166">
        <v>0</v>
      </c>
      <c r="D72" s="166">
        <v>0</v>
      </c>
      <c r="E72" s="166">
        <v>0</v>
      </c>
      <c r="F72" s="166">
        <v>0</v>
      </c>
      <c r="G72" s="166">
        <v>0</v>
      </c>
      <c r="H72" s="166">
        <f t="shared" si="34"/>
        <v>0</v>
      </c>
      <c r="I72" s="166">
        <v>0</v>
      </c>
      <c r="J72" s="166">
        <f t="shared" si="35"/>
        <v>0</v>
      </c>
      <c r="K72" s="166">
        <v>0</v>
      </c>
      <c r="L72" s="166">
        <v>0</v>
      </c>
      <c r="M72" s="166">
        <v>0</v>
      </c>
      <c r="N72" s="166">
        <v>0</v>
      </c>
      <c r="O72" s="166">
        <v>0</v>
      </c>
      <c r="P72" s="166">
        <v>0</v>
      </c>
      <c r="Q72" s="166">
        <v>0</v>
      </c>
      <c r="R72" s="166">
        <v>0</v>
      </c>
      <c r="S72" s="166">
        <v>0</v>
      </c>
      <c r="T72" s="166">
        <v>0</v>
      </c>
      <c r="U72" s="166">
        <v>0</v>
      </c>
      <c r="V72" s="166">
        <v>0</v>
      </c>
      <c r="W72" s="166">
        <v>0</v>
      </c>
      <c r="X72" s="166">
        <v>0</v>
      </c>
      <c r="Y72" s="166">
        <v>0</v>
      </c>
      <c r="Z72" s="166">
        <v>0</v>
      </c>
      <c r="AA72" s="166">
        <v>0</v>
      </c>
      <c r="AB72" s="166">
        <v>0</v>
      </c>
      <c r="AC72" s="166">
        <v>0</v>
      </c>
      <c r="AD72" s="166">
        <v>340360171</v>
      </c>
      <c r="AE72" s="166">
        <v>0</v>
      </c>
      <c r="AF72" s="166">
        <v>0</v>
      </c>
      <c r="AG72" s="166">
        <v>0</v>
      </c>
      <c r="AH72" s="166">
        <f t="shared" si="36"/>
        <v>340360171</v>
      </c>
      <c r="AI72" s="166">
        <v>0</v>
      </c>
      <c r="AJ72" s="166">
        <v>0</v>
      </c>
      <c r="AK72" s="166">
        <v>0</v>
      </c>
      <c r="AL72" s="369">
        <f t="shared" si="37"/>
        <v>340360171</v>
      </c>
    </row>
    <row r="73" spans="1:38" ht="13.5" hidden="1" customHeight="1" x14ac:dyDescent="0.25">
      <c r="A73" s="189" t="s">
        <v>196</v>
      </c>
      <c r="B73" s="165" t="s">
        <v>307</v>
      </c>
      <c r="C73" s="166">
        <v>0</v>
      </c>
      <c r="D73" s="166">
        <v>0</v>
      </c>
      <c r="E73" s="166">
        <v>0</v>
      </c>
      <c r="F73" s="166">
        <v>0</v>
      </c>
      <c r="G73" s="166">
        <v>0</v>
      </c>
      <c r="H73" s="166">
        <f t="shared" si="34"/>
        <v>0</v>
      </c>
      <c r="I73" s="166">
        <v>0</v>
      </c>
      <c r="J73" s="166">
        <f t="shared" si="35"/>
        <v>0</v>
      </c>
      <c r="K73" s="166">
        <v>0</v>
      </c>
      <c r="L73" s="166">
        <v>0</v>
      </c>
      <c r="M73" s="166">
        <v>0</v>
      </c>
      <c r="N73" s="166">
        <v>0</v>
      </c>
      <c r="O73" s="166">
        <v>0</v>
      </c>
      <c r="P73" s="166">
        <v>0</v>
      </c>
      <c r="Q73" s="166">
        <v>0</v>
      </c>
      <c r="R73" s="166">
        <v>0</v>
      </c>
      <c r="S73" s="166">
        <v>0</v>
      </c>
      <c r="T73" s="166">
        <v>0</v>
      </c>
      <c r="U73" s="166">
        <v>0</v>
      </c>
      <c r="V73" s="166">
        <v>0</v>
      </c>
      <c r="W73" s="166">
        <v>0</v>
      </c>
      <c r="X73" s="166">
        <v>0</v>
      </c>
      <c r="Y73" s="166">
        <v>0</v>
      </c>
      <c r="Z73" s="166">
        <v>0</v>
      </c>
      <c r="AA73" s="166">
        <v>0</v>
      </c>
      <c r="AB73" s="166">
        <v>0</v>
      </c>
      <c r="AC73" s="166">
        <v>0</v>
      </c>
      <c r="AD73" s="166">
        <v>0</v>
      </c>
      <c r="AE73" s="166">
        <v>0</v>
      </c>
      <c r="AF73" s="166">
        <v>0</v>
      </c>
      <c r="AG73" s="166">
        <v>0</v>
      </c>
      <c r="AH73" s="166">
        <f t="shared" si="36"/>
        <v>0</v>
      </c>
      <c r="AI73" s="166">
        <v>0</v>
      </c>
      <c r="AJ73" s="166">
        <v>0</v>
      </c>
      <c r="AK73" s="166">
        <v>0</v>
      </c>
      <c r="AL73" s="369">
        <f t="shared" si="37"/>
        <v>0</v>
      </c>
    </row>
    <row r="74" spans="1:38" s="180" customFormat="1" x14ac:dyDescent="0.25">
      <c r="A74" s="189" t="s">
        <v>55</v>
      </c>
      <c r="B74" s="165" t="s">
        <v>308</v>
      </c>
      <c r="C74" s="166">
        <v>0</v>
      </c>
      <c r="D74" s="166">
        <v>0</v>
      </c>
      <c r="E74" s="166">
        <v>0</v>
      </c>
      <c r="F74" s="166">
        <v>0</v>
      </c>
      <c r="G74" s="166">
        <v>0</v>
      </c>
      <c r="H74" s="166">
        <f t="shared" si="34"/>
        <v>0</v>
      </c>
      <c r="I74" s="166">
        <v>0</v>
      </c>
      <c r="J74" s="166">
        <f t="shared" si="35"/>
        <v>0</v>
      </c>
      <c r="K74" s="166">
        <v>0</v>
      </c>
      <c r="L74" s="166">
        <v>0</v>
      </c>
      <c r="M74" s="166">
        <v>0</v>
      </c>
      <c r="N74" s="166">
        <v>0</v>
      </c>
      <c r="O74" s="166">
        <v>0</v>
      </c>
      <c r="P74" s="166">
        <v>0</v>
      </c>
      <c r="Q74" s="166">
        <v>0</v>
      </c>
      <c r="R74" s="166">
        <v>0</v>
      </c>
      <c r="S74" s="166">
        <v>0</v>
      </c>
      <c r="T74" s="166">
        <v>0</v>
      </c>
      <c r="U74" s="166">
        <v>0</v>
      </c>
      <c r="V74" s="166">
        <v>0</v>
      </c>
      <c r="W74" s="166">
        <v>0</v>
      </c>
      <c r="X74" s="166">
        <v>0</v>
      </c>
      <c r="Y74" s="166">
        <v>0</v>
      </c>
      <c r="Z74" s="166">
        <v>0</v>
      </c>
      <c r="AA74" s="166">
        <v>0</v>
      </c>
      <c r="AB74" s="166">
        <v>0</v>
      </c>
      <c r="AC74" s="166">
        <v>0</v>
      </c>
      <c r="AD74" s="166">
        <v>85000</v>
      </c>
      <c r="AE74" s="166">
        <v>0</v>
      </c>
      <c r="AF74" s="166">
        <v>0</v>
      </c>
      <c r="AG74" s="166">
        <v>0</v>
      </c>
      <c r="AH74" s="166">
        <f t="shared" si="36"/>
        <v>85000</v>
      </c>
      <c r="AI74" s="166">
        <v>0</v>
      </c>
      <c r="AJ74" s="166">
        <v>0</v>
      </c>
      <c r="AK74" s="166">
        <v>0</v>
      </c>
      <c r="AL74" s="369">
        <f t="shared" si="37"/>
        <v>85000</v>
      </c>
    </row>
    <row r="75" spans="1:38" hidden="1" x14ac:dyDescent="0.25">
      <c r="A75" s="188" t="s">
        <v>56</v>
      </c>
      <c r="B75" s="171" t="s">
        <v>309</v>
      </c>
      <c r="C75" s="166">
        <v>0</v>
      </c>
      <c r="D75" s="166">
        <v>0</v>
      </c>
      <c r="E75" s="166">
        <v>0</v>
      </c>
      <c r="F75" s="166">
        <v>0</v>
      </c>
      <c r="G75" s="166">
        <v>0</v>
      </c>
      <c r="H75" s="166">
        <f t="shared" si="34"/>
        <v>0</v>
      </c>
      <c r="I75" s="166">
        <v>0</v>
      </c>
      <c r="J75" s="166">
        <f t="shared" si="35"/>
        <v>0</v>
      </c>
      <c r="K75" s="166">
        <v>0</v>
      </c>
      <c r="L75" s="166">
        <v>0</v>
      </c>
      <c r="M75" s="166">
        <v>0</v>
      </c>
      <c r="N75" s="166">
        <v>0</v>
      </c>
      <c r="O75" s="166">
        <v>0</v>
      </c>
      <c r="P75" s="166">
        <v>0</v>
      </c>
      <c r="Q75" s="166">
        <v>0</v>
      </c>
      <c r="R75" s="166">
        <v>0</v>
      </c>
      <c r="S75" s="166">
        <v>0</v>
      </c>
      <c r="T75" s="166">
        <v>0</v>
      </c>
      <c r="U75" s="166">
        <v>0</v>
      </c>
      <c r="V75" s="166">
        <v>0</v>
      </c>
      <c r="W75" s="166">
        <v>0</v>
      </c>
      <c r="X75" s="166">
        <v>0</v>
      </c>
      <c r="Y75" s="166">
        <v>0</v>
      </c>
      <c r="Z75" s="166">
        <v>0</v>
      </c>
      <c r="AA75" s="166">
        <v>0</v>
      </c>
      <c r="AB75" s="166">
        <v>0</v>
      </c>
      <c r="AC75" s="166">
        <v>0</v>
      </c>
      <c r="AD75" s="166">
        <v>0</v>
      </c>
      <c r="AE75" s="166">
        <v>0</v>
      </c>
      <c r="AF75" s="166">
        <v>0</v>
      </c>
      <c r="AG75" s="166">
        <v>0</v>
      </c>
      <c r="AH75" s="166">
        <f t="shared" si="36"/>
        <v>0</v>
      </c>
      <c r="AI75" s="166">
        <v>0</v>
      </c>
      <c r="AJ75" s="166">
        <v>0</v>
      </c>
      <c r="AK75" s="166">
        <v>0</v>
      </c>
      <c r="AL75" s="369">
        <f t="shared" si="37"/>
        <v>0</v>
      </c>
    </row>
    <row r="76" spans="1:38" s="117" customFormat="1" hidden="1" x14ac:dyDescent="0.25">
      <c r="A76" s="189" t="s">
        <v>276</v>
      </c>
      <c r="B76" s="165" t="s">
        <v>310</v>
      </c>
      <c r="C76" s="166">
        <v>0</v>
      </c>
      <c r="D76" s="166">
        <v>0</v>
      </c>
      <c r="E76" s="166">
        <v>0</v>
      </c>
      <c r="F76" s="166">
        <v>0</v>
      </c>
      <c r="G76" s="166">
        <v>0</v>
      </c>
      <c r="H76" s="166">
        <f t="shared" si="34"/>
        <v>0</v>
      </c>
      <c r="I76" s="166">
        <v>0</v>
      </c>
      <c r="J76" s="166">
        <f t="shared" si="35"/>
        <v>0</v>
      </c>
      <c r="K76" s="166">
        <v>0</v>
      </c>
      <c r="L76" s="166">
        <v>0</v>
      </c>
      <c r="M76" s="166">
        <v>0</v>
      </c>
      <c r="N76" s="166">
        <v>0</v>
      </c>
      <c r="O76" s="166">
        <v>0</v>
      </c>
      <c r="P76" s="166">
        <v>0</v>
      </c>
      <c r="Q76" s="166">
        <v>0</v>
      </c>
      <c r="R76" s="166">
        <v>0</v>
      </c>
      <c r="S76" s="166">
        <v>0</v>
      </c>
      <c r="T76" s="166">
        <v>0</v>
      </c>
      <c r="U76" s="166">
        <v>0</v>
      </c>
      <c r="V76" s="166">
        <v>0</v>
      </c>
      <c r="W76" s="166">
        <v>0</v>
      </c>
      <c r="X76" s="166">
        <v>0</v>
      </c>
      <c r="Y76" s="166">
        <v>0</v>
      </c>
      <c r="Z76" s="166">
        <v>0</v>
      </c>
      <c r="AA76" s="166">
        <v>0</v>
      </c>
      <c r="AB76" s="166">
        <v>0</v>
      </c>
      <c r="AC76" s="166">
        <v>0</v>
      </c>
      <c r="AD76" s="166">
        <v>0</v>
      </c>
      <c r="AE76" s="166">
        <v>0</v>
      </c>
      <c r="AF76" s="166">
        <v>0</v>
      </c>
      <c r="AG76" s="166">
        <v>0</v>
      </c>
      <c r="AH76" s="166">
        <f t="shared" si="36"/>
        <v>0</v>
      </c>
      <c r="AI76" s="166">
        <v>0</v>
      </c>
      <c r="AJ76" s="166">
        <v>0</v>
      </c>
      <c r="AK76" s="166">
        <v>0</v>
      </c>
      <c r="AL76" s="369">
        <f t="shared" si="37"/>
        <v>0</v>
      </c>
    </row>
    <row r="77" spans="1:38" x14ac:dyDescent="0.25">
      <c r="A77" s="176"/>
      <c r="B77" s="168"/>
      <c r="C77" s="169"/>
      <c r="D77" s="169"/>
      <c r="E77" s="169"/>
      <c r="F77" s="169"/>
      <c r="G77" s="169"/>
      <c r="H77" s="169"/>
      <c r="I77" s="169"/>
      <c r="J77" s="169"/>
      <c r="K77" s="169"/>
      <c r="L77" s="169"/>
      <c r="M77" s="169"/>
      <c r="N77" s="169"/>
      <c r="O77" s="169"/>
      <c r="P77" s="169"/>
      <c r="Q77" s="169"/>
      <c r="R77" s="169"/>
      <c r="S77" s="169"/>
      <c r="T77" s="169"/>
      <c r="U77" s="169"/>
      <c r="V77" s="169"/>
      <c r="W77" s="169"/>
      <c r="X77" s="169"/>
      <c r="Y77" s="169"/>
      <c r="Z77" s="169"/>
      <c r="AA77" s="169"/>
      <c r="AB77" s="169"/>
      <c r="AC77" s="169"/>
      <c r="AD77" s="169"/>
      <c r="AE77" s="169"/>
      <c r="AF77" s="169"/>
      <c r="AG77" s="169"/>
      <c r="AH77" s="169"/>
      <c r="AI77" s="169"/>
      <c r="AJ77" s="169"/>
      <c r="AK77" s="169"/>
      <c r="AL77" s="370"/>
    </row>
    <row r="78" spans="1:38" s="117" customFormat="1" x14ac:dyDescent="0.25">
      <c r="A78" s="160" t="s">
        <v>57</v>
      </c>
      <c r="B78" s="161" t="s">
        <v>58</v>
      </c>
      <c r="C78" s="162">
        <f t="shared" ref="C78:AL78" si="38">SUM(C80:C85)</f>
        <v>0</v>
      </c>
      <c r="D78" s="162">
        <f t="shared" si="38"/>
        <v>0</v>
      </c>
      <c r="E78" s="162">
        <f t="shared" si="38"/>
        <v>0</v>
      </c>
      <c r="F78" s="162">
        <f t="shared" si="38"/>
        <v>0</v>
      </c>
      <c r="G78" s="162">
        <f t="shared" si="38"/>
        <v>0</v>
      </c>
      <c r="H78" s="162">
        <f t="shared" si="38"/>
        <v>0</v>
      </c>
      <c r="I78" s="162">
        <f t="shared" si="38"/>
        <v>0</v>
      </c>
      <c r="J78" s="162">
        <f t="shared" si="38"/>
        <v>0</v>
      </c>
      <c r="K78" s="162">
        <f t="shared" si="38"/>
        <v>0</v>
      </c>
      <c r="L78" s="162">
        <f t="shared" si="38"/>
        <v>0</v>
      </c>
      <c r="M78" s="162">
        <f t="shared" si="38"/>
        <v>0</v>
      </c>
      <c r="N78" s="162">
        <f t="shared" si="38"/>
        <v>0</v>
      </c>
      <c r="O78" s="162">
        <f t="shared" si="38"/>
        <v>0</v>
      </c>
      <c r="P78" s="162">
        <f t="shared" si="38"/>
        <v>0</v>
      </c>
      <c r="Q78" s="162">
        <f t="shared" si="38"/>
        <v>0</v>
      </c>
      <c r="R78" s="162">
        <f t="shared" si="38"/>
        <v>0</v>
      </c>
      <c r="S78" s="162">
        <f t="shared" si="38"/>
        <v>0</v>
      </c>
      <c r="T78" s="162">
        <f t="shared" si="38"/>
        <v>0</v>
      </c>
      <c r="U78" s="162">
        <f t="shared" si="38"/>
        <v>0</v>
      </c>
      <c r="V78" s="162">
        <f t="shared" si="38"/>
        <v>0</v>
      </c>
      <c r="W78" s="162">
        <f t="shared" si="38"/>
        <v>0</v>
      </c>
      <c r="X78" s="162">
        <f t="shared" si="38"/>
        <v>0</v>
      </c>
      <c r="Y78" s="162">
        <f t="shared" si="38"/>
        <v>0</v>
      </c>
      <c r="Z78" s="162">
        <f t="shared" si="38"/>
        <v>0</v>
      </c>
      <c r="AA78" s="162">
        <f t="shared" si="38"/>
        <v>0</v>
      </c>
      <c r="AB78" s="162">
        <f t="shared" si="38"/>
        <v>0</v>
      </c>
      <c r="AC78" s="162">
        <f t="shared" si="38"/>
        <v>0</v>
      </c>
      <c r="AD78" s="162">
        <f t="shared" si="38"/>
        <v>5638699609</v>
      </c>
      <c r="AE78" s="162">
        <f t="shared" si="38"/>
        <v>0</v>
      </c>
      <c r="AF78" s="162">
        <f t="shared" si="38"/>
        <v>0</v>
      </c>
      <c r="AG78" s="162">
        <f t="shared" si="38"/>
        <v>0</v>
      </c>
      <c r="AH78" s="162">
        <f t="shared" si="38"/>
        <v>5638699609</v>
      </c>
      <c r="AI78" s="162">
        <f t="shared" si="38"/>
        <v>0</v>
      </c>
      <c r="AJ78" s="162">
        <f t="shared" si="38"/>
        <v>0</v>
      </c>
      <c r="AK78" s="162">
        <f t="shared" si="38"/>
        <v>0</v>
      </c>
      <c r="AL78" s="368">
        <f t="shared" si="38"/>
        <v>5638699609</v>
      </c>
    </row>
    <row r="79" spans="1:38" x14ac:dyDescent="0.25">
      <c r="A79" s="163"/>
      <c r="B79" s="158"/>
      <c r="C79" s="159"/>
      <c r="D79" s="159"/>
      <c r="E79" s="159"/>
      <c r="F79" s="159"/>
      <c r="G79" s="159"/>
      <c r="H79" s="159"/>
      <c r="I79" s="159"/>
      <c r="J79" s="159"/>
      <c r="K79" s="159"/>
      <c r="L79" s="159"/>
      <c r="M79" s="159"/>
      <c r="N79" s="159"/>
      <c r="O79" s="159"/>
      <c r="P79" s="159"/>
      <c r="Q79" s="159"/>
      <c r="R79" s="159"/>
      <c r="S79" s="159"/>
      <c r="T79" s="159"/>
      <c r="U79" s="159"/>
      <c r="V79" s="159"/>
      <c r="W79" s="159"/>
      <c r="X79" s="159"/>
      <c r="Y79" s="159"/>
      <c r="Z79" s="159"/>
      <c r="AA79" s="159"/>
      <c r="AB79" s="159"/>
      <c r="AC79" s="159"/>
      <c r="AD79" s="159"/>
      <c r="AE79" s="159"/>
      <c r="AF79" s="159"/>
      <c r="AG79" s="159"/>
      <c r="AH79" s="159"/>
      <c r="AI79" s="159"/>
      <c r="AJ79" s="159"/>
      <c r="AK79" s="159"/>
      <c r="AL79" s="367"/>
    </row>
    <row r="80" spans="1:38" s="117" customFormat="1" x14ac:dyDescent="0.25">
      <c r="A80" s="189" t="s">
        <v>311</v>
      </c>
      <c r="B80" s="165" t="s">
        <v>312</v>
      </c>
      <c r="C80" s="166">
        <v>0</v>
      </c>
      <c r="D80" s="166">
        <v>0</v>
      </c>
      <c r="E80" s="166">
        <v>0</v>
      </c>
      <c r="F80" s="166">
        <v>0</v>
      </c>
      <c r="G80" s="166">
        <v>0</v>
      </c>
      <c r="H80" s="166">
        <f t="shared" ref="H80:H85" si="39">SUM(C80:G80)</f>
        <v>0</v>
      </c>
      <c r="I80" s="166">
        <v>0</v>
      </c>
      <c r="J80" s="166">
        <f t="shared" ref="J80:J85" si="40">+I80</f>
        <v>0</v>
      </c>
      <c r="K80" s="166">
        <v>0</v>
      </c>
      <c r="L80" s="166">
        <v>0</v>
      </c>
      <c r="M80" s="166">
        <v>0</v>
      </c>
      <c r="N80" s="166">
        <v>0</v>
      </c>
      <c r="O80" s="166">
        <v>0</v>
      </c>
      <c r="P80" s="166">
        <v>0</v>
      </c>
      <c r="Q80" s="166">
        <v>0</v>
      </c>
      <c r="R80" s="166">
        <v>0</v>
      </c>
      <c r="S80" s="166">
        <v>0</v>
      </c>
      <c r="T80" s="166">
        <v>0</v>
      </c>
      <c r="U80" s="166">
        <v>0</v>
      </c>
      <c r="V80" s="166">
        <v>0</v>
      </c>
      <c r="W80" s="166">
        <v>0</v>
      </c>
      <c r="X80" s="166">
        <v>0</v>
      </c>
      <c r="Y80" s="166">
        <v>0</v>
      </c>
      <c r="Z80" s="166">
        <v>0</v>
      </c>
      <c r="AA80" s="166">
        <v>0</v>
      </c>
      <c r="AB80" s="166">
        <v>0</v>
      </c>
      <c r="AC80" s="166">
        <v>0</v>
      </c>
      <c r="AD80" s="166">
        <v>3500000</v>
      </c>
      <c r="AE80" s="166">
        <v>0</v>
      </c>
      <c r="AF80" s="166">
        <v>0</v>
      </c>
      <c r="AG80" s="166">
        <v>0</v>
      </c>
      <c r="AH80" s="166">
        <f t="shared" ref="AH80:AH85" si="41">SUM(K80:AG80)</f>
        <v>3500000</v>
      </c>
      <c r="AI80" s="166">
        <v>0</v>
      </c>
      <c r="AJ80" s="166">
        <v>0</v>
      </c>
      <c r="AK80" s="166">
        <v>0</v>
      </c>
      <c r="AL80" s="369">
        <f t="shared" ref="AL80:AL85" si="42">AK80+H80+J80+AH80</f>
        <v>3500000</v>
      </c>
    </row>
    <row r="81" spans="1:38" ht="15.75" hidden="1" customHeight="1" x14ac:dyDescent="0.25">
      <c r="A81" s="189" t="s">
        <v>267</v>
      </c>
      <c r="B81" s="165" t="s">
        <v>313</v>
      </c>
      <c r="C81" s="166">
        <v>0</v>
      </c>
      <c r="D81" s="166">
        <v>0</v>
      </c>
      <c r="E81" s="166">
        <v>0</v>
      </c>
      <c r="F81" s="166">
        <v>0</v>
      </c>
      <c r="G81" s="166">
        <v>0</v>
      </c>
      <c r="H81" s="166">
        <f t="shared" si="39"/>
        <v>0</v>
      </c>
      <c r="I81" s="166">
        <v>0</v>
      </c>
      <c r="J81" s="166">
        <f t="shared" si="40"/>
        <v>0</v>
      </c>
      <c r="K81" s="166">
        <v>0</v>
      </c>
      <c r="L81" s="166">
        <v>0</v>
      </c>
      <c r="M81" s="166">
        <v>0</v>
      </c>
      <c r="N81" s="166">
        <v>0</v>
      </c>
      <c r="O81" s="166">
        <v>0</v>
      </c>
      <c r="P81" s="166">
        <v>0</v>
      </c>
      <c r="Q81" s="166">
        <v>0</v>
      </c>
      <c r="R81" s="166">
        <v>0</v>
      </c>
      <c r="S81" s="166">
        <v>0</v>
      </c>
      <c r="T81" s="166">
        <v>0</v>
      </c>
      <c r="U81" s="166">
        <v>0</v>
      </c>
      <c r="V81" s="166">
        <v>0</v>
      </c>
      <c r="W81" s="166">
        <v>0</v>
      </c>
      <c r="X81" s="166">
        <v>0</v>
      </c>
      <c r="Y81" s="166">
        <v>0</v>
      </c>
      <c r="Z81" s="166">
        <v>0</v>
      </c>
      <c r="AA81" s="166">
        <v>0</v>
      </c>
      <c r="AB81" s="166">
        <v>0</v>
      </c>
      <c r="AC81" s="166">
        <v>0</v>
      </c>
      <c r="AD81" s="166">
        <v>0</v>
      </c>
      <c r="AE81" s="166">
        <v>0</v>
      </c>
      <c r="AF81" s="166">
        <v>0</v>
      </c>
      <c r="AG81" s="166">
        <v>0</v>
      </c>
      <c r="AH81" s="166">
        <f t="shared" si="41"/>
        <v>0</v>
      </c>
      <c r="AI81" s="166">
        <v>0</v>
      </c>
      <c r="AJ81" s="166">
        <v>0</v>
      </c>
      <c r="AK81" s="166">
        <v>0</v>
      </c>
      <c r="AL81" s="369">
        <f t="shared" si="42"/>
        <v>0</v>
      </c>
    </row>
    <row r="82" spans="1:38" s="180" customFormat="1" x14ac:dyDescent="0.25">
      <c r="A82" s="189" t="s">
        <v>59</v>
      </c>
      <c r="B82" s="165" t="s">
        <v>60</v>
      </c>
      <c r="C82" s="166">
        <v>0</v>
      </c>
      <c r="D82" s="166">
        <v>0</v>
      </c>
      <c r="E82" s="166">
        <v>0</v>
      </c>
      <c r="F82" s="166">
        <v>0</v>
      </c>
      <c r="G82" s="166">
        <v>0</v>
      </c>
      <c r="H82" s="166">
        <f t="shared" si="39"/>
        <v>0</v>
      </c>
      <c r="I82" s="166">
        <v>0</v>
      </c>
      <c r="J82" s="166">
        <f t="shared" si="40"/>
        <v>0</v>
      </c>
      <c r="K82" s="166">
        <v>0</v>
      </c>
      <c r="L82" s="166">
        <v>0</v>
      </c>
      <c r="M82" s="166">
        <v>0</v>
      </c>
      <c r="N82" s="166">
        <v>0</v>
      </c>
      <c r="O82" s="166">
        <v>0</v>
      </c>
      <c r="P82" s="166">
        <v>0</v>
      </c>
      <c r="Q82" s="166">
        <v>0</v>
      </c>
      <c r="R82" s="166">
        <v>0</v>
      </c>
      <c r="S82" s="166">
        <v>0</v>
      </c>
      <c r="T82" s="166">
        <v>0</v>
      </c>
      <c r="U82" s="166">
        <v>0</v>
      </c>
      <c r="V82" s="166">
        <v>0</v>
      </c>
      <c r="W82" s="166">
        <v>0</v>
      </c>
      <c r="X82" s="166">
        <v>0</v>
      </c>
      <c r="Y82" s="166">
        <v>0</v>
      </c>
      <c r="Z82" s="166">
        <v>0</v>
      </c>
      <c r="AA82" s="166">
        <v>0</v>
      </c>
      <c r="AB82" s="166">
        <v>0</v>
      </c>
      <c r="AC82" s="166">
        <v>0</v>
      </c>
      <c r="AD82" s="166">
        <v>10000000</v>
      </c>
      <c r="AE82" s="166">
        <v>0</v>
      </c>
      <c r="AF82" s="166">
        <v>0</v>
      </c>
      <c r="AG82" s="166">
        <v>0</v>
      </c>
      <c r="AH82" s="166">
        <f t="shared" si="41"/>
        <v>10000000</v>
      </c>
      <c r="AI82" s="166">
        <v>0</v>
      </c>
      <c r="AJ82" s="166">
        <v>0</v>
      </c>
      <c r="AK82" s="166">
        <v>0</v>
      </c>
      <c r="AL82" s="369">
        <f t="shared" si="42"/>
        <v>10000000</v>
      </c>
    </row>
    <row r="83" spans="1:38" ht="14.25" hidden="1" customHeight="1" x14ac:dyDescent="0.25">
      <c r="A83" s="189" t="s">
        <v>61</v>
      </c>
      <c r="B83" s="165" t="s">
        <v>62</v>
      </c>
      <c r="C83" s="166">
        <v>0</v>
      </c>
      <c r="D83" s="166">
        <v>0</v>
      </c>
      <c r="E83" s="166">
        <v>0</v>
      </c>
      <c r="F83" s="166">
        <v>0</v>
      </c>
      <c r="G83" s="166">
        <v>0</v>
      </c>
      <c r="H83" s="166">
        <f t="shared" si="39"/>
        <v>0</v>
      </c>
      <c r="I83" s="166">
        <v>0</v>
      </c>
      <c r="J83" s="166">
        <f t="shared" si="40"/>
        <v>0</v>
      </c>
      <c r="K83" s="166">
        <v>0</v>
      </c>
      <c r="L83" s="166">
        <v>0</v>
      </c>
      <c r="M83" s="166">
        <v>0</v>
      </c>
      <c r="N83" s="166">
        <v>0</v>
      </c>
      <c r="O83" s="166">
        <v>0</v>
      </c>
      <c r="P83" s="166">
        <v>0</v>
      </c>
      <c r="Q83" s="166">
        <v>0</v>
      </c>
      <c r="R83" s="166">
        <v>0</v>
      </c>
      <c r="S83" s="166">
        <v>0</v>
      </c>
      <c r="T83" s="166">
        <v>0</v>
      </c>
      <c r="U83" s="166">
        <v>0</v>
      </c>
      <c r="V83" s="166">
        <v>0</v>
      </c>
      <c r="W83" s="166">
        <v>0</v>
      </c>
      <c r="X83" s="166">
        <v>0</v>
      </c>
      <c r="Y83" s="166">
        <v>0</v>
      </c>
      <c r="Z83" s="166">
        <v>0</v>
      </c>
      <c r="AA83" s="166">
        <v>0</v>
      </c>
      <c r="AB83" s="166">
        <v>0</v>
      </c>
      <c r="AC83" s="166">
        <v>0</v>
      </c>
      <c r="AD83" s="166">
        <v>0</v>
      </c>
      <c r="AE83" s="166">
        <v>0</v>
      </c>
      <c r="AF83" s="166">
        <v>0</v>
      </c>
      <c r="AG83" s="166">
        <v>0</v>
      </c>
      <c r="AH83" s="166">
        <f t="shared" si="41"/>
        <v>0</v>
      </c>
      <c r="AI83" s="166">
        <v>0</v>
      </c>
      <c r="AJ83" s="166">
        <v>0</v>
      </c>
      <c r="AK83" s="166">
        <v>0</v>
      </c>
      <c r="AL83" s="369">
        <f t="shared" si="42"/>
        <v>0</v>
      </c>
    </row>
    <row r="84" spans="1:38" x14ac:dyDescent="0.25">
      <c r="A84" s="188" t="s">
        <v>63</v>
      </c>
      <c r="B84" s="171" t="s">
        <v>64</v>
      </c>
      <c r="C84" s="166">
        <v>0</v>
      </c>
      <c r="D84" s="166">
        <v>0</v>
      </c>
      <c r="E84" s="166">
        <v>0</v>
      </c>
      <c r="F84" s="166">
        <v>0</v>
      </c>
      <c r="G84" s="166">
        <v>0</v>
      </c>
      <c r="H84" s="166">
        <f t="shared" si="39"/>
        <v>0</v>
      </c>
      <c r="I84" s="166">
        <v>0</v>
      </c>
      <c r="J84" s="166">
        <f t="shared" si="40"/>
        <v>0</v>
      </c>
      <c r="K84" s="166">
        <v>0</v>
      </c>
      <c r="L84" s="166">
        <v>0</v>
      </c>
      <c r="M84" s="166">
        <v>0</v>
      </c>
      <c r="N84" s="166">
        <v>0</v>
      </c>
      <c r="O84" s="166">
        <v>0</v>
      </c>
      <c r="P84" s="166">
        <v>0</v>
      </c>
      <c r="Q84" s="166">
        <v>0</v>
      </c>
      <c r="R84" s="166">
        <v>0</v>
      </c>
      <c r="S84" s="166">
        <v>0</v>
      </c>
      <c r="T84" s="166">
        <v>0</v>
      </c>
      <c r="U84" s="166">
        <v>0</v>
      </c>
      <c r="V84" s="166">
        <v>0</v>
      </c>
      <c r="W84" s="166">
        <v>0</v>
      </c>
      <c r="X84" s="166">
        <v>0</v>
      </c>
      <c r="Y84" s="166">
        <v>0</v>
      </c>
      <c r="Z84" s="166">
        <v>0</v>
      </c>
      <c r="AA84" s="166">
        <v>0</v>
      </c>
      <c r="AB84" s="166">
        <v>0</v>
      </c>
      <c r="AC84" s="166">
        <v>0</v>
      </c>
      <c r="AD84" s="166">
        <v>3520000</v>
      </c>
      <c r="AE84" s="166">
        <v>0</v>
      </c>
      <c r="AF84" s="166">
        <v>0</v>
      </c>
      <c r="AG84" s="166">
        <v>0</v>
      </c>
      <c r="AH84" s="166">
        <f t="shared" si="41"/>
        <v>3520000</v>
      </c>
      <c r="AI84" s="166">
        <v>0</v>
      </c>
      <c r="AJ84" s="166">
        <v>0</v>
      </c>
      <c r="AK84" s="166">
        <v>0</v>
      </c>
      <c r="AL84" s="369">
        <f t="shared" si="42"/>
        <v>3520000</v>
      </c>
    </row>
    <row r="85" spans="1:38" x14ac:dyDescent="0.25">
      <c r="A85" s="188" t="s">
        <v>65</v>
      </c>
      <c r="B85" s="171" t="s">
        <v>66</v>
      </c>
      <c r="C85" s="166">
        <v>0</v>
      </c>
      <c r="D85" s="166">
        <v>0</v>
      </c>
      <c r="E85" s="166">
        <v>0</v>
      </c>
      <c r="F85" s="166">
        <v>0</v>
      </c>
      <c r="G85" s="166">
        <v>0</v>
      </c>
      <c r="H85" s="166">
        <f t="shared" si="39"/>
        <v>0</v>
      </c>
      <c r="I85" s="166">
        <v>0</v>
      </c>
      <c r="J85" s="166">
        <f t="shared" si="40"/>
        <v>0</v>
      </c>
      <c r="K85" s="166">
        <v>0</v>
      </c>
      <c r="L85" s="166">
        <v>0</v>
      </c>
      <c r="M85" s="166">
        <v>0</v>
      </c>
      <c r="N85" s="166">
        <v>0</v>
      </c>
      <c r="O85" s="166">
        <v>0</v>
      </c>
      <c r="P85" s="166">
        <v>0</v>
      </c>
      <c r="Q85" s="166">
        <v>0</v>
      </c>
      <c r="R85" s="166">
        <v>0</v>
      </c>
      <c r="S85" s="166">
        <v>0</v>
      </c>
      <c r="T85" s="166">
        <v>0</v>
      </c>
      <c r="U85" s="166">
        <v>0</v>
      </c>
      <c r="V85" s="166">
        <v>0</v>
      </c>
      <c r="W85" s="166">
        <v>0</v>
      </c>
      <c r="X85" s="166">
        <v>0</v>
      </c>
      <c r="Y85" s="166">
        <v>0</v>
      </c>
      <c r="Z85" s="166">
        <v>0</v>
      </c>
      <c r="AA85" s="166">
        <v>0</v>
      </c>
      <c r="AB85" s="166">
        <v>0</v>
      </c>
      <c r="AC85" s="166">
        <v>0</v>
      </c>
      <c r="AD85" s="166">
        <v>5621679609</v>
      </c>
      <c r="AE85" s="166">
        <v>0</v>
      </c>
      <c r="AF85" s="166">
        <v>0</v>
      </c>
      <c r="AG85" s="166">
        <v>0</v>
      </c>
      <c r="AH85" s="166">
        <f t="shared" si="41"/>
        <v>5621679609</v>
      </c>
      <c r="AI85" s="166">
        <v>0</v>
      </c>
      <c r="AJ85" s="166">
        <v>0</v>
      </c>
      <c r="AK85" s="166">
        <v>0</v>
      </c>
      <c r="AL85" s="369">
        <f t="shared" si="42"/>
        <v>5621679609</v>
      </c>
    </row>
    <row r="86" spans="1:38" s="117" customFormat="1" x14ac:dyDescent="0.25">
      <c r="A86" s="176"/>
      <c r="B86" s="168"/>
      <c r="C86" s="169"/>
      <c r="D86" s="169"/>
      <c r="E86" s="169"/>
      <c r="F86" s="169"/>
      <c r="G86" s="169"/>
      <c r="H86" s="169"/>
      <c r="I86" s="169"/>
      <c r="J86" s="169"/>
      <c r="K86" s="169"/>
      <c r="L86" s="169"/>
      <c r="M86" s="169"/>
      <c r="N86" s="169"/>
      <c r="O86" s="169"/>
      <c r="P86" s="169"/>
      <c r="Q86" s="169"/>
      <c r="R86" s="169"/>
      <c r="S86" s="169"/>
      <c r="T86" s="169"/>
      <c r="U86" s="169"/>
      <c r="V86" s="169"/>
      <c r="W86" s="169"/>
      <c r="X86" s="169"/>
      <c r="Y86" s="169"/>
      <c r="Z86" s="169"/>
      <c r="AA86" s="169"/>
      <c r="AB86" s="169"/>
      <c r="AC86" s="169"/>
      <c r="AD86" s="169"/>
      <c r="AE86" s="169"/>
      <c r="AF86" s="169"/>
      <c r="AG86" s="169"/>
      <c r="AH86" s="169"/>
      <c r="AI86" s="169"/>
      <c r="AJ86" s="169"/>
      <c r="AK86" s="169"/>
      <c r="AL86" s="370"/>
    </row>
    <row r="87" spans="1:38" x14ac:dyDescent="0.25">
      <c r="A87" s="160" t="s">
        <v>67</v>
      </c>
      <c r="B87" s="161" t="s">
        <v>68</v>
      </c>
      <c r="C87" s="162">
        <f t="shared" ref="C87:K87" si="43">SUM(C89:C92)</f>
        <v>0</v>
      </c>
      <c r="D87" s="162">
        <f t="shared" si="43"/>
        <v>0</v>
      </c>
      <c r="E87" s="162">
        <f t="shared" si="43"/>
        <v>0</v>
      </c>
      <c r="F87" s="162">
        <f t="shared" si="43"/>
        <v>0</v>
      </c>
      <c r="G87" s="162">
        <f t="shared" si="43"/>
        <v>0</v>
      </c>
      <c r="H87" s="162">
        <f t="shared" si="43"/>
        <v>0</v>
      </c>
      <c r="I87" s="162">
        <f t="shared" si="43"/>
        <v>0</v>
      </c>
      <c r="J87" s="162">
        <f t="shared" si="43"/>
        <v>0</v>
      </c>
      <c r="K87" s="162">
        <f t="shared" si="43"/>
        <v>0</v>
      </c>
      <c r="L87" s="162">
        <f t="shared" ref="L87:AL87" si="44">SUM(L89:L92)</f>
        <v>0</v>
      </c>
      <c r="M87" s="162">
        <f t="shared" si="44"/>
        <v>0</v>
      </c>
      <c r="N87" s="162">
        <f t="shared" si="44"/>
        <v>0</v>
      </c>
      <c r="O87" s="162">
        <f t="shared" si="44"/>
        <v>0</v>
      </c>
      <c r="P87" s="162">
        <f t="shared" si="44"/>
        <v>0</v>
      </c>
      <c r="Q87" s="162">
        <f t="shared" si="44"/>
        <v>0</v>
      </c>
      <c r="R87" s="162">
        <f t="shared" si="44"/>
        <v>0</v>
      </c>
      <c r="S87" s="162">
        <f t="shared" si="44"/>
        <v>0</v>
      </c>
      <c r="T87" s="162">
        <f t="shared" si="44"/>
        <v>0</v>
      </c>
      <c r="U87" s="162">
        <f t="shared" si="44"/>
        <v>0</v>
      </c>
      <c r="V87" s="162">
        <f t="shared" si="44"/>
        <v>0</v>
      </c>
      <c r="W87" s="162">
        <f t="shared" si="44"/>
        <v>0</v>
      </c>
      <c r="X87" s="162">
        <f t="shared" si="44"/>
        <v>0</v>
      </c>
      <c r="Y87" s="162">
        <f t="shared" si="44"/>
        <v>0</v>
      </c>
      <c r="Z87" s="162">
        <f t="shared" si="44"/>
        <v>0</v>
      </c>
      <c r="AA87" s="162">
        <f t="shared" si="44"/>
        <v>0</v>
      </c>
      <c r="AB87" s="162">
        <f t="shared" si="44"/>
        <v>0</v>
      </c>
      <c r="AC87" s="162">
        <f t="shared" si="44"/>
        <v>0</v>
      </c>
      <c r="AD87" s="162">
        <f t="shared" si="44"/>
        <v>14055000</v>
      </c>
      <c r="AE87" s="162">
        <f t="shared" si="44"/>
        <v>0</v>
      </c>
      <c r="AF87" s="162">
        <f t="shared" si="44"/>
        <v>0</v>
      </c>
      <c r="AG87" s="162">
        <f t="shared" si="44"/>
        <v>0</v>
      </c>
      <c r="AH87" s="162">
        <f t="shared" si="44"/>
        <v>14055000</v>
      </c>
      <c r="AI87" s="162">
        <f t="shared" si="44"/>
        <v>0</v>
      </c>
      <c r="AJ87" s="162">
        <f t="shared" si="44"/>
        <v>0</v>
      </c>
      <c r="AK87" s="162">
        <f t="shared" si="44"/>
        <v>0</v>
      </c>
      <c r="AL87" s="368">
        <f t="shared" si="44"/>
        <v>14055000</v>
      </c>
    </row>
    <row r="88" spans="1:38" x14ac:dyDescent="0.25">
      <c r="A88" s="163"/>
      <c r="B88" s="158"/>
      <c r="C88" s="159"/>
      <c r="D88" s="159"/>
      <c r="E88" s="159"/>
      <c r="F88" s="159"/>
      <c r="G88" s="159"/>
      <c r="H88" s="159"/>
      <c r="I88" s="159"/>
      <c r="J88" s="159"/>
      <c r="K88" s="159"/>
      <c r="L88" s="159"/>
      <c r="M88" s="159"/>
      <c r="N88" s="159"/>
      <c r="O88" s="159"/>
      <c r="P88" s="159"/>
      <c r="Q88" s="159"/>
      <c r="R88" s="159"/>
      <c r="S88" s="159"/>
      <c r="T88" s="159"/>
      <c r="U88" s="159"/>
      <c r="V88" s="159"/>
      <c r="W88" s="159"/>
      <c r="X88" s="159"/>
      <c r="Y88" s="159"/>
      <c r="Z88" s="159"/>
      <c r="AA88" s="159"/>
      <c r="AB88" s="159"/>
      <c r="AC88" s="159"/>
      <c r="AD88" s="159"/>
      <c r="AE88" s="159"/>
      <c r="AF88" s="159"/>
      <c r="AG88" s="159"/>
      <c r="AH88" s="159"/>
      <c r="AI88" s="159"/>
      <c r="AJ88" s="159"/>
      <c r="AK88" s="159"/>
      <c r="AL88" s="367"/>
    </row>
    <row r="89" spans="1:38" x14ac:dyDescent="0.25">
      <c r="A89" s="189" t="s">
        <v>193</v>
      </c>
      <c r="B89" s="165" t="s">
        <v>69</v>
      </c>
      <c r="C89" s="166">
        <v>0</v>
      </c>
      <c r="D89" s="166">
        <v>0</v>
      </c>
      <c r="E89" s="166">
        <v>0</v>
      </c>
      <c r="F89" s="166">
        <v>0</v>
      </c>
      <c r="G89" s="166">
        <v>0</v>
      </c>
      <c r="H89" s="166">
        <f>SUM(C89:G89)</f>
        <v>0</v>
      </c>
      <c r="I89" s="166">
        <v>0</v>
      </c>
      <c r="J89" s="166">
        <f>+I89</f>
        <v>0</v>
      </c>
      <c r="K89" s="166">
        <v>0</v>
      </c>
      <c r="L89" s="166">
        <v>0</v>
      </c>
      <c r="M89" s="166">
        <v>0</v>
      </c>
      <c r="N89" s="166">
        <v>0</v>
      </c>
      <c r="O89" s="166">
        <v>0</v>
      </c>
      <c r="P89" s="166">
        <v>0</v>
      </c>
      <c r="Q89" s="166">
        <v>0</v>
      </c>
      <c r="R89" s="166">
        <v>0</v>
      </c>
      <c r="S89" s="166">
        <v>0</v>
      </c>
      <c r="T89" s="166">
        <v>0</v>
      </c>
      <c r="U89" s="166">
        <v>0</v>
      </c>
      <c r="V89" s="166">
        <v>0</v>
      </c>
      <c r="W89" s="166">
        <v>0</v>
      </c>
      <c r="X89" s="166">
        <v>0</v>
      </c>
      <c r="Y89" s="166">
        <v>0</v>
      </c>
      <c r="Z89" s="166">
        <v>0</v>
      </c>
      <c r="AA89" s="166">
        <v>0</v>
      </c>
      <c r="AB89" s="166">
        <v>0</v>
      </c>
      <c r="AC89" s="166">
        <v>0</v>
      </c>
      <c r="AD89" s="166">
        <v>5055000</v>
      </c>
      <c r="AE89" s="166">
        <v>0</v>
      </c>
      <c r="AF89" s="166">
        <v>0</v>
      </c>
      <c r="AG89" s="166">
        <v>0</v>
      </c>
      <c r="AH89" s="166">
        <f>SUM(K89:AG89)</f>
        <v>5055000</v>
      </c>
      <c r="AI89" s="166">
        <v>0</v>
      </c>
      <c r="AJ89" s="166">
        <v>0</v>
      </c>
      <c r="AK89" s="166">
        <v>0</v>
      </c>
      <c r="AL89" s="369">
        <f>AK89+H89+J89+AH89</f>
        <v>5055000</v>
      </c>
    </row>
    <row r="90" spans="1:38" x14ac:dyDescent="0.25">
      <c r="A90" s="189" t="s">
        <v>187</v>
      </c>
      <c r="B90" s="165" t="s">
        <v>314</v>
      </c>
      <c r="C90" s="166">
        <v>0</v>
      </c>
      <c r="D90" s="166">
        <v>0</v>
      </c>
      <c r="E90" s="166">
        <v>0</v>
      </c>
      <c r="F90" s="166">
        <v>0</v>
      </c>
      <c r="G90" s="166">
        <v>0</v>
      </c>
      <c r="H90" s="166">
        <f>SUM(C90:G90)</f>
        <v>0</v>
      </c>
      <c r="I90" s="166">
        <v>0</v>
      </c>
      <c r="J90" s="166">
        <f>+I90</f>
        <v>0</v>
      </c>
      <c r="K90" s="166">
        <v>0</v>
      </c>
      <c r="L90" s="166">
        <v>0</v>
      </c>
      <c r="M90" s="166">
        <v>0</v>
      </c>
      <c r="N90" s="166">
        <v>0</v>
      </c>
      <c r="O90" s="166">
        <v>0</v>
      </c>
      <c r="P90" s="166">
        <v>0</v>
      </c>
      <c r="Q90" s="166">
        <v>0</v>
      </c>
      <c r="R90" s="166">
        <v>0</v>
      </c>
      <c r="S90" s="166">
        <v>0</v>
      </c>
      <c r="T90" s="166">
        <v>0</v>
      </c>
      <c r="U90" s="166">
        <v>0</v>
      </c>
      <c r="V90" s="166">
        <v>0</v>
      </c>
      <c r="W90" s="166">
        <v>0</v>
      </c>
      <c r="X90" s="166">
        <v>0</v>
      </c>
      <c r="Y90" s="166">
        <v>0</v>
      </c>
      <c r="Z90" s="166">
        <v>0</v>
      </c>
      <c r="AA90" s="166">
        <v>0</v>
      </c>
      <c r="AB90" s="166">
        <v>0</v>
      </c>
      <c r="AC90" s="166">
        <v>0</v>
      </c>
      <c r="AD90" s="166">
        <v>9000000</v>
      </c>
      <c r="AE90" s="166">
        <v>0</v>
      </c>
      <c r="AF90" s="166">
        <v>0</v>
      </c>
      <c r="AG90" s="166">
        <v>0</v>
      </c>
      <c r="AH90" s="166">
        <f>SUM(K90:AG90)</f>
        <v>9000000</v>
      </c>
      <c r="AI90" s="166">
        <v>0</v>
      </c>
      <c r="AJ90" s="166">
        <v>0</v>
      </c>
      <c r="AK90" s="166">
        <v>0</v>
      </c>
      <c r="AL90" s="369">
        <f>AK90+H90+J90+AH90</f>
        <v>9000000</v>
      </c>
    </row>
    <row r="91" spans="1:38" s="117" customFormat="1" hidden="1" x14ac:dyDescent="0.25">
      <c r="A91" s="189" t="s">
        <v>70</v>
      </c>
      <c r="B91" s="165" t="s">
        <v>71</v>
      </c>
      <c r="C91" s="166">
        <v>0</v>
      </c>
      <c r="D91" s="166">
        <v>0</v>
      </c>
      <c r="E91" s="166">
        <v>0</v>
      </c>
      <c r="F91" s="166">
        <v>0</v>
      </c>
      <c r="G91" s="166">
        <v>0</v>
      </c>
      <c r="H91" s="166">
        <f>SUM(C91:G91)</f>
        <v>0</v>
      </c>
      <c r="I91" s="166">
        <v>0</v>
      </c>
      <c r="J91" s="166">
        <f>+I91</f>
        <v>0</v>
      </c>
      <c r="K91" s="166">
        <v>0</v>
      </c>
      <c r="L91" s="166">
        <v>0</v>
      </c>
      <c r="M91" s="166">
        <v>0</v>
      </c>
      <c r="N91" s="166">
        <v>0</v>
      </c>
      <c r="O91" s="166">
        <v>0</v>
      </c>
      <c r="P91" s="166">
        <v>0</v>
      </c>
      <c r="Q91" s="166">
        <v>0</v>
      </c>
      <c r="R91" s="166">
        <v>0</v>
      </c>
      <c r="S91" s="166">
        <v>0</v>
      </c>
      <c r="T91" s="166">
        <v>0</v>
      </c>
      <c r="U91" s="166">
        <v>0</v>
      </c>
      <c r="V91" s="166">
        <v>0</v>
      </c>
      <c r="W91" s="166">
        <v>0</v>
      </c>
      <c r="X91" s="166">
        <v>0</v>
      </c>
      <c r="Y91" s="166">
        <v>0</v>
      </c>
      <c r="Z91" s="166">
        <v>0</v>
      </c>
      <c r="AA91" s="166">
        <v>0</v>
      </c>
      <c r="AB91" s="166">
        <v>0</v>
      </c>
      <c r="AC91" s="166">
        <v>0</v>
      </c>
      <c r="AD91" s="166">
        <v>0</v>
      </c>
      <c r="AE91" s="166">
        <v>0</v>
      </c>
      <c r="AF91" s="166">
        <v>0</v>
      </c>
      <c r="AG91" s="166">
        <v>0</v>
      </c>
      <c r="AH91" s="166">
        <f>SUM(K91:AG91)</f>
        <v>0</v>
      </c>
      <c r="AI91" s="166">
        <v>0</v>
      </c>
      <c r="AJ91" s="166">
        <v>0</v>
      </c>
      <c r="AK91" s="166">
        <v>0</v>
      </c>
      <c r="AL91" s="369">
        <f>AK91+H91+J91+AH91</f>
        <v>0</v>
      </c>
    </row>
    <row r="92" spans="1:38" hidden="1" x14ac:dyDescent="0.25">
      <c r="A92" s="189" t="s">
        <v>188</v>
      </c>
      <c r="B92" s="165" t="s">
        <v>315</v>
      </c>
      <c r="C92" s="166">
        <v>0</v>
      </c>
      <c r="D92" s="166">
        <v>0</v>
      </c>
      <c r="E92" s="166">
        <v>0</v>
      </c>
      <c r="F92" s="166">
        <v>0</v>
      </c>
      <c r="G92" s="166">
        <v>0</v>
      </c>
      <c r="H92" s="166">
        <f>SUM(C92:G92)</f>
        <v>0</v>
      </c>
      <c r="I92" s="166">
        <v>0</v>
      </c>
      <c r="J92" s="166">
        <f>+I92</f>
        <v>0</v>
      </c>
      <c r="K92" s="166">
        <v>0</v>
      </c>
      <c r="L92" s="166">
        <v>0</v>
      </c>
      <c r="M92" s="166">
        <v>0</v>
      </c>
      <c r="N92" s="166">
        <v>0</v>
      </c>
      <c r="O92" s="166">
        <v>0</v>
      </c>
      <c r="P92" s="166">
        <v>0</v>
      </c>
      <c r="Q92" s="166">
        <v>0</v>
      </c>
      <c r="R92" s="166">
        <v>0</v>
      </c>
      <c r="S92" s="166">
        <v>0</v>
      </c>
      <c r="T92" s="166">
        <v>0</v>
      </c>
      <c r="U92" s="166">
        <v>0</v>
      </c>
      <c r="V92" s="166">
        <v>0</v>
      </c>
      <c r="W92" s="166">
        <v>0</v>
      </c>
      <c r="X92" s="166">
        <v>0</v>
      </c>
      <c r="Y92" s="166">
        <v>0</v>
      </c>
      <c r="Z92" s="166">
        <v>0</v>
      </c>
      <c r="AA92" s="166">
        <v>0</v>
      </c>
      <c r="AB92" s="166">
        <v>0</v>
      </c>
      <c r="AC92" s="166">
        <v>0</v>
      </c>
      <c r="AD92" s="166">
        <v>0</v>
      </c>
      <c r="AE92" s="166">
        <v>0</v>
      </c>
      <c r="AF92" s="166">
        <v>0</v>
      </c>
      <c r="AG92" s="166">
        <v>0</v>
      </c>
      <c r="AH92" s="166">
        <f>SUM(K92:AG92)</f>
        <v>0</v>
      </c>
      <c r="AI92" s="166">
        <v>0</v>
      </c>
      <c r="AJ92" s="166">
        <v>0</v>
      </c>
      <c r="AK92" s="166">
        <v>0</v>
      </c>
      <c r="AL92" s="369">
        <f>AK92+H92+J92+AH92</f>
        <v>0</v>
      </c>
    </row>
    <row r="93" spans="1:38" s="117" customFormat="1" hidden="1" x14ac:dyDescent="0.25">
      <c r="A93" s="176"/>
      <c r="B93" s="168"/>
      <c r="C93" s="169"/>
      <c r="D93" s="169"/>
      <c r="E93" s="169"/>
      <c r="F93" s="169"/>
      <c r="G93" s="169"/>
      <c r="H93" s="169"/>
      <c r="I93" s="169"/>
      <c r="J93" s="169"/>
      <c r="K93" s="169"/>
      <c r="L93" s="169"/>
      <c r="M93" s="169"/>
      <c r="N93" s="169"/>
      <c r="O93" s="169"/>
      <c r="P93" s="169"/>
      <c r="Q93" s="169"/>
      <c r="R93" s="169"/>
      <c r="S93" s="169"/>
      <c r="T93" s="169"/>
      <c r="U93" s="169"/>
      <c r="V93" s="169"/>
      <c r="W93" s="169"/>
      <c r="X93" s="169"/>
      <c r="Y93" s="169"/>
      <c r="Z93" s="169"/>
      <c r="AA93" s="169"/>
      <c r="AB93" s="169"/>
      <c r="AC93" s="169"/>
      <c r="AD93" s="169"/>
      <c r="AE93" s="169"/>
      <c r="AF93" s="169"/>
      <c r="AG93" s="169"/>
      <c r="AH93" s="169"/>
      <c r="AI93" s="169"/>
      <c r="AJ93" s="169"/>
      <c r="AK93" s="169"/>
      <c r="AL93" s="370"/>
    </row>
    <row r="94" spans="1:38" s="180" customFormat="1" hidden="1" x14ac:dyDescent="0.25">
      <c r="A94" s="160" t="s">
        <v>72</v>
      </c>
      <c r="B94" s="161" t="s">
        <v>73</v>
      </c>
      <c r="C94" s="162">
        <f t="shared" ref="C94:K94" si="45">SUM(C96)</f>
        <v>0</v>
      </c>
      <c r="D94" s="162">
        <f t="shared" si="45"/>
        <v>0</v>
      </c>
      <c r="E94" s="162">
        <f t="shared" si="45"/>
        <v>0</v>
      </c>
      <c r="F94" s="162">
        <f t="shared" si="45"/>
        <v>0</v>
      </c>
      <c r="G94" s="162">
        <f t="shared" si="45"/>
        <v>0</v>
      </c>
      <c r="H94" s="162">
        <f t="shared" si="45"/>
        <v>0</v>
      </c>
      <c r="I94" s="162">
        <f t="shared" si="45"/>
        <v>0</v>
      </c>
      <c r="J94" s="162">
        <f t="shared" si="45"/>
        <v>0</v>
      </c>
      <c r="K94" s="162">
        <f t="shared" si="45"/>
        <v>0</v>
      </c>
      <c r="L94" s="162">
        <f t="shared" ref="L94:AL94" si="46">SUM(L96)</f>
        <v>0</v>
      </c>
      <c r="M94" s="162">
        <f t="shared" si="46"/>
        <v>0</v>
      </c>
      <c r="N94" s="162">
        <f t="shared" si="46"/>
        <v>0</v>
      </c>
      <c r="O94" s="162">
        <f t="shared" si="46"/>
        <v>0</v>
      </c>
      <c r="P94" s="162">
        <f t="shared" si="46"/>
        <v>0</v>
      </c>
      <c r="Q94" s="162">
        <f t="shared" si="46"/>
        <v>0</v>
      </c>
      <c r="R94" s="162">
        <f t="shared" si="46"/>
        <v>0</v>
      </c>
      <c r="S94" s="162">
        <f t="shared" si="46"/>
        <v>0</v>
      </c>
      <c r="T94" s="162">
        <f t="shared" si="46"/>
        <v>0</v>
      </c>
      <c r="U94" s="162">
        <f t="shared" si="46"/>
        <v>0</v>
      </c>
      <c r="V94" s="162">
        <f t="shared" si="46"/>
        <v>0</v>
      </c>
      <c r="W94" s="162">
        <f t="shared" si="46"/>
        <v>0</v>
      </c>
      <c r="X94" s="162">
        <f t="shared" si="46"/>
        <v>0</v>
      </c>
      <c r="Y94" s="162">
        <f t="shared" si="46"/>
        <v>0</v>
      </c>
      <c r="Z94" s="162">
        <f t="shared" si="46"/>
        <v>0</v>
      </c>
      <c r="AA94" s="162">
        <f t="shared" si="46"/>
        <v>0</v>
      </c>
      <c r="AB94" s="162">
        <f t="shared" si="46"/>
        <v>0</v>
      </c>
      <c r="AC94" s="162">
        <f t="shared" si="46"/>
        <v>0</v>
      </c>
      <c r="AD94" s="162">
        <f t="shared" si="46"/>
        <v>0</v>
      </c>
      <c r="AE94" s="162">
        <f t="shared" si="46"/>
        <v>0</v>
      </c>
      <c r="AF94" s="162">
        <f t="shared" si="46"/>
        <v>0</v>
      </c>
      <c r="AG94" s="162">
        <f t="shared" si="46"/>
        <v>0</v>
      </c>
      <c r="AH94" s="162">
        <f t="shared" si="46"/>
        <v>0</v>
      </c>
      <c r="AI94" s="162">
        <f t="shared" si="46"/>
        <v>0</v>
      </c>
      <c r="AJ94" s="162">
        <f t="shared" si="46"/>
        <v>0</v>
      </c>
      <c r="AK94" s="162">
        <f t="shared" si="46"/>
        <v>0</v>
      </c>
      <c r="AL94" s="368">
        <f t="shared" si="46"/>
        <v>0</v>
      </c>
    </row>
    <row r="95" spans="1:38" s="192" customFormat="1" hidden="1" x14ac:dyDescent="0.25">
      <c r="A95" s="163"/>
      <c r="B95" s="158"/>
      <c r="C95" s="159"/>
      <c r="D95" s="159"/>
      <c r="E95" s="159"/>
      <c r="F95" s="159"/>
      <c r="G95" s="159"/>
      <c r="H95" s="159"/>
      <c r="I95" s="159"/>
      <c r="J95" s="159"/>
      <c r="K95" s="159"/>
      <c r="L95" s="159"/>
      <c r="M95" s="159"/>
      <c r="N95" s="159"/>
      <c r="O95" s="159"/>
      <c r="P95" s="159"/>
      <c r="Q95" s="159"/>
      <c r="R95" s="159"/>
      <c r="S95" s="159"/>
      <c r="T95" s="159"/>
      <c r="U95" s="159"/>
      <c r="V95" s="159"/>
      <c r="W95" s="159"/>
      <c r="X95" s="159"/>
      <c r="Y95" s="159"/>
      <c r="Z95" s="159"/>
      <c r="AA95" s="159"/>
      <c r="AB95" s="159"/>
      <c r="AC95" s="159"/>
      <c r="AD95" s="159"/>
      <c r="AE95" s="159"/>
      <c r="AF95" s="159"/>
      <c r="AG95" s="159"/>
      <c r="AH95" s="159"/>
      <c r="AI95" s="159"/>
      <c r="AJ95" s="159"/>
      <c r="AK95" s="159"/>
      <c r="AL95" s="367"/>
    </row>
    <row r="96" spans="1:38" hidden="1" x14ac:dyDescent="0.25">
      <c r="A96" s="188" t="s">
        <v>74</v>
      </c>
      <c r="B96" s="171" t="s">
        <v>75</v>
      </c>
      <c r="C96" s="166">
        <v>0</v>
      </c>
      <c r="D96" s="166">
        <v>0</v>
      </c>
      <c r="E96" s="166">
        <v>0</v>
      </c>
      <c r="F96" s="166">
        <v>0</v>
      </c>
      <c r="G96" s="166">
        <v>0</v>
      </c>
      <c r="H96" s="166">
        <f>SUM(C96:G96)</f>
        <v>0</v>
      </c>
      <c r="I96" s="166">
        <v>0</v>
      </c>
      <c r="J96" s="166">
        <f>+I96</f>
        <v>0</v>
      </c>
      <c r="K96" s="166">
        <v>0</v>
      </c>
      <c r="L96" s="166">
        <v>0</v>
      </c>
      <c r="M96" s="166">
        <v>0</v>
      </c>
      <c r="N96" s="166">
        <v>0</v>
      </c>
      <c r="O96" s="166">
        <v>0</v>
      </c>
      <c r="P96" s="166">
        <v>0</v>
      </c>
      <c r="Q96" s="166">
        <v>0</v>
      </c>
      <c r="R96" s="166">
        <v>0</v>
      </c>
      <c r="S96" s="166" t="s">
        <v>260</v>
      </c>
      <c r="T96" s="166">
        <v>0</v>
      </c>
      <c r="U96" s="166">
        <v>0</v>
      </c>
      <c r="V96" s="166">
        <v>0</v>
      </c>
      <c r="W96" s="166">
        <v>0</v>
      </c>
      <c r="X96" s="166">
        <v>0</v>
      </c>
      <c r="Y96" s="166">
        <v>0</v>
      </c>
      <c r="Z96" s="166">
        <v>0</v>
      </c>
      <c r="AA96" s="166">
        <v>0</v>
      </c>
      <c r="AB96" s="166">
        <v>0</v>
      </c>
      <c r="AC96" s="166">
        <v>0</v>
      </c>
      <c r="AD96" s="166">
        <v>0</v>
      </c>
      <c r="AE96" s="166">
        <v>0</v>
      </c>
      <c r="AF96" s="166">
        <v>0</v>
      </c>
      <c r="AG96" s="166">
        <v>0</v>
      </c>
      <c r="AH96" s="166">
        <f>SUM(K96:AG96)</f>
        <v>0</v>
      </c>
      <c r="AI96" s="166">
        <v>0</v>
      </c>
      <c r="AJ96" s="166">
        <v>0</v>
      </c>
      <c r="AK96" s="166">
        <v>0</v>
      </c>
      <c r="AL96" s="369">
        <f>AK96+H96+J96+AH96</f>
        <v>0</v>
      </c>
    </row>
    <row r="97" spans="1:38" s="117" customFormat="1" x14ac:dyDescent="0.25">
      <c r="A97" s="190"/>
      <c r="B97" s="173"/>
      <c r="C97" s="174"/>
      <c r="D97" s="174"/>
      <c r="E97" s="174"/>
      <c r="F97" s="174"/>
      <c r="G97" s="174"/>
      <c r="H97" s="174"/>
      <c r="I97" s="174"/>
      <c r="J97" s="174"/>
      <c r="K97" s="174"/>
      <c r="L97" s="174"/>
      <c r="M97" s="174"/>
      <c r="N97" s="174"/>
      <c r="O97" s="174"/>
      <c r="P97" s="174"/>
      <c r="Q97" s="174"/>
      <c r="R97" s="174"/>
      <c r="S97" s="174"/>
      <c r="T97" s="174"/>
      <c r="U97" s="174"/>
      <c r="V97" s="174"/>
      <c r="W97" s="174"/>
      <c r="X97" s="174"/>
      <c r="Y97" s="174"/>
      <c r="Z97" s="174"/>
      <c r="AA97" s="174"/>
      <c r="AB97" s="174"/>
      <c r="AC97" s="174"/>
      <c r="AD97" s="174"/>
      <c r="AE97" s="174"/>
      <c r="AF97" s="174"/>
      <c r="AG97" s="174"/>
      <c r="AH97" s="174"/>
      <c r="AI97" s="174"/>
      <c r="AJ97" s="174"/>
      <c r="AK97" s="174"/>
      <c r="AL97" s="371"/>
    </row>
    <row r="98" spans="1:38" x14ac:dyDescent="0.25">
      <c r="A98" s="160" t="s">
        <v>76</v>
      </c>
      <c r="B98" s="161" t="s">
        <v>77</v>
      </c>
      <c r="C98" s="162">
        <f t="shared" ref="C98:K98" si="47">SUM(C100:C102)</f>
        <v>0</v>
      </c>
      <c r="D98" s="162">
        <f t="shared" si="47"/>
        <v>0</v>
      </c>
      <c r="E98" s="162">
        <f t="shared" si="47"/>
        <v>0</v>
      </c>
      <c r="F98" s="162">
        <f t="shared" si="47"/>
        <v>0</v>
      </c>
      <c r="G98" s="162">
        <f t="shared" si="47"/>
        <v>0</v>
      </c>
      <c r="H98" s="162">
        <f t="shared" si="47"/>
        <v>0</v>
      </c>
      <c r="I98" s="162">
        <f t="shared" si="47"/>
        <v>0</v>
      </c>
      <c r="J98" s="162">
        <f t="shared" si="47"/>
        <v>0</v>
      </c>
      <c r="K98" s="162">
        <f t="shared" si="47"/>
        <v>0</v>
      </c>
      <c r="L98" s="162">
        <f t="shared" ref="L98:AL98" si="48">SUM(L100:L102)</f>
        <v>0</v>
      </c>
      <c r="M98" s="162">
        <f t="shared" si="48"/>
        <v>0</v>
      </c>
      <c r="N98" s="162">
        <f t="shared" si="48"/>
        <v>0</v>
      </c>
      <c r="O98" s="162">
        <f t="shared" si="48"/>
        <v>0</v>
      </c>
      <c r="P98" s="162">
        <f t="shared" si="48"/>
        <v>0</v>
      </c>
      <c r="Q98" s="162">
        <f t="shared" si="48"/>
        <v>0</v>
      </c>
      <c r="R98" s="162">
        <f t="shared" si="48"/>
        <v>0</v>
      </c>
      <c r="S98" s="162">
        <f t="shared" si="48"/>
        <v>0</v>
      </c>
      <c r="T98" s="162">
        <f t="shared" si="48"/>
        <v>0</v>
      </c>
      <c r="U98" s="162">
        <f t="shared" si="48"/>
        <v>0</v>
      </c>
      <c r="V98" s="162">
        <f t="shared" si="48"/>
        <v>0</v>
      </c>
      <c r="W98" s="162">
        <f t="shared" si="48"/>
        <v>0</v>
      </c>
      <c r="X98" s="162">
        <f t="shared" si="48"/>
        <v>0</v>
      </c>
      <c r="Y98" s="162">
        <f t="shared" si="48"/>
        <v>0</v>
      </c>
      <c r="Z98" s="162">
        <f t="shared" si="48"/>
        <v>0</v>
      </c>
      <c r="AA98" s="162">
        <f t="shared" si="48"/>
        <v>0</v>
      </c>
      <c r="AB98" s="162">
        <f t="shared" si="48"/>
        <v>0</v>
      </c>
      <c r="AC98" s="162">
        <f t="shared" si="48"/>
        <v>0</v>
      </c>
      <c r="AD98" s="162">
        <f t="shared" si="48"/>
        <v>1500000</v>
      </c>
      <c r="AE98" s="162">
        <f t="shared" si="48"/>
        <v>0</v>
      </c>
      <c r="AF98" s="162">
        <f t="shared" si="48"/>
        <v>0</v>
      </c>
      <c r="AG98" s="162">
        <f t="shared" si="48"/>
        <v>0</v>
      </c>
      <c r="AH98" s="162">
        <f t="shared" si="48"/>
        <v>1500000</v>
      </c>
      <c r="AI98" s="162">
        <f t="shared" si="48"/>
        <v>0</v>
      </c>
      <c r="AJ98" s="162">
        <f t="shared" si="48"/>
        <v>0</v>
      </c>
      <c r="AK98" s="162">
        <f t="shared" si="48"/>
        <v>0</v>
      </c>
      <c r="AL98" s="368">
        <f t="shared" si="48"/>
        <v>1500000</v>
      </c>
    </row>
    <row r="99" spans="1:38" x14ac:dyDescent="0.25">
      <c r="A99" s="163"/>
      <c r="B99" s="158"/>
      <c r="C99" s="159"/>
      <c r="D99" s="159"/>
      <c r="E99" s="159"/>
      <c r="F99" s="159"/>
      <c r="G99" s="159"/>
      <c r="H99" s="159"/>
      <c r="I99" s="159"/>
      <c r="J99" s="159"/>
      <c r="K99" s="159"/>
      <c r="L99" s="159"/>
      <c r="M99" s="159"/>
      <c r="N99" s="159"/>
      <c r="O99" s="159"/>
      <c r="P99" s="159"/>
      <c r="Q99" s="159"/>
      <c r="R99" s="159"/>
      <c r="S99" s="159"/>
      <c r="T99" s="159"/>
      <c r="U99" s="159"/>
      <c r="V99" s="159"/>
      <c r="W99" s="159"/>
      <c r="X99" s="159"/>
      <c r="Y99" s="159"/>
      <c r="Z99" s="159"/>
      <c r="AA99" s="159"/>
      <c r="AB99" s="159"/>
      <c r="AC99" s="159"/>
      <c r="AD99" s="159"/>
      <c r="AE99" s="159"/>
      <c r="AF99" s="159"/>
      <c r="AG99" s="159"/>
      <c r="AH99" s="159"/>
      <c r="AI99" s="159"/>
      <c r="AJ99" s="159"/>
      <c r="AK99" s="159"/>
      <c r="AL99" s="367"/>
    </row>
    <row r="100" spans="1:38" s="180" customFormat="1" x14ac:dyDescent="0.25">
      <c r="A100" s="189" t="s">
        <v>186</v>
      </c>
      <c r="B100" s="165" t="s">
        <v>78</v>
      </c>
      <c r="C100" s="166">
        <v>0</v>
      </c>
      <c r="D100" s="166">
        <v>0</v>
      </c>
      <c r="E100" s="166">
        <v>0</v>
      </c>
      <c r="F100" s="166">
        <v>0</v>
      </c>
      <c r="G100" s="166">
        <v>0</v>
      </c>
      <c r="H100" s="166">
        <f>SUM(C100:G100)</f>
        <v>0</v>
      </c>
      <c r="I100" s="166">
        <v>0</v>
      </c>
      <c r="J100" s="166">
        <f>+I100</f>
        <v>0</v>
      </c>
      <c r="K100" s="166">
        <v>0</v>
      </c>
      <c r="L100" s="166">
        <v>0</v>
      </c>
      <c r="M100" s="166">
        <v>0</v>
      </c>
      <c r="N100" s="166">
        <v>0</v>
      </c>
      <c r="O100" s="166">
        <v>0</v>
      </c>
      <c r="P100" s="166">
        <v>0</v>
      </c>
      <c r="Q100" s="166">
        <v>0</v>
      </c>
      <c r="R100" s="166">
        <v>0</v>
      </c>
      <c r="S100" s="166">
        <v>0</v>
      </c>
      <c r="T100" s="166">
        <v>0</v>
      </c>
      <c r="U100" s="166">
        <v>0</v>
      </c>
      <c r="V100" s="166">
        <v>0</v>
      </c>
      <c r="W100" s="166">
        <v>0</v>
      </c>
      <c r="X100" s="166">
        <v>0</v>
      </c>
      <c r="Y100" s="166">
        <v>0</v>
      </c>
      <c r="Z100" s="166">
        <v>0</v>
      </c>
      <c r="AA100" s="166">
        <v>0</v>
      </c>
      <c r="AB100" s="166">
        <v>0</v>
      </c>
      <c r="AC100" s="166">
        <v>0</v>
      </c>
      <c r="AD100" s="166">
        <v>1500000</v>
      </c>
      <c r="AE100" s="166">
        <v>0</v>
      </c>
      <c r="AF100" s="166">
        <v>0</v>
      </c>
      <c r="AG100" s="166">
        <v>0</v>
      </c>
      <c r="AH100" s="166">
        <f>SUM(K100:AG100)</f>
        <v>1500000</v>
      </c>
      <c r="AI100" s="166">
        <v>0</v>
      </c>
      <c r="AJ100" s="166">
        <v>0</v>
      </c>
      <c r="AK100" s="166">
        <v>0</v>
      </c>
      <c r="AL100" s="369">
        <f>AK100+H100+J100+AH100</f>
        <v>1500000</v>
      </c>
    </row>
    <row r="101" spans="1:38" s="192" customFormat="1" hidden="1" x14ac:dyDescent="0.25">
      <c r="A101" s="189" t="s">
        <v>79</v>
      </c>
      <c r="B101" s="165" t="s">
        <v>80</v>
      </c>
      <c r="C101" s="166">
        <v>0</v>
      </c>
      <c r="D101" s="166">
        <v>0</v>
      </c>
      <c r="E101" s="166">
        <v>0</v>
      </c>
      <c r="F101" s="166">
        <v>0</v>
      </c>
      <c r="G101" s="166">
        <v>0</v>
      </c>
      <c r="H101" s="166">
        <f>SUM(C101:G101)</f>
        <v>0</v>
      </c>
      <c r="I101" s="166">
        <v>0</v>
      </c>
      <c r="J101" s="166">
        <f>+I101</f>
        <v>0</v>
      </c>
      <c r="K101" s="166">
        <v>0</v>
      </c>
      <c r="L101" s="166">
        <v>0</v>
      </c>
      <c r="M101" s="166">
        <v>0</v>
      </c>
      <c r="N101" s="166">
        <v>0</v>
      </c>
      <c r="O101" s="166">
        <v>0</v>
      </c>
      <c r="P101" s="166">
        <v>0</v>
      </c>
      <c r="Q101" s="166">
        <v>0</v>
      </c>
      <c r="R101" s="166">
        <v>0</v>
      </c>
      <c r="S101" s="166">
        <v>0</v>
      </c>
      <c r="T101" s="166">
        <v>0</v>
      </c>
      <c r="U101" s="166">
        <v>0</v>
      </c>
      <c r="V101" s="166">
        <v>0</v>
      </c>
      <c r="W101" s="166">
        <v>0</v>
      </c>
      <c r="X101" s="166">
        <v>0</v>
      </c>
      <c r="Y101" s="166">
        <v>0</v>
      </c>
      <c r="Z101" s="166">
        <v>0</v>
      </c>
      <c r="AA101" s="166">
        <v>0</v>
      </c>
      <c r="AB101" s="166">
        <v>0</v>
      </c>
      <c r="AC101" s="166">
        <v>0</v>
      </c>
      <c r="AD101" s="166">
        <v>0</v>
      </c>
      <c r="AE101" s="166">
        <v>0</v>
      </c>
      <c r="AF101" s="166">
        <v>0</v>
      </c>
      <c r="AG101" s="166">
        <v>0</v>
      </c>
      <c r="AH101" s="166">
        <f>SUM(K101:AG101)</f>
        <v>0</v>
      </c>
      <c r="AI101" s="166">
        <v>0</v>
      </c>
      <c r="AJ101" s="166">
        <v>0</v>
      </c>
      <c r="AK101" s="166">
        <v>0</v>
      </c>
      <c r="AL101" s="369">
        <f>AK101+H101+J101+AH101</f>
        <v>0</v>
      </c>
    </row>
    <row r="102" spans="1:38" hidden="1" x14ac:dyDescent="0.25">
      <c r="A102" s="188" t="s">
        <v>81</v>
      </c>
      <c r="B102" s="171" t="s">
        <v>82</v>
      </c>
      <c r="C102" s="166">
        <v>0</v>
      </c>
      <c r="D102" s="166">
        <v>0</v>
      </c>
      <c r="E102" s="166">
        <v>0</v>
      </c>
      <c r="F102" s="166">
        <v>0</v>
      </c>
      <c r="G102" s="166">
        <v>0</v>
      </c>
      <c r="H102" s="166">
        <f>SUM(C102:G102)</f>
        <v>0</v>
      </c>
      <c r="I102" s="166">
        <v>0</v>
      </c>
      <c r="J102" s="166">
        <f>+I102</f>
        <v>0</v>
      </c>
      <c r="K102" s="166">
        <v>0</v>
      </c>
      <c r="L102" s="166">
        <v>0</v>
      </c>
      <c r="M102" s="166">
        <v>0</v>
      </c>
      <c r="N102" s="166">
        <v>0</v>
      </c>
      <c r="O102" s="166">
        <v>0</v>
      </c>
      <c r="P102" s="166">
        <v>0</v>
      </c>
      <c r="Q102" s="166">
        <v>0</v>
      </c>
      <c r="R102" s="166">
        <v>0</v>
      </c>
      <c r="S102" s="166">
        <v>0</v>
      </c>
      <c r="T102" s="166">
        <v>0</v>
      </c>
      <c r="U102" s="166">
        <v>0</v>
      </c>
      <c r="V102" s="166">
        <v>0</v>
      </c>
      <c r="W102" s="166">
        <v>0</v>
      </c>
      <c r="X102" s="166">
        <v>0</v>
      </c>
      <c r="Y102" s="166">
        <v>0</v>
      </c>
      <c r="Z102" s="166">
        <v>0</v>
      </c>
      <c r="AA102" s="166">
        <v>0</v>
      </c>
      <c r="AB102" s="166">
        <v>0</v>
      </c>
      <c r="AC102" s="166">
        <v>0</v>
      </c>
      <c r="AD102" s="166">
        <v>0</v>
      </c>
      <c r="AE102" s="166">
        <v>0</v>
      </c>
      <c r="AF102" s="166">
        <v>0</v>
      </c>
      <c r="AG102" s="166">
        <v>0</v>
      </c>
      <c r="AH102" s="166">
        <f>SUM(K102:AG102)</f>
        <v>0</v>
      </c>
      <c r="AI102" s="166">
        <v>0</v>
      </c>
      <c r="AJ102" s="166">
        <v>0</v>
      </c>
      <c r="AK102" s="166">
        <v>0</v>
      </c>
      <c r="AL102" s="369">
        <f>AK102+H102+J102+AH102</f>
        <v>0</v>
      </c>
    </row>
    <row r="103" spans="1:38" s="117" customFormat="1" x14ac:dyDescent="0.25">
      <c r="A103" s="190"/>
      <c r="B103" s="173"/>
      <c r="C103" s="174"/>
      <c r="D103" s="174"/>
      <c r="E103" s="174"/>
      <c r="F103" s="174"/>
      <c r="G103" s="174"/>
      <c r="H103" s="174"/>
      <c r="I103" s="174"/>
      <c r="J103" s="174"/>
      <c r="K103" s="174"/>
      <c r="L103" s="174"/>
      <c r="M103" s="174"/>
      <c r="N103" s="174"/>
      <c r="O103" s="174"/>
      <c r="P103" s="174"/>
      <c r="Q103" s="174"/>
      <c r="R103" s="174"/>
      <c r="S103" s="174"/>
      <c r="T103" s="174"/>
      <c r="U103" s="174"/>
      <c r="V103" s="174"/>
      <c r="W103" s="174"/>
      <c r="X103" s="174"/>
      <c r="Y103" s="174"/>
      <c r="Z103" s="174"/>
      <c r="AA103" s="174"/>
      <c r="AB103" s="174"/>
      <c r="AC103" s="174"/>
      <c r="AD103" s="174"/>
      <c r="AE103" s="174"/>
      <c r="AF103" s="174"/>
      <c r="AG103" s="174"/>
      <c r="AH103" s="174"/>
      <c r="AI103" s="174"/>
      <c r="AJ103" s="174"/>
      <c r="AK103" s="174"/>
      <c r="AL103" s="371"/>
    </row>
    <row r="104" spans="1:38" x14ac:dyDescent="0.25">
      <c r="A104" s="160" t="s">
        <v>83</v>
      </c>
      <c r="B104" s="161" t="s">
        <v>84</v>
      </c>
      <c r="C104" s="162">
        <f t="shared" ref="C104:K104" si="49">SUM(C106:C113)</f>
        <v>0</v>
      </c>
      <c r="D104" s="162">
        <f t="shared" si="49"/>
        <v>0</v>
      </c>
      <c r="E104" s="162">
        <f t="shared" si="49"/>
        <v>0</v>
      </c>
      <c r="F104" s="162">
        <f t="shared" si="49"/>
        <v>0</v>
      </c>
      <c r="G104" s="162">
        <f t="shared" si="49"/>
        <v>0</v>
      </c>
      <c r="H104" s="162">
        <f t="shared" si="49"/>
        <v>0</v>
      </c>
      <c r="I104" s="162">
        <f t="shared" si="49"/>
        <v>0</v>
      </c>
      <c r="J104" s="162">
        <f t="shared" si="49"/>
        <v>0</v>
      </c>
      <c r="K104" s="162">
        <f t="shared" si="49"/>
        <v>0</v>
      </c>
      <c r="L104" s="162">
        <f t="shared" ref="L104:AL104" si="50">SUM(L106:L113)</f>
        <v>0</v>
      </c>
      <c r="M104" s="162">
        <f t="shared" si="50"/>
        <v>0</v>
      </c>
      <c r="N104" s="162">
        <f t="shared" si="50"/>
        <v>0</v>
      </c>
      <c r="O104" s="162">
        <f t="shared" si="50"/>
        <v>0</v>
      </c>
      <c r="P104" s="162">
        <f t="shared" si="50"/>
        <v>0</v>
      </c>
      <c r="Q104" s="162">
        <f t="shared" si="50"/>
        <v>0</v>
      </c>
      <c r="R104" s="162">
        <f t="shared" si="50"/>
        <v>0</v>
      </c>
      <c r="S104" s="162">
        <f t="shared" si="50"/>
        <v>0</v>
      </c>
      <c r="T104" s="162">
        <f t="shared" si="50"/>
        <v>0</v>
      </c>
      <c r="U104" s="162">
        <f t="shared" si="50"/>
        <v>0</v>
      </c>
      <c r="V104" s="162">
        <f t="shared" si="50"/>
        <v>0</v>
      </c>
      <c r="W104" s="162">
        <f t="shared" si="50"/>
        <v>0</v>
      </c>
      <c r="X104" s="162">
        <f t="shared" si="50"/>
        <v>0</v>
      </c>
      <c r="Y104" s="162">
        <f t="shared" si="50"/>
        <v>0</v>
      </c>
      <c r="Z104" s="162">
        <f t="shared" si="50"/>
        <v>0</v>
      </c>
      <c r="AA104" s="162">
        <f t="shared" si="50"/>
        <v>0</v>
      </c>
      <c r="AB104" s="162">
        <f t="shared" si="50"/>
        <v>0</v>
      </c>
      <c r="AC104" s="162">
        <f t="shared" si="50"/>
        <v>0</v>
      </c>
      <c r="AD104" s="162">
        <f t="shared" si="50"/>
        <v>3323077</v>
      </c>
      <c r="AE104" s="162">
        <f t="shared" si="50"/>
        <v>0</v>
      </c>
      <c r="AF104" s="162">
        <f t="shared" si="50"/>
        <v>0</v>
      </c>
      <c r="AG104" s="162">
        <f t="shared" si="50"/>
        <v>0</v>
      </c>
      <c r="AH104" s="162">
        <f t="shared" si="50"/>
        <v>3323077</v>
      </c>
      <c r="AI104" s="162">
        <f t="shared" si="50"/>
        <v>0</v>
      </c>
      <c r="AJ104" s="162">
        <f t="shared" si="50"/>
        <v>0</v>
      </c>
      <c r="AK104" s="162">
        <f t="shared" si="50"/>
        <v>0</v>
      </c>
      <c r="AL104" s="368">
        <f t="shared" si="50"/>
        <v>3323077</v>
      </c>
    </row>
    <row r="105" spans="1:38" x14ac:dyDescent="0.25">
      <c r="A105" s="163"/>
      <c r="B105" s="158"/>
      <c r="C105" s="159"/>
      <c r="D105" s="159"/>
      <c r="E105" s="159"/>
      <c r="F105" s="159"/>
      <c r="G105" s="159"/>
      <c r="H105" s="159"/>
      <c r="I105" s="159"/>
      <c r="J105" s="159"/>
      <c r="K105" s="159"/>
      <c r="L105" s="159"/>
      <c r="M105" s="159"/>
      <c r="N105" s="159"/>
      <c r="O105" s="159"/>
      <c r="P105" s="159"/>
      <c r="Q105" s="159"/>
      <c r="R105" s="159"/>
      <c r="S105" s="159"/>
      <c r="T105" s="159"/>
      <c r="U105" s="159"/>
      <c r="V105" s="159"/>
      <c r="W105" s="159"/>
      <c r="X105" s="159"/>
      <c r="Y105" s="159"/>
      <c r="Z105" s="159"/>
      <c r="AA105" s="159"/>
      <c r="AB105" s="159"/>
      <c r="AC105" s="159"/>
      <c r="AD105" s="159"/>
      <c r="AE105" s="159"/>
      <c r="AF105" s="159"/>
      <c r="AG105" s="159"/>
      <c r="AH105" s="159"/>
      <c r="AI105" s="159"/>
      <c r="AJ105" s="159"/>
      <c r="AK105" s="159"/>
      <c r="AL105" s="367"/>
    </row>
    <row r="106" spans="1:38" hidden="1" x14ac:dyDescent="0.25">
      <c r="A106" s="189" t="s">
        <v>85</v>
      </c>
      <c r="B106" s="165" t="s">
        <v>86</v>
      </c>
      <c r="C106" s="166">
        <v>0</v>
      </c>
      <c r="D106" s="166">
        <v>0</v>
      </c>
      <c r="E106" s="166">
        <v>0</v>
      </c>
      <c r="F106" s="166">
        <v>0</v>
      </c>
      <c r="G106" s="166">
        <v>0</v>
      </c>
      <c r="H106" s="166">
        <f t="shared" ref="H106:H113" si="51">SUM(C106:G106)</f>
        <v>0</v>
      </c>
      <c r="I106" s="166">
        <v>0</v>
      </c>
      <c r="J106" s="166">
        <f t="shared" ref="J106:J113" si="52">+I106</f>
        <v>0</v>
      </c>
      <c r="K106" s="166">
        <v>0</v>
      </c>
      <c r="L106" s="166">
        <v>0</v>
      </c>
      <c r="M106" s="166">
        <v>0</v>
      </c>
      <c r="N106" s="166">
        <v>0</v>
      </c>
      <c r="O106" s="166">
        <v>0</v>
      </c>
      <c r="P106" s="166">
        <v>0</v>
      </c>
      <c r="Q106" s="166">
        <v>0</v>
      </c>
      <c r="R106" s="166">
        <v>0</v>
      </c>
      <c r="S106" s="166">
        <v>0</v>
      </c>
      <c r="T106" s="166">
        <v>0</v>
      </c>
      <c r="U106" s="166">
        <v>0</v>
      </c>
      <c r="V106" s="166">
        <v>0</v>
      </c>
      <c r="W106" s="166">
        <v>0</v>
      </c>
      <c r="X106" s="166">
        <v>0</v>
      </c>
      <c r="Y106" s="166">
        <v>0</v>
      </c>
      <c r="Z106" s="166">
        <v>0</v>
      </c>
      <c r="AA106" s="166">
        <v>0</v>
      </c>
      <c r="AB106" s="166">
        <v>0</v>
      </c>
      <c r="AC106" s="166">
        <v>0</v>
      </c>
      <c r="AD106" s="166">
        <v>0</v>
      </c>
      <c r="AE106" s="166">
        <v>0</v>
      </c>
      <c r="AF106" s="166">
        <v>0</v>
      </c>
      <c r="AG106" s="166">
        <v>0</v>
      </c>
      <c r="AH106" s="166">
        <f t="shared" ref="AH106:AH112" si="53">SUM(K106:AG106)</f>
        <v>0</v>
      </c>
      <c r="AI106" s="166">
        <v>0</v>
      </c>
      <c r="AJ106" s="166">
        <v>0</v>
      </c>
      <c r="AK106" s="166">
        <v>0</v>
      </c>
      <c r="AL106" s="369">
        <f t="shared" ref="AL106:AL113" si="54">AK106+H106+J106+AH106</f>
        <v>0</v>
      </c>
    </row>
    <row r="107" spans="1:38" hidden="1" x14ac:dyDescent="0.25">
      <c r="A107" s="189" t="s">
        <v>87</v>
      </c>
      <c r="B107" s="165" t="s">
        <v>88</v>
      </c>
      <c r="C107" s="166">
        <v>0</v>
      </c>
      <c r="D107" s="166">
        <v>0</v>
      </c>
      <c r="E107" s="166">
        <v>0</v>
      </c>
      <c r="F107" s="166">
        <v>0</v>
      </c>
      <c r="G107" s="166">
        <v>0</v>
      </c>
      <c r="H107" s="166">
        <f t="shared" si="51"/>
        <v>0</v>
      </c>
      <c r="I107" s="166">
        <v>0</v>
      </c>
      <c r="J107" s="166">
        <f t="shared" si="52"/>
        <v>0</v>
      </c>
      <c r="K107" s="166">
        <v>0</v>
      </c>
      <c r="L107" s="166">
        <v>0</v>
      </c>
      <c r="M107" s="166">
        <v>0</v>
      </c>
      <c r="N107" s="166">
        <v>0</v>
      </c>
      <c r="O107" s="166">
        <v>0</v>
      </c>
      <c r="P107" s="166">
        <v>0</v>
      </c>
      <c r="Q107" s="166">
        <v>0</v>
      </c>
      <c r="R107" s="166">
        <v>0</v>
      </c>
      <c r="S107" s="166">
        <v>0</v>
      </c>
      <c r="T107" s="166">
        <v>0</v>
      </c>
      <c r="U107" s="166">
        <v>0</v>
      </c>
      <c r="V107" s="166">
        <v>0</v>
      </c>
      <c r="W107" s="166">
        <v>0</v>
      </c>
      <c r="X107" s="166">
        <v>0</v>
      </c>
      <c r="Y107" s="166">
        <v>0</v>
      </c>
      <c r="Z107" s="166">
        <v>0</v>
      </c>
      <c r="AA107" s="166">
        <v>0</v>
      </c>
      <c r="AB107" s="166">
        <v>0</v>
      </c>
      <c r="AC107" s="166">
        <v>0</v>
      </c>
      <c r="AD107" s="166">
        <v>0</v>
      </c>
      <c r="AE107" s="166">
        <v>0</v>
      </c>
      <c r="AF107" s="166">
        <v>0</v>
      </c>
      <c r="AG107" s="166">
        <v>0</v>
      </c>
      <c r="AH107" s="166">
        <f t="shared" si="53"/>
        <v>0</v>
      </c>
      <c r="AI107" s="166">
        <v>0</v>
      </c>
      <c r="AJ107" s="166">
        <v>0</v>
      </c>
      <c r="AK107" s="166">
        <v>0</v>
      </c>
      <c r="AL107" s="369">
        <f t="shared" si="54"/>
        <v>0</v>
      </c>
    </row>
    <row r="108" spans="1:38" hidden="1" x14ac:dyDescent="0.25">
      <c r="A108" s="189" t="s">
        <v>316</v>
      </c>
      <c r="B108" s="165" t="s">
        <v>317</v>
      </c>
      <c r="C108" s="166">
        <v>0</v>
      </c>
      <c r="D108" s="166">
        <v>0</v>
      </c>
      <c r="E108" s="166">
        <v>0</v>
      </c>
      <c r="F108" s="166">
        <v>0</v>
      </c>
      <c r="G108" s="166">
        <v>0</v>
      </c>
      <c r="H108" s="166">
        <f t="shared" si="51"/>
        <v>0</v>
      </c>
      <c r="I108" s="166">
        <v>0</v>
      </c>
      <c r="J108" s="166">
        <f t="shared" si="52"/>
        <v>0</v>
      </c>
      <c r="K108" s="166">
        <v>0</v>
      </c>
      <c r="L108" s="166">
        <v>0</v>
      </c>
      <c r="M108" s="166">
        <v>0</v>
      </c>
      <c r="N108" s="166">
        <v>0</v>
      </c>
      <c r="O108" s="166">
        <v>0</v>
      </c>
      <c r="P108" s="166">
        <v>0</v>
      </c>
      <c r="Q108" s="166">
        <v>0</v>
      </c>
      <c r="R108" s="166">
        <v>0</v>
      </c>
      <c r="S108" s="166">
        <v>0</v>
      </c>
      <c r="T108" s="166">
        <v>0</v>
      </c>
      <c r="U108" s="166">
        <v>0</v>
      </c>
      <c r="V108" s="166">
        <v>0</v>
      </c>
      <c r="W108" s="166">
        <v>0</v>
      </c>
      <c r="X108" s="166">
        <v>0</v>
      </c>
      <c r="Y108" s="166">
        <v>0</v>
      </c>
      <c r="Z108" s="166">
        <v>0</v>
      </c>
      <c r="AA108" s="166">
        <v>0</v>
      </c>
      <c r="AB108" s="166">
        <v>0</v>
      </c>
      <c r="AC108" s="166">
        <v>0</v>
      </c>
      <c r="AD108" s="166">
        <v>0</v>
      </c>
      <c r="AE108" s="166">
        <v>0</v>
      </c>
      <c r="AF108" s="166">
        <v>0</v>
      </c>
      <c r="AG108" s="166">
        <v>0</v>
      </c>
      <c r="AH108" s="166">
        <f t="shared" si="53"/>
        <v>0</v>
      </c>
      <c r="AI108" s="166">
        <v>0</v>
      </c>
      <c r="AJ108" s="166">
        <v>0</v>
      </c>
      <c r="AK108" s="166">
        <v>0</v>
      </c>
      <c r="AL108" s="369">
        <f t="shared" si="54"/>
        <v>0</v>
      </c>
    </row>
    <row r="109" spans="1:38" x14ac:dyDescent="0.25">
      <c r="A109" s="189" t="s">
        <v>89</v>
      </c>
      <c r="B109" s="165" t="s">
        <v>90</v>
      </c>
      <c r="C109" s="166">
        <v>0</v>
      </c>
      <c r="D109" s="166">
        <v>0</v>
      </c>
      <c r="E109" s="166">
        <v>0</v>
      </c>
      <c r="F109" s="166">
        <v>0</v>
      </c>
      <c r="G109" s="166">
        <v>0</v>
      </c>
      <c r="H109" s="166">
        <f t="shared" si="51"/>
        <v>0</v>
      </c>
      <c r="I109" s="166">
        <v>0</v>
      </c>
      <c r="J109" s="166">
        <f t="shared" si="52"/>
        <v>0</v>
      </c>
      <c r="K109" s="166">
        <v>0</v>
      </c>
      <c r="L109" s="166">
        <v>0</v>
      </c>
      <c r="M109" s="166">
        <v>0</v>
      </c>
      <c r="N109" s="166">
        <v>0</v>
      </c>
      <c r="O109" s="166">
        <v>0</v>
      </c>
      <c r="P109" s="166">
        <v>0</v>
      </c>
      <c r="Q109" s="166">
        <v>0</v>
      </c>
      <c r="R109" s="166">
        <v>0</v>
      </c>
      <c r="S109" s="166">
        <v>0</v>
      </c>
      <c r="T109" s="166">
        <v>0</v>
      </c>
      <c r="U109" s="166">
        <v>0</v>
      </c>
      <c r="V109" s="166">
        <v>0</v>
      </c>
      <c r="W109" s="166">
        <v>0</v>
      </c>
      <c r="X109" s="166">
        <v>0</v>
      </c>
      <c r="Y109" s="166">
        <v>0</v>
      </c>
      <c r="Z109" s="166">
        <v>0</v>
      </c>
      <c r="AA109" s="166">
        <v>0</v>
      </c>
      <c r="AB109" s="166">
        <v>0</v>
      </c>
      <c r="AC109" s="166">
        <v>0</v>
      </c>
      <c r="AD109" s="166">
        <v>3323077</v>
      </c>
      <c r="AE109" s="166">
        <v>0</v>
      </c>
      <c r="AF109" s="166">
        <v>0</v>
      </c>
      <c r="AG109" s="166">
        <v>0</v>
      </c>
      <c r="AH109" s="166">
        <f t="shared" si="53"/>
        <v>3323077</v>
      </c>
      <c r="AI109" s="166">
        <v>0</v>
      </c>
      <c r="AJ109" s="166">
        <v>0</v>
      </c>
      <c r="AK109" s="166">
        <v>0</v>
      </c>
      <c r="AL109" s="369">
        <f t="shared" si="54"/>
        <v>3323077</v>
      </c>
    </row>
    <row r="110" spans="1:38" hidden="1" x14ac:dyDescent="0.25">
      <c r="A110" s="189" t="s">
        <v>91</v>
      </c>
      <c r="B110" s="165" t="s">
        <v>92</v>
      </c>
      <c r="C110" s="166">
        <v>0</v>
      </c>
      <c r="D110" s="166">
        <v>0</v>
      </c>
      <c r="E110" s="166">
        <v>0</v>
      </c>
      <c r="F110" s="166">
        <v>0</v>
      </c>
      <c r="G110" s="166">
        <v>0</v>
      </c>
      <c r="H110" s="166">
        <f t="shared" si="51"/>
        <v>0</v>
      </c>
      <c r="I110" s="166">
        <v>0</v>
      </c>
      <c r="J110" s="166">
        <f t="shared" si="52"/>
        <v>0</v>
      </c>
      <c r="K110" s="166">
        <v>0</v>
      </c>
      <c r="L110" s="166">
        <v>0</v>
      </c>
      <c r="M110" s="166">
        <v>0</v>
      </c>
      <c r="N110" s="166">
        <v>0</v>
      </c>
      <c r="O110" s="166">
        <v>0</v>
      </c>
      <c r="P110" s="166">
        <v>0</v>
      </c>
      <c r="Q110" s="166">
        <v>0</v>
      </c>
      <c r="R110" s="166">
        <v>0</v>
      </c>
      <c r="S110" s="166">
        <v>0</v>
      </c>
      <c r="T110" s="166">
        <v>0</v>
      </c>
      <c r="U110" s="166">
        <v>0</v>
      </c>
      <c r="V110" s="166">
        <v>0</v>
      </c>
      <c r="W110" s="166">
        <v>0</v>
      </c>
      <c r="X110" s="166">
        <v>0</v>
      </c>
      <c r="Y110" s="166">
        <v>0</v>
      </c>
      <c r="Z110" s="166">
        <v>0</v>
      </c>
      <c r="AA110" s="166">
        <v>0</v>
      </c>
      <c r="AB110" s="166">
        <v>0</v>
      </c>
      <c r="AC110" s="166">
        <v>0</v>
      </c>
      <c r="AD110" s="166">
        <v>0</v>
      </c>
      <c r="AE110" s="166">
        <v>0</v>
      </c>
      <c r="AF110" s="166">
        <v>0</v>
      </c>
      <c r="AG110" s="166">
        <v>0</v>
      </c>
      <c r="AH110" s="166">
        <f t="shared" si="53"/>
        <v>0</v>
      </c>
      <c r="AI110" s="166">
        <v>0</v>
      </c>
      <c r="AJ110" s="166">
        <v>0</v>
      </c>
      <c r="AK110" s="166">
        <v>0</v>
      </c>
      <c r="AL110" s="369">
        <f t="shared" si="54"/>
        <v>0</v>
      </c>
    </row>
    <row r="111" spans="1:38" hidden="1" x14ac:dyDescent="0.25">
      <c r="A111" s="189" t="s">
        <v>93</v>
      </c>
      <c r="B111" s="165" t="s">
        <v>318</v>
      </c>
      <c r="C111" s="166">
        <v>0</v>
      </c>
      <c r="D111" s="166">
        <v>0</v>
      </c>
      <c r="E111" s="166">
        <v>0</v>
      </c>
      <c r="F111" s="166">
        <v>0</v>
      </c>
      <c r="G111" s="166">
        <v>0</v>
      </c>
      <c r="H111" s="166">
        <f t="shared" si="51"/>
        <v>0</v>
      </c>
      <c r="I111" s="166">
        <v>0</v>
      </c>
      <c r="J111" s="166">
        <f t="shared" si="52"/>
        <v>0</v>
      </c>
      <c r="K111" s="166">
        <v>0</v>
      </c>
      <c r="L111" s="166">
        <v>0</v>
      </c>
      <c r="M111" s="166">
        <v>0</v>
      </c>
      <c r="N111" s="166">
        <v>0</v>
      </c>
      <c r="O111" s="166">
        <v>0</v>
      </c>
      <c r="P111" s="166">
        <v>0</v>
      </c>
      <c r="Q111" s="166">
        <v>0</v>
      </c>
      <c r="R111" s="166">
        <v>0</v>
      </c>
      <c r="S111" s="166">
        <v>0</v>
      </c>
      <c r="T111" s="166">
        <v>0</v>
      </c>
      <c r="U111" s="166">
        <v>0</v>
      </c>
      <c r="V111" s="166">
        <v>0</v>
      </c>
      <c r="W111" s="166">
        <v>0</v>
      </c>
      <c r="X111" s="166">
        <v>0</v>
      </c>
      <c r="Y111" s="166">
        <v>0</v>
      </c>
      <c r="Z111" s="166">
        <v>0</v>
      </c>
      <c r="AA111" s="166">
        <v>0</v>
      </c>
      <c r="AB111" s="166">
        <v>0</v>
      </c>
      <c r="AC111" s="166">
        <v>0</v>
      </c>
      <c r="AD111" s="166">
        <v>0</v>
      </c>
      <c r="AE111" s="166">
        <v>0</v>
      </c>
      <c r="AF111" s="166">
        <v>0</v>
      </c>
      <c r="AG111" s="166">
        <v>0</v>
      </c>
      <c r="AH111" s="166">
        <f t="shared" si="53"/>
        <v>0</v>
      </c>
      <c r="AI111" s="166">
        <v>0</v>
      </c>
      <c r="AJ111" s="166">
        <v>0</v>
      </c>
      <c r="AK111" s="166">
        <v>0</v>
      </c>
      <c r="AL111" s="369">
        <f t="shared" si="54"/>
        <v>0</v>
      </c>
    </row>
    <row r="112" spans="1:38" s="117" customFormat="1" ht="13.5" hidden="1" customHeight="1" x14ac:dyDescent="0.25">
      <c r="A112" s="189" t="s">
        <v>94</v>
      </c>
      <c r="B112" s="165" t="s">
        <v>95</v>
      </c>
      <c r="C112" s="166">
        <v>0</v>
      </c>
      <c r="D112" s="166">
        <v>0</v>
      </c>
      <c r="E112" s="166">
        <v>0</v>
      </c>
      <c r="F112" s="166">
        <v>0</v>
      </c>
      <c r="G112" s="166">
        <v>0</v>
      </c>
      <c r="H112" s="166">
        <f t="shared" si="51"/>
        <v>0</v>
      </c>
      <c r="I112" s="166">
        <v>0</v>
      </c>
      <c r="J112" s="166">
        <f t="shared" si="52"/>
        <v>0</v>
      </c>
      <c r="K112" s="166">
        <v>0</v>
      </c>
      <c r="L112" s="166">
        <v>0</v>
      </c>
      <c r="M112" s="166">
        <v>0</v>
      </c>
      <c r="N112" s="166">
        <v>0</v>
      </c>
      <c r="O112" s="166">
        <v>0</v>
      </c>
      <c r="P112" s="166">
        <v>0</v>
      </c>
      <c r="Q112" s="166">
        <v>0</v>
      </c>
      <c r="R112" s="166">
        <v>0</v>
      </c>
      <c r="S112" s="166">
        <v>0</v>
      </c>
      <c r="T112" s="166">
        <v>0</v>
      </c>
      <c r="U112" s="166">
        <v>0</v>
      </c>
      <c r="V112" s="166">
        <v>0</v>
      </c>
      <c r="W112" s="166">
        <v>0</v>
      </c>
      <c r="X112" s="166">
        <v>0</v>
      </c>
      <c r="Y112" s="166">
        <v>0</v>
      </c>
      <c r="Z112" s="166">
        <v>0</v>
      </c>
      <c r="AA112" s="166">
        <v>0</v>
      </c>
      <c r="AB112" s="166">
        <v>0</v>
      </c>
      <c r="AC112" s="166">
        <v>0</v>
      </c>
      <c r="AD112" s="166">
        <v>0</v>
      </c>
      <c r="AE112" s="166">
        <v>0</v>
      </c>
      <c r="AF112" s="166">
        <v>0</v>
      </c>
      <c r="AG112" s="166">
        <v>0</v>
      </c>
      <c r="AH112" s="166">
        <f t="shared" si="53"/>
        <v>0</v>
      </c>
      <c r="AI112" s="166">
        <v>0</v>
      </c>
      <c r="AJ112" s="166">
        <v>0</v>
      </c>
      <c r="AK112" s="166">
        <v>0</v>
      </c>
      <c r="AL112" s="369">
        <f t="shared" si="54"/>
        <v>0</v>
      </c>
    </row>
    <row r="113" spans="1:38" hidden="1" x14ac:dyDescent="0.25">
      <c r="A113" s="189" t="s">
        <v>96</v>
      </c>
      <c r="B113" s="165" t="s">
        <v>97</v>
      </c>
      <c r="C113" s="166">
        <v>0</v>
      </c>
      <c r="D113" s="166">
        <v>0</v>
      </c>
      <c r="E113" s="166">
        <v>0</v>
      </c>
      <c r="F113" s="166">
        <v>0</v>
      </c>
      <c r="G113" s="166">
        <v>0</v>
      </c>
      <c r="H113" s="166">
        <f t="shared" si="51"/>
        <v>0</v>
      </c>
      <c r="I113" s="166">
        <v>0</v>
      </c>
      <c r="J113" s="166">
        <f t="shared" si="52"/>
        <v>0</v>
      </c>
      <c r="K113" s="166">
        <v>0</v>
      </c>
      <c r="L113" s="166">
        <v>0</v>
      </c>
      <c r="M113" s="166">
        <v>0</v>
      </c>
      <c r="N113" s="166">
        <v>0</v>
      </c>
      <c r="O113" s="166">
        <v>0</v>
      </c>
      <c r="P113" s="166">
        <v>0</v>
      </c>
      <c r="Q113" s="166">
        <v>0</v>
      </c>
      <c r="R113" s="166">
        <v>0</v>
      </c>
      <c r="S113" s="166">
        <v>0</v>
      </c>
      <c r="T113" s="166">
        <v>0</v>
      </c>
      <c r="U113" s="166">
        <v>0</v>
      </c>
      <c r="V113" s="166">
        <v>0</v>
      </c>
      <c r="W113" s="166">
        <v>0</v>
      </c>
      <c r="X113" s="166">
        <v>0</v>
      </c>
      <c r="Y113" s="166">
        <v>0</v>
      </c>
      <c r="Z113" s="166">
        <v>0</v>
      </c>
      <c r="AA113" s="166">
        <v>0</v>
      </c>
      <c r="AB113" s="166">
        <v>0</v>
      </c>
      <c r="AC113" s="166">
        <v>0</v>
      </c>
      <c r="AD113" s="166">
        <v>0</v>
      </c>
      <c r="AE113" s="166">
        <v>0</v>
      </c>
      <c r="AF113" s="166">
        <v>0</v>
      </c>
      <c r="AG113" s="166">
        <v>0</v>
      </c>
      <c r="AH113" s="166">
        <f>SUM(K113:AG113)</f>
        <v>0</v>
      </c>
      <c r="AI113" s="166">
        <v>0</v>
      </c>
      <c r="AJ113" s="166">
        <v>0</v>
      </c>
      <c r="AK113" s="166">
        <v>0</v>
      </c>
      <c r="AL113" s="369">
        <f t="shared" si="54"/>
        <v>0</v>
      </c>
    </row>
    <row r="114" spans="1:38" s="117" customFormat="1" x14ac:dyDescent="0.25">
      <c r="A114" s="176"/>
      <c r="B114" s="168"/>
      <c r="C114" s="169"/>
      <c r="D114" s="169"/>
      <c r="E114" s="169"/>
      <c r="F114" s="169"/>
      <c r="G114" s="169"/>
      <c r="H114" s="169"/>
      <c r="I114" s="169"/>
      <c r="J114" s="169"/>
      <c r="K114" s="169"/>
      <c r="L114" s="169"/>
      <c r="M114" s="169"/>
      <c r="N114" s="169"/>
      <c r="O114" s="169"/>
      <c r="P114" s="169"/>
      <c r="Q114" s="169"/>
      <c r="R114" s="169"/>
      <c r="S114" s="169"/>
      <c r="T114" s="169"/>
      <c r="U114" s="169"/>
      <c r="V114" s="169"/>
      <c r="W114" s="169"/>
      <c r="X114" s="169"/>
      <c r="Y114" s="169"/>
      <c r="Z114" s="169"/>
      <c r="AA114" s="169"/>
      <c r="AB114" s="169"/>
      <c r="AC114" s="169"/>
      <c r="AD114" s="169"/>
      <c r="AE114" s="169"/>
      <c r="AF114" s="169"/>
      <c r="AG114" s="169"/>
      <c r="AH114" s="169"/>
      <c r="AI114" s="169"/>
      <c r="AJ114" s="169"/>
      <c r="AK114" s="169"/>
      <c r="AL114" s="370"/>
    </row>
    <row r="115" spans="1:38" s="180" customFormat="1" x14ac:dyDescent="0.25">
      <c r="A115" s="160" t="s">
        <v>319</v>
      </c>
      <c r="B115" s="161" t="s">
        <v>320</v>
      </c>
      <c r="C115" s="162">
        <f t="shared" ref="C115:K115" si="55">SUM(C117)</f>
        <v>0</v>
      </c>
      <c r="D115" s="162">
        <f t="shared" si="55"/>
        <v>0</v>
      </c>
      <c r="E115" s="162">
        <f t="shared" si="55"/>
        <v>0</v>
      </c>
      <c r="F115" s="162">
        <f t="shared" si="55"/>
        <v>0</v>
      </c>
      <c r="G115" s="162">
        <f t="shared" si="55"/>
        <v>0</v>
      </c>
      <c r="H115" s="162">
        <f t="shared" si="55"/>
        <v>0</v>
      </c>
      <c r="I115" s="162">
        <f t="shared" si="55"/>
        <v>0</v>
      </c>
      <c r="J115" s="162">
        <f t="shared" si="55"/>
        <v>0</v>
      </c>
      <c r="K115" s="162">
        <f t="shared" si="55"/>
        <v>0</v>
      </c>
      <c r="L115" s="162">
        <f t="shared" ref="L115:AL115" si="56">SUM(L117)</f>
        <v>0</v>
      </c>
      <c r="M115" s="162">
        <f t="shared" si="56"/>
        <v>0</v>
      </c>
      <c r="N115" s="162">
        <f t="shared" si="56"/>
        <v>0</v>
      </c>
      <c r="O115" s="162">
        <f t="shared" si="56"/>
        <v>0</v>
      </c>
      <c r="P115" s="162">
        <f t="shared" si="56"/>
        <v>0</v>
      </c>
      <c r="Q115" s="162">
        <f t="shared" si="56"/>
        <v>0</v>
      </c>
      <c r="R115" s="162">
        <f t="shared" si="56"/>
        <v>0</v>
      </c>
      <c r="S115" s="162">
        <f t="shared" si="56"/>
        <v>0</v>
      </c>
      <c r="T115" s="162">
        <f t="shared" si="56"/>
        <v>0</v>
      </c>
      <c r="U115" s="162">
        <f t="shared" si="56"/>
        <v>0</v>
      </c>
      <c r="V115" s="162">
        <f t="shared" si="56"/>
        <v>0</v>
      </c>
      <c r="W115" s="162">
        <f t="shared" si="56"/>
        <v>0</v>
      </c>
      <c r="X115" s="162">
        <f t="shared" si="56"/>
        <v>0</v>
      </c>
      <c r="Y115" s="162">
        <f t="shared" si="56"/>
        <v>0</v>
      </c>
      <c r="Z115" s="162">
        <f t="shared" si="56"/>
        <v>0</v>
      </c>
      <c r="AA115" s="162">
        <f t="shared" si="56"/>
        <v>0</v>
      </c>
      <c r="AB115" s="162">
        <f t="shared" si="56"/>
        <v>0</v>
      </c>
      <c r="AC115" s="162">
        <f t="shared" si="56"/>
        <v>0</v>
      </c>
      <c r="AD115" s="162">
        <f t="shared" si="56"/>
        <v>110000</v>
      </c>
      <c r="AE115" s="162">
        <f t="shared" si="56"/>
        <v>0</v>
      </c>
      <c r="AF115" s="162">
        <f t="shared" si="56"/>
        <v>0</v>
      </c>
      <c r="AG115" s="162">
        <f t="shared" si="56"/>
        <v>0</v>
      </c>
      <c r="AH115" s="162">
        <f t="shared" si="56"/>
        <v>110000</v>
      </c>
      <c r="AI115" s="162">
        <f t="shared" si="56"/>
        <v>0</v>
      </c>
      <c r="AJ115" s="162">
        <f t="shared" si="56"/>
        <v>0</v>
      </c>
      <c r="AK115" s="162">
        <f t="shared" si="56"/>
        <v>0</v>
      </c>
      <c r="AL115" s="368">
        <f t="shared" si="56"/>
        <v>110000</v>
      </c>
    </row>
    <row r="116" spans="1:38" s="192" customFormat="1" x14ac:dyDescent="0.25">
      <c r="A116" s="163"/>
      <c r="B116" s="158"/>
      <c r="C116" s="159"/>
      <c r="D116" s="159"/>
      <c r="E116" s="159"/>
      <c r="F116" s="159"/>
      <c r="G116" s="159"/>
      <c r="H116" s="159"/>
      <c r="I116" s="159"/>
      <c r="J116" s="159"/>
      <c r="K116" s="159"/>
      <c r="L116" s="159"/>
      <c r="M116" s="159"/>
      <c r="N116" s="159"/>
      <c r="O116" s="159"/>
      <c r="P116" s="159"/>
      <c r="Q116" s="159"/>
      <c r="R116" s="159"/>
      <c r="S116" s="159"/>
      <c r="T116" s="159"/>
      <c r="U116" s="159"/>
      <c r="V116" s="159"/>
      <c r="W116" s="159"/>
      <c r="X116" s="159"/>
      <c r="Y116" s="159"/>
      <c r="Z116" s="159"/>
      <c r="AA116" s="159"/>
      <c r="AB116" s="159"/>
      <c r="AC116" s="159"/>
      <c r="AD116" s="159"/>
      <c r="AE116" s="159"/>
      <c r="AF116" s="159"/>
      <c r="AG116" s="159"/>
      <c r="AH116" s="159"/>
      <c r="AI116" s="159"/>
      <c r="AJ116" s="159"/>
      <c r="AK116" s="159"/>
      <c r="AL116" s="367"/>
    </row>
    <row r="117" spans="1:38" x14ac:dyDescent="0.25">
      <c r="A117" s="188" t="s">
        <v>321</v>
      </c>
      <c r="B117" s="171" t="s">
        <v>322</v>
      </c>
      <c r="C117" s="166">
        <v>0</v>
      </c>
      <c r="D117" s="166">
        <v>0</v>
      </c>
      <c r="E117" s="166">
        <v>0</v>
      </c>
      <c r="F117" s="166">
        <v>0</v>
      </c>
      <c r="G117" s="166">
        <v>0</v>
      </c>
      <c r="H117" s="166">
        <f>SUM(C117:G117)</f>
        <v>0</v>
      </c>
      <c r="I117" s="166">
        <v>0</v>
      </c>
      <c r="J117" s="166">
        <f>+I117</f>
        <v>0</v>
      </c>
      <c r="K117" s="166">
        <v>0</v>
      </c>
      <c r="L117" s="166">
        <v>0</v>
      </c>
      <c r="M117" s="166">
        <v>0</v>
      </c>
      <c r="N117" s="166">
        <v>0</v>
      </c>
      <c r="O117" s="166">
        <v>0</v>
      </c>
      <c r="P117" s="166">
        <v>0</v>
      </c>
      <c r="Q117" s="166">
        <v>0</v>
      </c>
      <c r="R117" s="166">
        <v>0</v>
      </c>
      <c r="S117" s="166">
        <v>0</v>
      </c>
      <c r="T117" s="166">
        <v>0</v>
      </c>
      <c r="U117" s="166">
        <v>0</v>
      </c>
      <c r="V117" s="166">
        <v>0</v>
      </c>
      <c r="W117" s="166">
        <v>0</v>
      </c>
      <c r="X117" s="166">
        <v>0</v>
      </c>
      <c r="Y117" s="166">
        <v>0</v>
      </c>
      <c r="Z117" s="166">
        <v>0</v>
      </c>
      <c r="AA117" s="166">
        <v>0</v>
      </c>
      <c r="AB117" s="166">
        <v>0</v>
      </c>
      <c r="AC117" s="166">
        <v>0</v>
      </c>
      <c r="AD117" s="166">
        <v>110000</v>
      </c>
      <c r="AE117" s="166">
        <v>0</v>
      </c>
      <c r="AF117" s="166">
        <v>0</v>
      </c>
      <c r="AG117" s="166">
        <v>0</v>
      </c>
      <c r="AH117" s="166">
        <f>SUM(K117:AG117)</f>
        <v>110000</v>
      </c>
      <c r="AI117" s="166">
        <v>0</v>
      </c>
      <c r="AJ117" s="166">
        <v>0</v>
      </c>
      <c r="AK117" s="166">
        <v>0</v>
      </c>
      <c r="AL117" s="369">
        <f>AK117+H117+J117+AH117</f>
        <v>110000</v>
      </c>
    </row>
    <row r="118" spans="1:38" s="117" customFormat="1" x14ac:dyDescent="0.25">
      <c r="A118" s="190"/>
      <c r="B118" s="173"/>
      <c r="C118" s="174"/>
      <c r="D118" s="174"/>
      <c r="E118" s="174"/>
      <c r="F118" s="174"/>
      <c r="G118" s="174"/>
      <c r="H118" s="174"/>
      <c r="I118" s="174"/>
      <c r="J118" s="174"/>
      <c r="K118" s="174"/>
      <c r="L118" s="174"/>
      <c r="M118" s="174"/>
      <c r="N118" s="174"/>
      <c r="O118" s="174"/>
      <c r="P118" s="174"/>
      <c r="Q118" s="174"/>
      <c r="R118" s="174"/>
      <c r="S118" s="174"/>
      <c r="T118" s="174"/>
      <c r="U118" s="174"/>
      <c r="V118" s="174"/>
      <c r="W118" s="174"/>
      <c r="X118" s="174"/>
      <c r="Y118" s="174"/>
      <c r="Z118" s="174"/>
      <c r="AA118" s="174"/>
      <c r="AB118" s="174"/>
      <c r="AC118" s="174"/>
      <c r="AD118" s="174"/>
      <c r="AE118" s="174"/>
      <c r="AF118" s="174"/>
      <c r="AG118" s="174"/>
      <c r="AH118" s="174"/>
      <c r="AI118" s="174"/>
      <c r="AJ118" s="174"/>
      <c r="AK118" s="174"/>
      <c r="AL118" s="371"/>
    </row>
    <row r="119" spans="1:38" s="180" customFormat="1" x14ac:dyDescent="0.25">
      <c r="A119" s="160" t="s">
        <v>98</v>
      </c>
      <c r="B119" s="161" t="s">
        <v>99</v>
      </c>
      <c r="C119" s="162">
        <f t="shared" ref="C119:K119" si="57">SUM(C121:C123)</f>
        <v>0</v>
      </c>
      <c r="D119" s="162">
        <f t="shared" si="57"/>
        <v>0</v>
      </c>
      <c r="E119" s="162">
        <f t="shared" si="57"/>
        <v>0</v>
      </c>
      <c r="F119" s="162">
        <f t="shared" si="57"/>
        <v>0</v>
      </c>
      <c r="G119" s="162">
        <f t="shared" si="57"/>
        <v>0</v>
      </c>
      <c r="H119" s="162">
        <f t="shared" si="57"/>
        <v>0</v>
      </c>
      <c r="I119" s="162">
        <f t="shared" si="57"/>
        <v>0</v>
      </c>
      <c r="J119" s="162">
        <f t="shared" si="57"/>
        <v>0</v>
      </c>
      <c r="K119" s="162">
        <f t="shared" si="57"/>
        <v>0</v>
      </c>
      <c r="L119" s="162">
        <f t="shared" ref="L119:AL119" si="58">SUM(L121:L123)</f>
        <v>0</v>
      </c>
      <c r="M119" s="162">
        <f t="shared" si="58"/>
        <v>0</v>
      </c>
      <c r="N119" s="162">
        <f t="shared" si="58"/>
        <v>0</v>
      </c>
      <c r="O119" s="162">
        <f t="shared" si="58"/>
        <v>0</v>
      </c>
      <c r="P119" s="162">
        <f t="shared" si="58"/>
        <v>0</v>
      </c>
      <c r="Q119" s="162">
        <f t="shared" si="58"/>
        <v>0</v>
      </c>
      <c r="R119" s="162">
        <f t="shared" si="58"/>
        <v>0</v>
      </c>
      <c r="S119" s="162">
        <f t="shared" si="58"/>
        <v>0</v>
      </c>
      <c r="T119" s="162">
        <f t="shared" si="58"/>
        <v>0</v>
      </c>
      <c r="U119" s="162">
        <f t="shared" si="58"/>
        <v>0</v>
      </c>
      <c r="V119" s="162">
        <f t="shared" si="58"/>
        <v>0</v>
      </c>
      <c r="W119" s="162">
        <f t="shared" si="58"/>
        <v>0</v>
      </c>
      <c r="X119" s="162">
        <f t="shared" si="58"/>
        <v>0</v>
      </c>
      <c r="Y119" s="162">
        <f t="shared" si="58"/>
        <v>0</v>
      </c>
      <c r="Z119" s="162">
        <f t="shared" si="58"/>
        <v>0</v>
      </c>
      <c r="AA119" s="162">
        <f t="shared" si="58"/>
        <v>0</v>
      </c>
      <c r="AB119" s="162">
        <f t="shared" si="58"/>
        <v>0</v>
      </c>
      <c r="AC119" s="162">
        <f t="shared" si="58"/>
        <v>0</v>
      </c>
      <c r="AD119" s="162">
        <f t="shared" si="58"/>
        <v>420000</v>
      </c>
      <c r="AE119" s="162">
        <f t="shared" si="58"/>
        <v>0</v>
      </c>
      <c r="AF119" s="162">
        <f t="shared" si="58"/>
        <v>0</v>
      </c>
      <c r="AG119" s="162">
        <f t="shared" si="58"/>
        <v>0</v>
      </c>
      <c r="AH119" s="162">
        <f t="shared" si="58"/>
        <v>420000</v>
      </c>
      <c r="AI119" s="162">
        <f t="shared" si="58"/>
        <v>0</v>
      </c>
      <c r="AJ119" s="162">
        <f t="shared" si="58"/>
        <v>0</v>
      </c>
      <c r="AK119" s="162">
        <f t="shared" si="58"/>
        <v>0</v>
      </c>
      <c r="AL119" s="368">
        <f t="shared" si="58"/>
        <v>420000</v>
      </c>
    </row>
    <row r="120" spans="1:38" x14ac:dyDescent="0.25">
      <c r="A120" s="163"/>
      <c r="B120" s="158"/>
      <c r="C120" s="159"/>
      <c r="D120" s="159"/>
      <c r="E120" s="159"/>
      <c r="F120" s="159"/>
      <c r="G120" s="159"/>
      <c r="H120" s="159"/>
      <c r="I120" s="159"/>
      <c r="J120" s="159"/>
      <c r="K120" s="159"/>
      <c r="L120" s="159"/>
      <c r="M120" s="159"/>
      <c r="N120" s="159"/>
      <c r="O120" s="159"/>
      <c r="P120" s="159"/>
      <c r="Q120" s="159"/>
      <c r="R120" s="159"/>
      <c r="S120" s="159"/>
      <c r="T120" s="159"/>
      <c r="U120" s="159"/>
      <c r="V120" s="159"/>
      <c r="W120" s="159"/>
      <c r="X120" s="159"/>
      <c r="Y120" s="159"/>
      <c r="Z120" s="159"/>
      <c r="AA120" s="159"/>
      <c r="AB120" s="159"/>
      <c r="AC120" s="159"/>
      <c r="AD120" s="159"/>
      <c r="AE120" s="159"/>
      <c r="AF120" s="159"/>
      <c r="AG120" s="159"/>
      <c r="AH120" s="159"/>
      <c r="AI120" s="159"/>
      <c r="AJ120" s="159"/>
      <c r="AK120" s="159"/>
      <c r="AL120" s="367"/>
    </row>
    <row r="121" spans="1:38" hidden="1" x14ac:dyDescent="0.25">
      <c r="A121" s="188" t="s">
        <v>323</v>
      </c>
      <c r="B121" s="171" t="s">
        <v>324</v>
      </c>
      <c r="C121" s="166">
        <v>0</v>
      </c>
      <c r="D121" s="166">
        <v>0</v>
      </c>
      <c r="E121" s="166">
        <v>0</v>
      </c>
      <c r="F121" s="166">
        <v>0</v>
      </c>
      <c r="G121" s="166">
        <v>0</v>
      </c>
      <c r="H121" s="166">
        <f>SUM(C121:G121)</f>
        <v>0</v>
      </c>
      <c r="I121" s="166">
        <v>0</v>
      </c>
      <c r="J121" s="166">
        <f>+I121</f>
        <v>0</v>
      </c>
      <c r="K121" s="166">
        <v>0</v>
      </c>
      <c r="L121" s="166">
        <v>0</v>
      </c>
      <c r="M121" s="166">
        <v>0</v>
      </c>
      <c r="N121" s="166">
        <v>0</v>
      </c>
      <c r="O121" s="166">
        <v>0</v>
      </c>
      <c r="P121" s="166">
        <v>0</v>
      </c>
      <c r="Q121" s="166">
        <v>0</v>
      </c>
      <c r="R121" s="166">
        <v>0</v>
      </c>
      <c r="S121" s="166">
        <v>0</v>
      </c>
      <c r="T121" s="166">
        <v>0</v>
      </c>
      <c r="U121" s="166">
        <v>0</v>
      </c>
      <c r="V121" s="166">
        <v>0</v>
      </c>
      <c r="W121" s="166">
        <v>0</v>
      </c>
      <c r="X121" s="166">
        <v>0</v>
      </c>
      <c r="Y121" s="166">
        <v>0</v>
      </c>
      <c r="Z121" s="166">
        <v>0</v>
      </c>
      <c r="AA121" s="166">
        <v>0</v>
      </c>
      <c r="AB121" s="166">
        <v>0</v>
      </c>
      <c r="AC121" s="166">
        <v>0</v>
      </c>
      <c r="AD121" s="166">
        <v>0</v>
      </c>
      <c r="AE121" s="166">
        <v>0</v>
      </c>
      <c r="AF121" s="166">
        <v>0</v>
      </c>
      <c r="AG121" s="166">
        <v>0</v>
      </c>
      <c r="AH121" s="166">
        <f>SUM(K121:AG121)</f>
        <v>0</v>
      </c>
      <c r="AI121" s="166">
        <v>0</v>
      </c>
      <c r="AJ121" s="166">
        <v>0</v>
      </c>
      <c r="AK121" s="166">
        <v>0</v>
      </c>
      <c r="AL121" s="369">
        <f>AK121+H121+J121+AH121</f>
        <v>0</v>
      </c>
    </row>
    <row r="122" spans="1:38" s="117" customFormat="1" x14ac:dyDescent="0.25">
      <c r="A122" s="189" t="s">
        <v>100</v>
      </c>
      <c r="B122" s="165" t="s">
        <v>101</v>
      </c>
      <c r="C122" s="166">
        <v>0</v>
      </c>
      <c r="D122" s="166">
        <v>0</v>
      </c>
      <c r="E122" s="166">
        <v>0</v>
      </c>
      <c r="F122" s="166">
        <v>0</v>
      </c>
      <c r="G122" s="166">
        <v>0</v>
      </c>
      <c r="H122" s="166">
        <f>SUM(C122:G122)</f>
        <v>0</v>
      </c>
      <c r="I122" s="166">
        <v>0</v>
      </c>
      <c r="J122" s="166">
        <f>+I122</f>
        <v>0</v>
      </c>
      <c r="K122" s="166">
        <v>0</v>
      </c>
      <c r="L122" s="166">
        <v>0</v>
      </c>
      <c r="M122" s="166">
        <v>0</v>
      </c>
      <c r="N122" s="166">
        <v>0</v>
      </c>
      <c r="O122" s="166">
        <v>0</v>
      </c>
      <c r="P122" s="166">
        <v>0</v>
      </c>
      <c r="Q122" s="166">
        <v>0</v>
      </c>
      <c r="R122" s="166">
        <v>0</v>
      </c>
      <c r="S122" s="166">
        <v>0</v>
      </c>
      <c r="T122" s="166">
        <v>0</v>
      </c>
      <c r="U122" s="166">
        <v>0</v>
      </c>
      <c r="V122" s="166">
        <v>0</v>
      </c>
      <c r="W122" s="166">
        <v>0</v>
      </c>
      <c r="X122" s="166">
        <v>0</v>
      </c>
      <c r="Y122" s="166">
        <v>0</v>
      </c>
      <c r="Z122" s="166">
        <v>0</v>
      </c>
      <c r="AA122" s="166">
        <v>0</v>
      </c>
      <c r="AB122" s="166">
        <v>0</v>
      </c>
      <c r="AC122" s="166">
        <v>0</v>
      </c>
      <c r="AD122" s="166">
        <v>400000</v>
      </c>
      <c r="AE122" s="166">
        <v>0</v>
      </c>
      <c r="AF122" s="166">
        <v>0</v>
      </c>
      <c r="AG122" s="166">
        <v>0</v>
      </c>
      <c r="AH122" s="166">
        <f>SUM(K122:AG122)</f>
        <v>400000</v>
      </c>
      <c r="AI122" s="166">
        <v>0</v>
      </c>
      <c r="AJ122" s="166">
        <v>0</v>
      </c>
      <c r="AK122" s="166">
        <v>0</v>
      </c>
      <c r="AL122" s="369">
        <f>AK122+H122+J122+AH122</f>
        <v>400000</v>
      </c>
    </row>
    <row r="123" spans="1:38" x14ac:dyDescent="0.25">
      <c r="A123" s="189" t="s">
        <v>102</v>
      </c>
      <c r="B123" s="165" t="s">
        <v>103</v>
      </c>
      <c r="C123" s="166">
        <v>0</v>
      </c>
      <c r="D123" s="166">
        <v>0</v>
      </c>
      <c r="E123" s="166">
        <v>0</v>
      </c>
      <c r="F123" s="166">
        <v>0</v>
      </c>
      <c r="G123" s="166">
        <v>0</v>
      </c>
      <c r="H123" s="166">
        <f>SUM(C123:G123)</f>
        <v>0</v>
      </c>
      <c r="I123" s="166">
        <v>0</v>
      </c>
      <c r="J123" s="166">
        <f>+I123</f>
        <v>0</v>
      </c>
      <c r="K123" s="166">
        <v>0</v>
      </c>
      <c r="L123" s="166">
        <v>0</v>
      </c>
      <c r="M123" s="166">
        <v>0</v>
      </c>
      <c r="N123" s="166">
        <v>0</v>
      </c>
      <c r="O123" s="166">
        <v>0</v>
      </c>
      <c r="P123" s="166">
        <v>0</v>
      </c>
      <c r="Q123" s="166">
        <v>0</v>
      </c>
      <c r="R123" s="166">
        <v>0</v>
      </c>
      <c r="S123" s="166">
        <v>0</v>
      </c>
      <c r="T123" s="166">
        <v>0</v>
      </c>
      <c r="U123" s="166">
        <v>0</v>
      </c>
      <c r="V123" s="166">
        <v>0</v>
      </c>
      <c r="W123" s="166">
        <v>0</v>
      </c>
      <c r="X123" s="166">
        <v>0</v>
      </c>
      <c r="Y123" s="166">
        <v>0</v>
      </c>
      <c r="Z123" s="166">
        <v>0</v>
      </c>
      <c r="AA123" s="166">
        <v>0</v>
      </c>
      <c r="AB123" s="166">
        <v>0</v>
      </c>
      <c r="AC123" s="166">
        <v>0</v>
      </c>
      <c r="AD123" s="166">
        <v>20000</v>
      </c>
      <c r="AE123" s="166">
        <v>0</v>
      </c>
      <c r="AF123" s="166">
        <v>0</v>
      </c>
      <c r="AG123" s="166">
        <v>0</v>
      </c>
      <c r="AH123" s="166">
        <f>SUM(K123:AG123)</f>
        <v>20000</v>
      </c>
      <c r="AI123" s="166">
        <v>0</v>
      </c>
      <c r="AJ123" s="166">
        <v>0</v>
      </c>
      <c r="AK123" s="166">
        <v>0</v>
      </c>
      <c r="AL123" s="369">
        <f>AK123+H123+J123+AH123</f>
        <v>20000</v>
      </c>
    </row>
    <row r="124" spans="1:38" s="117" customFormat="1" ht="13.8" thickBot="1" x14ac:dyDescent="0.3">
      <c r="A124" s="193"/>
      <c r="B124" s="194"/>
      <c r="C124" s="195"/>
      <c r="D124" s="195"/>
      <c r="E124" s="195"/>
      <c r="F124" s="195"/>
      <c r="G124" s="195"/>
      <c r="H124" s="195"/>
      <c r="I124" s="195"/>
      <c r="J124" s="195"/>
      <c r="K124" s="195"/>
      <c r="L124" s="195"/>
      <c r="M124" s="195"/>
      <c r="N124" s="195"/>
      <c r="O124" s="195"/>
      <c r="P124" s="195"/>
      <c r="Q124" s="195"/>
      <c r="R124" s="195"/>
      <c r="S124" s="195"/>
      <c r="T124" s="195"/>
      <c r="U124" s="195"/>
      <c r="V124" s="195"/>
      <c r="W124" s="195"/>
      <c r="X124" s="195"/>
      <c r="Y124" s="195"/>
      <c r="Z124" s="195"/>
      <c r="AA124" s="195"/>
      <c r="AB124" s="195"/>
      <c r="AC124" s="195"/>
      <c r="AD124" s="195"/>
      <c r="AE124" s="195"/>
      <c r="AF124" s="195"/>
      <c r="AG124" s="195"/>
      <c r="AH124" s="195"/>
      <c r="AI124" s="195"/>
      <c r="AJ124" s="195"/>
      <c r="AK124" s="195"/>
      <c r="AL124" s="374"/>
    </row>
    <row r="125" spans="1:38" ht="13.8" thickBot="1" x14ac:dyDescent="0.3">
      <c r="A125" s="151">
        <v>2</v>
      </c>
      <c r="B125" s="152" t="s">
        <v>104</v>
      </c>
      <c r="C125" s="153">
        <f t="shared" ref="C125:K125" si="59">+C127+C134+C138+C147+C152</f>
        <v>0</v>
      </c>
      <c r="D125" s="153">
        <f t="shared" si="59"/>
        <v>0</v>
      </c>
      <c r="E125" s="153">
        <f t="shared" si="59"/>
        <v>0</v>
      </c>
      <c r="F125" s="153">
        <f t="shared" si="59"/>
        <v>0</v>
      </c>
      <c r="G125" s="153">
        <f t="shared" si="59"/>
        <v>0</v>
      </c>
      <c r="H125" s="153">
        <f t="shared" si="59"/>
        <v>0</v>
      </c>
      <c r="I125" s="153">
        <f t="shared" si="59"/>
        <v>0</v>
      </c>
      <c r="J125" s="153">
        <f t="shared" si="59"/>
        <v>0</v>
      </c>
      <c r="K125" s="153">
        <f t="shared" si="59"/>
        <v>0</v>
      </c>
      <c r="L125" s="153">
        <f t="shared" ref="L125:AL125" si="60">+L127+L134+L138+L147+L152</f>
        <v>0</v>
      </c>
      <c r="M125" s="153">
        <f t="shared" si="60"/>
        <v>0</v>
      </c>
      <c r="N125" s="153">
        <f t="shared" si="60"/>
        <v>0</v>
      </c>
      <c r="O125" s="153">
        <f t="shared" si="60"/>
        <v>0</v>
      </c>
      <c r="P125" s="153">
        <f t="shared" si="60"/>
        <v>0</v>
      </c>
      <c r="Q125" s="153">
        <f t="shared" si="60"/>
        <v>0</v>
      </c>
      <c r="R125" s="153">
        <f t="shared" si="60"/>
        <v>0</v>
      </c>
      <c r="S125" s="153">
        <f t="shared" si="60"/>
        <v>0</v>
      </c>
      <c r="T125" s="153">
        <f t="shared" si="60"/>
        <v>0</v>
      </c>
      <c r="U125" s="153">
        <f t="shared" si="60"/>
        <v>0</v>
      </c>
      <c r="V125" s="153">
        <f t="shared" si="60"/>
        <v>0</v>
      </c>
      <c r="W125" s="153">
        <f t="shared" si="60"/>
        <v>0</v>
      </c>
      <c r="X125" s="153">
        <f t="shared" si="60"/>
        <v>0</v>
      </c>
      <c r="Y125" s="153">
        <f t="shared" si="60"/>
        <v>0</v>
      </c>
      <c r="Z125" s="153">
        <f t="shared" si="60"/>
        <v>0</v>
      </c>
      <c r="AA125" s="153">
        <f t="shared" si="60"/>
        <v>0</v>
      </c>
      <c r="AB125" s="153">
        <f t="shared" si="60"/>
        <v>0</v>
      </c>
      <c r="AC125" s="153">
        <f t="shared" si="60"/>
        <v>0</v>
      </c>
      <c r="AD125" s="153">
        <f t="shared" si="60"/>
        <v>113749156.5</v>
      </c>
      <c r="AE125" s="153">
        <f t="shared" si="60"/>
        <v>0</v>
      </c>
      <c r="AF125" s="153">
        <f t="shared" si="60"/>
        <v>0</v>
      </c>
      <c r="AG125" s="153">
        <f t="shared" si="60"/>
        <v>0</v>
      </c>
      <c r="AH125" s="153">
        <f t="shared" si="60"/>
        <v>113749156.5</v>
      </c>
      <c r="AI125" s="153">
        <f t="shared" si="60"/>
        <v>0</v>
      </c>
      <c r="AJ125" s="153">
        <f t="shared" si="60"/>
        <v>0</v>
      </c>
      <c r="AK125" s="153">
        <f t="shared" si="60"/>
        <v>0</v>
      </c>
      <c r="AL125" s="365">
        <f t="shared" si="60"/>
        <v>113749156.5</v>
      </c>
    </row>
    <row r="126" spans="1:38" s="117" customFormat="1" x14ac:dyDescent="0.25">
      <c r="A126" s="185"/>
      <c r="B126" s="186"/>
      <c r="C126" s="187"/>
      <c r="D126" s="187"/>
      <c r="E126" s="187"/>
      <c r="F126" s="187"/>
      <c r="G126" s="187"/>
      <c r="H126" s="187"/>
      <c r="I126" s="187"/>
      <c r="J126" s="187"/>
      <c r="K126" s="187"/>
      <c r="L126" s="187"/>
      <c r="M126" s="187"/>
      <c r="N126" s="187"/>
      <c r="O126" s="187"/>
      <c r="P126" s="187"/>
      <c r="Q126" s="187"/>
      <c r="R126" s="187"/>
      <c r="S126" s="187"/>
      <c r="T126" s="187"/>
      <c r="U126" s="187"/>
      <c r="V126" s="187"/>
      <c r="W126" s="187"/>
      <c r="X126" s="187"/>
      <c r="Y126" s="187"/>
      <c r="Z126" s="187"/>
      <c r="AA126" s="187"/>
      <c r="AB126" s="187"/>
      <c r="AC126" s="187"/>
      <c r="AD126" s="187"/>
      <c r="AE126" s="187"/>
      <c r="AF126" s="187"/>
      <c r="AG126" s="187"/>
      <c r="AH126" s="187"/>
      <c r="AI126" s="187"/>
      <c r="AJ126" s="187"/>
      <c r="AK126" s="187"/>
      <c r="AL126" s="373"/>
    </row>
    <row r="127" spans="1:38" x14ac:dyDescent="0.25">
      <c r="A127" s="160" t="s">
        <v>105</v>
      </c>
      <c r="B127" s="161" t="s">
        <v>106</v>
      </c>
      <c r="C127" s="162">
        <f t="shared" ref="C127:K127" si="61">SUM(C129:C132)</f>
        <v>0</v>
      </c>
      <c r="D127" s="162">
        <f t="shared" si="61"/>
        <v>0</v>
      </c>
      <c r="E127" s="162">
        <f t="shared" si="61"/>
        <v>0</v>
      </c>
      <c r="F127" s="162">
        <f t="shared" si="61"/>
        <v>0</v>
      </c>
      <c r="G127" s="162">
        <f t="shared" si="61"/>
        <v>0</v>
      </c>
      <c r="H127" s="162">
        <f t="shared" si="61"/>
        <v>0</v>
      </c>
      <c r="I127" s="162">
        <f t="shared" si="61"/>
        <v>0</v>
      </c>
      <c r="J127" s="162">
        <f t="shared" si="61"/>
        <v>0</v>
      </c>
      <c r="K127" s="162">
        <f t="shared" si="61"/>
        <v>0</v>
      </c>
      <c r="L127" s="162">
        <f t="shared" ref="L127:AL127" si="62">SUM(L129:L132)</f>
        <v>0</v>
      </c>
      <c r="M127" s="162">
        <f t="shared" si="62"/>
        <v>0</v>
      </c>
      <c r="N127" s="162">
        <f t="shared" si="62"/>
        <v>0</v>
      </c>
      <c r="O127" s="162">
        <f t="shared" si="62"/>
        <v>0</v>
      </c>
      <c r="P127" s="162">
        <f t="shared" si="62"/>
        <v>0</v>
      </c>
      <c r="Q127" s="162">
        <f t="shared" si="62"/>
        <v>0</v>
      </c>
      <c r="R127" s="162">
        <f t="shared" si="62"/>
        <v>0</v>
      </c>
      <c r="S127" s="162">
        <f t="shared" si="62"/>
        <v>0</v>
      </c>
      <c r="T127" s="162">
        <f t="shared" si="62"/>
        <v>0</v>
      </c>
      <c r="U127" s="162">
        <f t="shared" si="62"/>
        <v>0</v>
      </c>
      <c r="V127" s="162">
        <f t="shared" si="62"/>
        <v>0</v>
      </c>
      <c r="W127" s="162">
        <f t="shared" si="62"/>
        <v>0</v>
      </c>
      <c r="X127" s="162">
        <f t="shared" si="62"/>
        <v>0</v>
      </c>
      <c r="Y127" s="162">
        <f t="shared" si="62"/>
        <v>0</v>
      </c>
      <c r="Z127" s="162">
        <f t="shared" si="62"/>
        <v>0</v>
      </c>
      <c r="AA127" s="162">
        <f t="shared" si="62"/>
        <v>0</v>
      </c>
      <c r="AB127" s="162">
        <f t="shared" si="62"/>
        <v>0</v>
      </c>
      <c r="AC127" s="162">
        <f t="shared" si="62"/>
        <v>0</v>
      </c>
      <c r="AD127" s="162">
        <f t="shared" si="62"/>
        <v>20907500</v>
      </c>
      <c r="AE127" s="162">
        <f t="shared" si="62"/>
        <v>0</v>
      </c>
      <c r="AF127" s="162">
        <f t="shared" si="62"/>
        <v>0</v>
      </c>
      <c r="AG127" s="162">
        <f t="shared" si="62"/>
        <v>0</v>
      </c>
      <c r="AH127" s="162">
        <f t="shared" si="62"/>
        <v>20907500</v>
      </c>
      <c r="AI127" s="162">
        <f t="shared" si="62"/>
        <v>0</v>
      </c>
      <c r="AJ127" s="162">
        <f t="shared" si="62"/>
        <v>0</v>
      </c>
      <c r="AK127" s="162">
        <f t="shared" si="62"/>
        <v>0</v>
      </c>
      <c r="AL127" s="368">
        <f t="shared" si="62"/>
        <v>20907500</v>
      </c>
    </row>
    <row r="128" spans="1:38" x14ac:dyDescent="0.25">
      <c r="A128" s="163"/>
      <c r="B128" s="158"/>
      <c r="C128" s="159"/>
      <c r="D128" s="159"/>
      <c r="E128" s="159"/>
      <c r="F128" s="159"/>
      <c r="G128" s="159"/>
      <c r="H128" s="159"/>
      <c r="I128" s="159"/>
      <c r="J128" s="159"/>
      <c r="K128" s="159"/>
      <c r="L128" s="159"/>
      <c r="M128" s="159"/>
      <c r="N128" s="159"/>
      <c r="O128" s="159"/>
      <c r="P128" s="159"/>
      <c r="Q128" s="159"/>
      <c r="R128" s="159"/>
      <c r="S128" s="159"/>
      <c r="T128" s="159"/>
      <c r="U128" s="159"/>
      <c r="V128" s="159"/>
      <c r="W128" s="159"/>
      <c r="X128" s="159"/>
      <c r="Y128" s="159"/>
      <c r="Z128" s="159"/>
      <c r="AA128" s="159"/>
      <c r="AB128" s="159"/>
      <c r="AC128" s="159"/>
      <c r="AD128" s="159"/>
      <c r="AE128" s="159"/>
      <c r="AF128" s="159"/>
      <c r="AG128" s="159"/>
      <c r="AH128" s="159"/>
      <c r="AI128" s="159"/>
      <c r="AJ128" s="159"/>
      <c r="AK128" s="159"/>
      <c r="AL128" s="367"/>
    </row>
    <row r="129" spans="1:38" x14ac:dyDescent="0.25">
      <c r="A129" s="189" t="s">
        <v>195</v>
      </c>
      <c r="B129" s="165" t="s">
        <v>107</v>
      </c>
      <c r="C129" s="166">
        <v>0</v>
      </c>
      <c r="D129" s="166">
        <v>0</v>
      </c>
      <c r="E129" s="166">
        <v>0</v>
      </c>
      <c r="F129" s="166">
        <v>0</v>
      </c>
      <c r="G129" s="166">
        <v>0</v>
      </c>
      <c r="H129" s="166">
        <f>SUM(C129:G129)</f>
        <v>0</v>
      </c>
      <c r="I129" s="166">
        <v>0</v>
      </c>
      <c r="J129" s="166">
        <f>+I129</f>
        <v>0</v>
      </c>
      <c r="K129" s="166">
        <v>0</v>
      </c>
      <c r="L129" s="166">
        <v>0</v>
      </c>
      <c r="M129" s="166">
        <v>0</v>
      </c>
      <c r="N129" s="166">
        <v>0</v>
      </c>
      <c r="O129" s="166">
        <v>0</v>
      </c>
      <c r="P129" s="166">
        <v>0</v>
      </c>
      <c r="Q129" s="166">
        <v>0</v>
      </c>
      <c r="R129" s="166">
        <v>0</v>
      </c>
      <c r="S129" s="166">
        <v>0</v>
      </c>
      <c r="T129" s="166">
        <v>0</v>
      </c>
      <c r="U129" s="166">
        <v>0</v>
      </c>
      <c r="V129" s="166">
        <v>0</v>
      </c>
      <c r="W129" s="166">
        <v>0</v>
      </c>
      <c r="X129" s="166">
        <v>0</v>
      </c>
      <c r="Y129" s="166">
        <v>0</v>
      </c>
      <c r="Z129" s="166">
        <v>0</v>
      </c>
      <c r="AA129" s="166">
        <v>0</v>
      </c>
      <c r="AB129" s="166">
        <v>0</v>
      </c>
      <c r="AC129" s="166">
        <v>0</v>
      </c>
      <c r="AD129" s="166">
        <v>8000000</v>
      </c>
      <c r="AE129" s="166">
        <v>0</v>
      </c>
      <c r="AF129" s="166">
        <v>0</v>
      </c>
      <c r="AG129" s="166">
        <v>0</v>
      </c>
      <c r="AH129" s="166">
        <f>SUM(K129:AG129)</f>
        <v>8000000</v>
      </c>
      <c r="AI129" s="166">
        <v>0</v>
      </c>
      <c r="AJ129" s="166">
        <v>0</v>
      </c>
      <c r="AK129" s="166">
        <v>0</v>
      </c>
      <c r="AL129" s="369">
        <f>AK129+H129+J129+AH129</f>
        <v>8000000</v>
      </c>
    </row>
    <row r="130" spans="1:38" x14ac:dyDescent="0.25">
      <c r="A130" s="189" t="s">
        <v>108</v>
      </c>
      <c r="B130" s="165" t="s">
        <v>109</v>
      </c>
      <c r="C130" s="166">
        <v>0</v>
      </c>
      <c r="D130" s="166">
        <v>0</v>
      </c>
      <c r="E130" s="166">
        <v>0</v>
      </c>
      <c r="F130" s="166">
        <v>0</v>
      </c>
      <c r="G130" s="166">
        <v>0</v>
      </c>
      <c r="H130" s="166">
        <f>SUM(C130:G130)</f>
        <v>0</v>
      </c>
      <c r="I130" s="166">
        <v>0</v>
      </c>
      <c r="J130" s="166">
        <f>+I130</f>
        <v>0</v>
      </c>
      <c r="K130" s="166">
        <v>0</v>
      </c>
      <c r="L130" s="166">
        <v>0</v>
      </c>
      <c r="M130" s="166">
        <v>0</v>
      </c>
      <c r="N130" s="166">
        <v>0</v>
      </c>
      <c r="O130" s="166">
        <v>0</v>
      </c>
      <c r="P130" s="166">
        <v>0</v>
      </c>
      <c r="Q130" s="166">
        <v>0</v>
      </c>
      <c r="R130" s="166">
        <v>0</v>
      </c>
      <c r="S130" s="166">
        <v>0</v>
      </c>
      <c r="T130" s="166">
        <v>0</v>
      </c>
      <c r="U130" s="166">
        <v>0</v>
      </c>
      <c r="V130" s="166">
        <v>0</v>
      </c>
      <c r="W130" s="166">
        <v>0</v>
      </c>
      <c r="X130" s="166">
        <v>0</v>
      </c>
      <c r="Y130" s="166">
        <v>0</v>
      </c>
      <c r="Z130" s="166">
        <v>0</v>
      </c>
      <c r="AA130" s="166">
        <v>0</v>
      </c>
      <c r="AB130" s="166">
        <v>0</v>
      </c>
      <c r="AC130" s="166">
        <v>0</v>
      </c>
      <c r="AD130" s="166">
        <v>12637500</v>
      </c>
      <c r="AE130" s="166">
        <v>0</v>
      </c>
      <c r="AF130" s="166">
        <v>0</v>
      </c>
      <c r="AG130" s="166">
        <v>0</v>
      </c>
      <c r="AH130" s="166">
        <f>SUM(K130:AG130)</f>
        <v>12637500</v>
      </c>
      <c r="AI130" s="166">
        <v>0</v>
      </c>
      <c r="AJ130" s="166">
        <v>0</v>
      </c>
      <c r="AK130" s="166">
        <v>0</v>
      </c>
      <c r="AL130" s="369">
        <f>AK130+H130+J130+AH130</f>
        <v>12637500</v>
      </c>
    </row>
    <row r="131" spans="1:38" s="117" customFormat="1" x14ac:dyDescent="0.25">
      <c r="A131" s="189" t="s">
        <v>110</v>
      </c>
      <c r="B131" s="165" t="s">
        <v>111</v>
      </c>
      <c r="C131" s="166">
        <v>0</v>
      </c>
      <c r="D131" s="166">
        <v>0</v>
      </c>
      <c r="E131" s="166">
        <v>0</v>
      </c>
      <c r="F131" s="166">
        <v>0</v>
      </c>
      <c r="G131" s="166">
        <v>0</v>
      </c>
      <c r="H131" s="166">
        <f>SUM(C131:G131)</f>
        <v>0</v>
      </c>
      <c r="I131" s="166">
        <v>0</v>
      </c>
      <c r="J131" s="166">
        <f>+I131</f>
        <v>0</v>
      </c>
      <c r="K131" s="166">
        <v>0</v>
      </c>
      <c r="L131" s="166">
        <v>0</v>
      </c>
      <c r="M131" s="166">
        <v>0</v>
      </c>
      <c r="N131" s="166">
        <v>0</v>
      </c>
      <c r="O131" s="166">
        <v>0</v>
      </c>
      <c r="P131" s="166">
        <v>0</v>
      </c>
      <c r="Q131" s="166">
        <v>0</v>
      </c>
      <c r="R131" s="166">
        <v>0</v>
      </c>
      <c r="S131" s="166">
        <v>0</v>
      </c>
      <c r="T131" s="166">
        <v>0</v>
      </c>
      <c r="U131" s="166">
        <v>0</v>
      </c>
      <c r="V131" s="166">
        <v>0</v>
      </c>
      <c r="W131" s="166">
        <v>0</v>
      </c>
      <c r="X131" s="166">
        <v>0</v>
      </c>
      <c r="Y131" s="166">
        <v>0</v>
      </c>
      <c r="Z131" s="166">
        <v>0</v>
      </c>
      <c r="AA131" s="166">
        <v>0</v>
      </c>
      <c r="AB131" s="166">
        <v>0</v>
      </c>
      <c r="AC131" s="166">
        <v>0</v>
      </c>
      <c r="AD131" s="166">
        <v>270000</v>
      </c>
      <c r="AE131" s="166">
        <v>0</v>
      </c>
      <c r="AF131" s="166">
        <v>0</v>
      </c>
      <c r="AG131" s="166">
        <v>0</v>
      </c>
      <c r="AH131" s="166">
        <f>SUM(K131:AG131)</f>
        <v>270000</v>
      </c>
      <c r="AI131" s="166">
        <v>0</v>
      </c>
      <c r="AJ131" s="166">
        <v>0</v>
      </c>
      <c r="AK131" s="166">
        <v>0</v>
      </c>
      <c r="AL131" s="369">
        <f>AK131+H131+J131+AH131</f>
        <v>270000</v>
      </c>
    </row>
    <row r="132" spans="1:38" s="117" customFormat="1" hidden="1" x14ac:dyDescent="0.25">
      <c r="A132" s="189" t="s">
        <v>112</v>
      </c>
      <c r="B132" s="165" t="s">
        <v>325</v>
      </c>
      <c r="C132" s="166">
        <v>0</v>
      </c>
      <c r="D132" s="166">
        <v>0</v>
      </c>
      <c r="E132" s="166">
        <v>0</v>
      </c>
      <c r="F132" s="166">
        <v>0</v>
      </c>
      <c r="G132" s="166">
        <v>0</v>
      </c>
      <c r="H132" s="166">
        <f>SUM(C132:G132)</f>
        <v>0</v>
      </c>
      <c r="I132" s="166">
        <v>0</v>
      </c>
      <c r="J132" s="166">
        <f>+I132</f>
        <v>0</v>
      </c>
      <c r="K132" s="166">
        <v>0</v>
      </c>
      <c r="L132" s="166">
        <v>0</v>
      </c>
      <c r="M132" s="166">
        <v>0</v>
      </c>
      <c r="N132" s="166">
        <v>0</v>
      </c>
      <c r="O132" s="166">
        <v>0</v>
      </c>
      <c r="P132" s="166">
        <v>0</v>
      </c>
      <c r="Q132" s="166">
        <v>0</v>
      </c>
      <c r="R132" s="166">
        <v>0</v>
      </c>
      <c r="S132" s="166">
        <v>0</v>
      </c>
      <c r="T132" s="166">
        <v>0</v>
      </c>
      <c r="U132" s="166">
        <v>0</v>
      </c>
      <c r="V132" s="166">
        <v>0</v>
      </c>
      <c r="W132" s="166">
        <v>0</v>
      </c>
      <c r="X132" s="166">
        <v>0</v>
      </c>
      <c r="Y132" s="166">
        <v>0</v>
      </c>
      <c r="Z132" s="166">
        <v>0</v>
      </c>
      <c r="AA132" s="166">
        <v>0</v>
      </c>
      <c r="AB132" s="166">
        <v>0</v>
      </c>
      <c r="AC132" s="166">
        <v>0</v>
      </c>
      <c r="AD132" s="166">
        <v>0</v>
      </c>
      <c r="AE132" s="166">
        <v>0</v>
      </c>
      <c r="AF132" s="166">
        <v>0</v>
      </c>
      <c r="AG132" s="166">
        <v>0</v>
      </c>
      <c r="AH132" s="166">
        <f>SUM(K132:AG132)</f>
        <v>0</v>
      </c>
      <c r="AI132" s="166">
        <v>0</v>
      </c>
      <c r="AJ132" s="166">
        <v>0</v>
      </c>
      <c r="AK132" s="166">
        <v>0</v>
      </c>
      <c r="AL132" s="369">
        <f>AK132+H132+J132+AH132</f>
        <v>0</v>
      </c>
    </row>
    <row r="133" spans="1:38" s="117" customFormat="1" hidden="1" x14ac:dyDescent="0.25">
      <c r="A133" s="176"/>
      <c r="B133" s="168"/>
      <c r="C133" s="169"/>
      <c r="D133" s="169"/>
      <c r="E133" s="169"/>
      <c r="F133" s="169"/>
      <c r="G133" s="169"/>
      <c r="H133" s="169"/>
      <c r="I133" s="169"/>
      <c r="J133" s="169"/>
      <c r="K133" s="169"/>
      <c r="L133" s="169"/>
      <c r="M133" s="169"/>
      <c r="N133" s="169"/>
      <c r="O133" s="169"/>
      <c r="P133" s="169"/>
      <c r="Q133" s="169"/>
      <c r="R133" s="169"/>
      <c r="S133" s="169"/>
      <c r="T133" s="169"/>
      <c r="U133" s="169"/>
      <c r="V133" s="169"/>
      <c r="W133" s="169"/>
      <c r="X133" s="169"/>
      <c r="Y133" s="169"/>
      <c r="Z133" s="169"/>
      <c r="AA133" s="169"/>
      <c r="AB133" s="169"/>
      <c r="AC133" s="169"/>
      <c r="AD133" s="169"/>
      <c r="AE133" s="169"/>
      <c r="AF133" s="169"/>
      <c r="AG133" s="169"/>
      <c r="AH133" s="169"/>
      <c r="AI133" s="169"/>
      <c r="AJ133" s="169"/>
      <c r="AK133" s="169"/>
      <c r="AL133" s="370"/>
    </row>
    <row r="134" spans="1:38" s="180" customFormat="1" hidden="1" x14ac:dyDescent="0.25">
      <c r="A134" s="160" t="s">
        <v>273</v>
      </c>
      <c r="B134" s="161" t="s">
        <v>274</v>
      </c>
      <c r="C134" s="162">
        <f t="shared" ref="C134:K134" si="63">SUM(C136)</f>
        <v>0</v>
      </c>
      <c r="D134" s="162">
        <f t="shared" si="63"/>
        <v>0</v>
      </c>
      <c r="E134" s="162">
        <f t="shared" si="63"/>
        <v>0</v>
      </c>
      <c r="F134" s="162">
        <f t="shared" si="63"/>
        <v>0</v>
      </c>
      <c r="G134" s="162">
        <f t="shared" si="63"/>
        <v>0</v>
      </c>
      <c r="H134" s="162">
        <f t="shared" si="63"/>
        <v>0</v>
      </c>
      <c r="I134" s="162">
        <f t="shared" si="63"/>
        <v>0</v>
      </c>
      <c r="J134" s="162">
        <f t="shared" si="63"/>
        <v>0</v>
      </c>
      <c r="K134" s="162">
        <f t="shared" si="63"/>
        <v>0</v>
      </c>
      <c r="L134" s="162">
        <f t="shared" ref="L134:AL134" si="64">SUM(L136)</f>
        <v>0</v>
      </c>
      <c r="M134" s="162">
        <f t="shared" si="64"/>
        <v>0</v>
      </c>
      <c r="N134" s="162">
        <f t="shared" si="64"/>
        <v>0</v>
      </c>
      <c r="O134" s="162">
        <f t="shared" si="64"/>
        <v>0</v>
      </c>
      <c r="P134" s="162">
        <f t="shared" si="64"/>
        <v>0</v>
      </c>
      <c r="Q134" s="162">
        <f t="shared" si="64"/>
        <v>0</v>
      </c>
      <c r="R134" s="162">
        <f t="shared" si="64"/>
        <v>0</v>
      </c>
      <c r="S134" s="162">
        <f t="shared" si="64"/>
        <v>0</v>
      </c>
      <c r="T134" s="162">
        <f t="shared" si="64"/>
        <v>0</v>
      </c>
      <c r="U134" s="162">
        <f t="shared" si="64"/>
        <v>0</v>
      </c>
      <c r="V134" s="162">
        <f t="shared" si="64"/>
        <v>0</v>
      </c>
      <c r="W134" s="162">
        <f t="shared" si="64"/>
        <v>0</v>
      </c>
      <c r="X134" s="162">
        <f t="shared" si="64"/>
        <v>0</v>
      </c>
      <c r="Y134" s="162">
        <f t="shared" si="64"/>
        <v>0</v>
      </c>
      <c r="Z134" s="162">
        <f t="shared" si="64"/>
        <v>0</v>
      </c>
      <c r="AA134" s="162">
        <f t="shared" si="64"/>
        <v>0</v>
      </c>
      <c r="AB134" s="162">
        <f t="shared" si="64"/>
        <v>0</v>
      </c>
      <c r="AC134" s="162">
        <f t="shared" si="64"/>
        <v>0</v>
      </c>
      <c r="AD134" s="162">
        <f t="shared" si="64"/>
        <v>0</v>
      </c>
      <c r="AE134" s="162">
        <f t="shared" si="64"/>
        <v>0</v>
      </c>
      <c r="AF134" s="162">
        <f t="shared" si="64"/>
        <v>0</v>
      </c>
      <c r="AG134" s="162">
        <f t="shared" si="64"/>
        <v>0</v>
      </c>
      <c r="AH134" s="162">
        <f t="shared" si="64"/>
        <v>0</v>
      </c>
      <c r="AI134" s="162">
        <f t="shared" si="64"/>
        <v>0</v>
      </c>
      <c r="AJ134" s="162">
        <f t="shared" si="64"/>
        <v>0</v>
      </c>
      <c r="AK134" s="162">
        <f t="shared" si="64"/>
        <v>0</v>
      </c>
      <c r="AL134" s="368">
        <f t="shared" si="64"/>
        <v>0</v>
      </c>
    </row>
    <row r="135" spans="1:38" s="192" customFormat="1" hidden="1" x14ac:dyDescent="0.25">
      <c r="A135" s="163"/>
      <c r="B135" s="158"/>
      <c r="C135" s="159"/>
      <c r="D135" s="159"/>
      <c r="E135" s="159"/>
      <c r="F135" s="159"/>
      <c r="G135" s="159"/>
      <c r="H135" s="159"/>
      <c r="I135" s="159"/>
      <c r="J135" s="159"/>
      <c r="K135" s="159"/>
      <c r="L135" s="159"/>
      <c r="M135" s="159"/>
      <c r="N135" s="159"/>
      <c r="O135" s="159"/>
      <c r="P135" s="159"/>
      <c r="Q135" s="159"/>
      <c r="R135" s="159"/>
      <c r="S135" s="159"/>
      <c r="T135" s="159"/>
      <c r="U135" s="159"/>
      <c r="V135" s="159"/>
      <c r="W135" s="159"/>
      <c r="X135" s="159"/>
      <c r="Y135" s="159"/>
      <c r="Z135" s="159"/>
      <c r="AA135" s="159"/>
      <c r="AB135" s="159"/>
      <c r="AC135" s="159"/>
      <c r="AD135" s="159"/>
      <c r="AE135" s="159"/>
      <c r="AF135" s="159"/>
      <c r="AG135" s="159"/>
      <c r="AH135" s="159"/>
      <c r="AI135" s="159"/>
      <c r="AJ135" s="159"/>
      <c r="AK135" s="159"/>
      <c r="AL135" s="367"/>
    </row>
    <row r="136" spans="1:38" hidden="1" x14ac:dyDescent="0.25">
      <c r="A136" s="188" t="s">
        <v>268</v>
      </c>
      <c r="B136" s="171" t="s">
        <v>275</v>
      </c>
      <c r="C136" s="166">
        <v>0</v>
      </c>
      <c r="D136" s="166">
        <v>0</v>
      </c>
      <c r="E136" s="166">
        <v>0</v>
      </c>
      <c r="F136" s="166">
        <v>0</v>
      </c>
      <c r="G136" s="166">
        <v>0</v>
      </c>
      <c r="H136" s="166">
        <f>SUM(C136:G136)</f>
        <v>0</v>
      </c>
      <c r="I136" s="166">
        <v>0</v>
      </c>
      <c r="J136" s="166">
        <f>+I136</f>
        <v>0</v>
      </c>
      <c r="K136" s="166">
        <v>0</v>
      </c>
      <c r="L136" s="166">
        <v>0</v>
      </c>
      <c r="M136" s="166">
        <v>0</v>
      </c>
      <c r="N136" s="166">
        <v>0</v>
      </c>
      <c r="O136" s="166">
        <v>0</v>
      </c>
      <c r="P136" s="166">
        <v>0</v>
      </c>
      <c r="Q136" s="166">
        <v>0</v>
      </c>
      <c r="R136" s="166">
        <v>0</v>
      </c>
      <c r="S136" s="166">
        <v>0</v>
      </c>
      <c r="T136" s="166">
        <v>0</v>
      </c>
      <c r="U136" s="166">
        <v>0</v>
      </c>
      <c r="V136" s="166">
        <v>0</v>
      </c>
      <c r="W136" s="166">
        <v>0</v>
      </c>
      <c r="X136" s="166">
        <v>0</v>
      </c>
      <c r="Y136" s="166">
        <v>0</v>
      </c>
      <c r="Z136" s="166">
        <v>0</v>
      </c>
      <c r="AA136" s="166">
        <v>0</v>
      </c>
      <c r="AB136" s="166">
        <v>0</v>
      </c>
      <c r="AC136" s="166">
        <v>0</v>
      </c>
      <c r="AD136" s="166">
        <v>0</v>
      </c>
      <c r="AE136" s="166">
        <v>0</v>
      </c>
      <c r="AF136" s="166">
        <v>0</v>
      </c>
      <c r="AG136" s="166">
        <v>0</v>
      </c>
      <c r="AH136" s="166">
        <f>SUM(K136:AG136)</f>
        <v>0</v>
      </c>
      <c r="AI136" s="166">
        <v>0</v>
      </c>
      <c r="AJ136" s="166">
        <v>0</v>
      </c>
      <c r="AK136" s="166">
        <v>0</v>
      </c>
      <c r="AL136" s="369">
        <f>AK136+H136+J136+AH136</f>
        <v>0</v>
      </c>
    </row>
    <row r="137" spans="1:38" s="117" customFormat="1" hidden="1" x14ac:dyDescent="0.25">
      <c r="A137" s="190"/>
      <c r="B137" s="173"/>
      <c r="C137" s="174"/>
      <c r="D137" s="174"/>
      <c r="E137" s="174"/>
      <c r="F137" s="174"/>
      <c r="G137" s="174"/>
      <c r="H137" s="174"/>
      <c r="I137" s="174"/>
      <c r="J137" s="174"/>
      <c r="K137" s="174"/>
      <c r="L137" s="174"/>
      <c r="M137" s="174"/>
      <c r="N137" s="174"/>
      <c r="O137" s="174"/>
      <c r="P137" s="174"/>
      <c r="Q137" s="174"/>
      <c r="R137" s="174"/>
      <c r="S137" s="174"/>
      <c r="T137" s="174"/>
      <c r="U137" s="174"/>
      <c r="V137" s="174"/>
      <c r="W137" s="174"/>
      <c r="X137" s="174"/>
      <c r="Y137" s="174"/>
      <c r="Z137" s="174"/>
      <c r="AA137" s="174"/>
      <c r="AB137" s="174"/>
      <c r="AC137" s="174"/>
      <c r="AD137" s="174"/>
      <c r="AE137" s="174"/>
      <c r="AF137" s="174"/>
      <c r="AG137" s="174"/>
      <c r="AH137" s="174"/>
      <c r="AI137" s="174"/>
      <c r="AJ137" s="174"/>
      <c r="AK137" s="174"/>
      <c r="AL137" s="371"/>
    </row>
    <row r="138" spans="1:38" hidden="1" x14ac:dyDescent="0.25">
      <c r="A138" s="160" t="s">
        <v>113</v>
      </c>
      <c r="B138" s="161" t="s">
        <v>114</v>
      </c>
      <c r="C138" s="162">
        <f t="shared" ref="C138:K138" si="65">SUM(C140:C145)</f>
        <v>0</v>
      </c>
      <c r="D138" s="162">
        <f t="shared" si="65"/>
        <v>0</v>
      </c>
      <c r="E138" s="162">
        <f t="shared" si="65"/>
        <v>0</v>
      </c>
      <c r="F138" s="162">
        <f t="shared" si="65"/>
        <v>0</v>
      </c>
      <c r="G138" s="162">
        <f t="shared" si="65"/>
        <v>0</v>
      </c>
      <c r="H138" s="162">
        <f t="shared" si="65"/>
        <v>0</v>
      </c>
      <c r="I138" s="162">
        <f t="shared" si="65"/>
        <v>0</v>
      </c>
      <c r="J138" s="162">
        <f t="shared" si="65"/>
        <v>0</v>
      </c>
      <c r="K138" s="162">
        <f t="shared" si="65"/>
        <v>0</v>
      </c>
      <c r="L138" s="162">
        <f t="shared" ref="L138:AL138" si="66">SUM(L140:L145)</f>
        <v>0</v>
      </c>
      <c r="M138" s="162">
        <f t="shared" si="66"/>
        <v>0</v>
      </c>
      <c r="N138" s="162">
        <f t="shared" si="66"/>
        <v>0</v>
      </c>
      <c r="O138" s="162">
        <f t="shared" si="66"/>
        <v>0</v>
      </c>
      <c r="P138" s="162">
        <f t="shared" si="66"/>
        <v>0</v>
      </c>
      <c r="Q138" s="162">
        <f t="shared" si="66"/>
        <v>0</v>
      </c>
      <c r="R138" s="162">
        <f t="shared" si="66"/>
        <v>0</v>
      </c>
      <c r="S138" s="162">
        <f t="shared" si="66"/>
        <v>0</v>
      </c>
      <c r="T138" s="162">
        <f t="shared" si="66"/>
        <v>0</v>
      </c>
      <c r="U138" s="162">
        <f t="shared" si="66"/>
        <v>0</v>
      </c>
      <c r="V138" s="162">
        <f t="shared" si="66"/>
        <v>0</v>
      </c>
      <c r="W138" s="162">
        <f t="shared" si="66"/>
        <v>0</v>
      </c>
      <c r="X138" s="162">
        <f t="shared" si="66"/>
        <v>0</v>
      </c>
      <c r="Y138" s="162">
        <f t="shared" si="66"/>
        <v>0</v>
      </c>
      <c r="Z138" s="162">
        <f t="shared" si="66"/>
        <v>0</v>
      </c>
      <c r="AA138" s="162">
        <f t="shared" si="66"/>
        <v>0</v>
      </c>
      <c r="AB138" s="162">
        <f t="shared" si="66"/>
        <v>0</v>
      </c>
      <c r="AC138" s="162">
        <f t="shared" si="66"/>
        <v>0</v>
      </c>
      <c r="AD138" s="162">
        <f t="shared" si="66"/>
        <v>0</v>
      </c>
      <c r="AE138" s="162">
        <f t="shared" si="66"/>
        <v>0</v>
      </c>
      <c r="AF138" s="162">
        <f t="shared" si="66"/>
        <v>0</v>
      </c>
      <c r="AG138" s="162">
        <f t="shared" si="66"/>
        <v>0</v>
      </c>
      <c r="AH138" s="162">
        <f t="shared" si="66"/>
        <v>0</v>
      </c>
      <c r="AI138" s="162">
        <f t="shared" si="66"/>
        <v>0</v>
      </c>
      <c r="AJ138" s="162">
        <f t="shared" si="66"/>
        <v>0</v>
      </c>
      <c r="AK138" s="162">
        <f t="shared" si="66"/>
        <v>0</v>
      </c>
      <c r="AL138" s="368">
        <f t="shared" si="66"/>
        <v>0</v>
      </c>
    </row>
    <row r="139" spans="1:38" hidden="1" x14ac:dyDescent="0.25">
      <c r="A139" s="163"/>
      <c r="B139" s="158"/>
      <c r="C139" s="159"/>
      <c r="D139" s="159"/>
      <c r="E139" s="159"/>
      <c r="F139" s="159"/>
      <c r="G139" s="159"/>
      <c r="H139" s="159"/>
      <c r="I139" s="159"/>
      <c r="J139" s="159"/>
      <c r="K139" s="159"/>
      <c r="L139" s="159"/>
      <c r="M139" s="159"/>
      <c r="N139" s="159"/>
      <c r="O139" s="159"/>
      <c r="P139" s="159"/>
      <c r="Q139" s="159"/>
      <c r="R139" s="159"/>
      <c r="S139" s="159"/>
      <c r="T139" s="159"/>
      <c r="U139" s="159"/>
      <c r="V139" s="159"/>
      <c r="W139" s="159"/>
      <c r="X139" s="159"/>
      <c r="Y139" s="159"/>
      <c r="Z139" s="159"/>
      <c r="AA139" s="159"/>
      <c r="AB139" s="159"/>
      <c r="AC139" s="159"/>
      <c r="AD139" s="159"/>
      <c r="AE139" s="159"/>
      <c r="AF139" s="159"/>
      <c r="AG139" s="159"/>
      <c r="AH139" s="159"/>
      <c r="AI139" s="159"/>
      <c r="AJ139" s="159"/>
      <c r="AK139" s="159"/>
      <c r="AL139" s="367"/>
    </row>
    <row r="140" spans="1:38" hidden="1" x14ac:dyDescent="0.25">
      <c r="A140" s="189" t="s">
        <v>115</v>
      </c>
      <c r="B140" s="165" t="s">
        <v>116</v>
      </c>
      <c r="C140" s="166">
        <v>0</v>
      </c>
      <c r="D140" s="166">
        <v>0</v>
      </c>
      <c r="E140" s="166">
        <v>0</v>
      </c>
      <c r="F140" s="166">
        <v>0</v>
      </c>
      <c r="G140" s="166">
        <v>0</v>
      </c>
      <c r="H140" s="166">
        <f t="shared" ref="H140:H145" si="67">SUM(C140:G140)</f>
        <v>0</v>
      </c>
      <c r="I140" s="166">
        <v>0</v>
      </c>
      <c r="J140" s="166">
        <f t="shared" ref="J140:J145" si="68">+I140</f>
        <v>0</v>
      </c>
      <c r="K140" s="166">
        <v>0</v>
      </c>
      <c r="L140" s="166">
        <v>0</v>
      </c>
      <c r="M140" s="166">
        <v>0</v>
      </c>
      <c r="N140" s="166">
        <v>0</v>
      </c>
      <c r="O140" s="166">
        <v>0</v>
      </c>
      <c r="P140" s="166">
        <v>0</v>
      </c>
      <c r="Q140" s="166">
        <v>0</v>
      </c>
      <c r="R140" s="166">
        <v>0</v>
      </c>
      <c r="S140" s="166">
        <v>0</v>
      </c>
      <c r="T140" s="166">
        <v>0</v>
      </c>
      <c r="U140" s="166">
        <v>0</v>
      </c>
      <c r="V140" s="166">
        <v>0</v>
      </c>
      <c r="W140" s="166">
        <v>0</v>
      </c>
      <c r="X140" s="166">
        <v>0</v>
      </c>
      <c r="Y140" s="166">
        <v>0</v>
      </c>
      <c r="Z140" s="166">
        <v>0</v>
      </c>
      <c r="AA140" s="166">
        <v>0</v>
      </c>
      <c r="AB140" s="166">
        <v>0</v>
      </c>
      <c r="AC140" s="166">
        <v>0</v>
      </c>
      <c r="AD140" s="166">
        <v>0</v>
      </c>
      <c r="AE140" s="166">
        <v>0</v>
      </c>
      <c r="AF140" s="166">
        <v>0</v>
      </c>
      <c r="AG140" s="166">
        <v>0</v>
      </c>
      <c r="AH140" s="166">
        <f t="shared" ref="AH140:AH145" si="69">SUM(K140:AG140)</f>
        <v>0</v>
      </c>
      <c r="AI140" s="166">
        <v>0</v>
      </c>
      <c r="AJ140" s="166">
        <v>0</v>
      </c>
      <c r="AK140" s="166">
        <v>0</v>
      </c>
      <c r="AL140" s="369">
        <f t="shared" ref="AL140:AL145" si="70">AK140+H140+J140+AH140</f>
        <v>0</v>
      </c>
    </row>
    <row r="141" spans="1:38" hidden="1" x14ac:dyDescent="0.25">
      <c r="A141" s="189" t="s">
        <v>117</v>
      </c>
      <c r="B141" s="165" t="s">
        <v>326</v>
      </c>
      <c r="C141" s="166">
        <v>0</v>
      </c>
      <c r="D141" s="166">
        <v>0</v>
      </c>
      <c r="E141" s="166">
        <v>0</v>
      </c>
      <c r="F141" s="166">
        <v>0</v>
      </c>
      <c r="G141" s="166">
        <v>0</v>
      </c>
      <c r="H141" s="166">
        <f t="shared" si="67"/>
        <v>0</v>
      </c>
      <c r="I141" s="166">
        <v>0</v>
      </c>
      <c r="J141" s="166">
        <f t="shared" si="68"/>
        <v>0</v>
      </c>
      <c r="K141" s="166">
        <v>0</v>
      </c>
      <c r="L141" s="166">
        <v>0</v>
      </c>
      <c r="M141" s="166">
        <v>0</v>
      </c>
      <c r="N141" s="166">
        <v>0</v>
      </c>
      <c r="O141" s="166">
        <v>0</v>
      </c>
      <c r="P141" s="166">
        <v>0</v>
      </c>
      <c r="Q141" s="166">
        <v>0</v>
      </c>
      <c r="R141" s="166">
        <v>0</v>
      </c>
      <c r="S141" s="166">
        <v>0</v>
      </c>
      <c r="T141" s="166">
        <v>0</v>
      </c>
      <c r="U141" s="166">
        <v>0</v>
      </c>
      <c r="V141" s="166">
        <v>0</v>
      </c>
      <c r="W141" s="166">
        <v>0</v>
      </c>
      <c r="X141" s="166">
        <v>0</v>
      </c>
      <c r="Y141" s="166">
        <v>0</v>
      </c>
      <c r="Z141" s="166">
        <v>0</v>
      </c>
      <c r="AA141" s="166">
        <v>0</v>
      </c>
      <c r="AB141" s="166">
        <v>0</v>
      </c>
      <c r="AC141" s="166">
        <v>0</v>
      </c>
      <c r="AD141" s="166">
        <v>0</v>
      </c>
      <c r="AE141" s="166">
        <v>0</v>
      </c>
      <c r="AF141" s="166">
        <v>0</v>
      </c>
      <c r="AG141" s="166">
        <v>0</v>
      </c>
      <c r="AH141" s="166">
        <f t="shared" si="69"/>
        <v>0</v>
      </c>
      <c r="AI141" s="166">
        <v>0</v>
      </c>
      <c r="AJ141" s="166">
        <v>0</v>
      </c>
      <c r="AK141" s="166">
        <v>0</v>
      </c>
      <c r="AL141" s="369">
        <f t="shared" si="70"/>
        <v>0</v>
      </c>
    </row>
    <row r="142" spans="1:38" hidden="1" x14ac:dyDescent="0.25">
      <c r="A142" s="189" t="s">
        <v>118</v>
      </c>
      <c r="B142" s="165" t="s">
        <v>119</v>
      </c>
      <c r="C142" s="166">
        <v>0</v>
      </c>
      <c r="D142" s="166">
        <v>0</v>
      </c>
      <c r="E142" s="166">
        <v>0</v>
      </c>
      <c r="F142" s="166">
        <v>0</v>
      </c>
      <c r="G142" s="166">
        <v>0</v>
      </c>
      <c r="H142" s="166">
        <f t="shared" si="67"/>
        <v>0</v>
      </c>
      <c r="I142" s="166">
        <v>0</v>
      </c>
      <c r="J142" s="166">
        <f t="shared" si="68"/>
        <v>0</v>
      </c>
      <c r="K142" s="166">
        <v>0</v>
      </c>
      <c r="L142" s="166">
        <v>0</v>
      </c>
      <c r="M142" s="166">
        <v>0</v>
      </c>
      <c r="N142" s="166">
        <v>0</v>
      </c>
      <c r="O142" s="166">
        <v>0</v>
      </c>
      <c r="P142" s="166">
        <v>0</v>
      </c>
      <c r="Q142" s="166">
        <v>0</v>
      </c>
      <c r="R142" s="166">
        <v>0</v>
      </c>
      <c r="S142" s="166">
        <v>0</v>
      </c>
      <c r="T142" s="166">
        <v>0</v>
      </c>
      <c r="U142" s="166">
        <v>0</v>
      </c>
      <c r="V142" s="166">
        <v>0</v>
      </c>
      <c r="W142" s="166">
        <v>0</v>
      </c>
      <c r="X142" s="166">
        <v>0</v>
      </c>
      <c r="Y142" s="166">
        <v>0</v>
      </c>
      <c r="Z142" s="166">
        <v>0</v>
      </c>
      <c r="AA142" s="166">
        <v>0</v>
      </c>
      <c r="AB142" s="166">
        <v>0</v>
      </c>
      <c r="AC142" s="166">
        <v>0</v>
      </c>
      <c r="AD142" s="166">
        <v>0</v>
      </c>
      <c r="AE142" s="166">
        <v>0</v>
      </c>
      <c r="AF142" s="166">
        <v>0</v>
      </c>
      <c r="AG142" s="166">
        <v>0</v>
      </c>
      <c r="AH142" s="166">
        <f t="shared" si="69"/>
        <v>0</v>
      </c>
      <c r="AI142" s="166">
        <v>0</v>
      </c>
      <c r="AJ142" s="166">
        <v>0</v>
      </c>
      <c r="AK142" s="166">
        <v>0</v>
      </c>
      <c r="AL142" s="369">
        <f t="shared" si="70"/>
        <v>0</v>
      </c>
    </row>
    <row r="143" spans="1:38" hidden="1" x14ac:dyDescent="0.25">
      <c r="A143" s="189" t="s">
        <v>120</v>
      </c>
      <c r="B143" s="165" t="s">
        <v>121</v>
      </c>
      <c r="C143" s="166">
        <v>0</v>
      </c>
      <c r="D143" s="166">
        <v>0</v>
      </c>
      <c r="E143" s="166">
        <v>0</v>
      </c>
      <c r="F143" s="166">
        <v>0</v>
      </c>
      <c r="G143" s="166">
        <v>0</v>
      </c>
      <c r="H143" s="166">
        <f t="shared" si="67"/>
        <v>0</v>
      </c>
      <c r="I143" s="166">
        <v>0</v>
      </c>
      <c r="J143" s="166">
        <f t="shared" si="68"/>
        <v>0</v>
      </c>
      <c r="K143" s="166">
        <v>0</v>
      </c>
      <c r="L143" s="166">
        <v>0</v>
      </c>
      <c r="M143" s="166">
        <v>0</v>
      </c>
      <c r="N143" s="166">
        <v>0</v>
      </c>
      <c r="O143" s="166">
        <v>0</v>
      </c>
      <c r="P143" s="166">
        <v>0</v>
      </c>
      <c r="Q143" s="166">
        <v>0</v>
      </c>
      <c r="R143" s="166">
        <v>0</v>
      </c>
      <c r="S143" s="166">
        <v>0</v>
      </c>
      <c r="T143" s="166">
        <v>0</v>
      </c>
      <c r="U143" s="166">
        <v>0</v>
      </c>
      <c r="V143" s="166">
        <v>0</v>
      </c>
      <c r="W143" s="166">
        <v>0</v>
      </c>
      <c r="X143" s="166">
        <v>0</v>
      </c>
      <c r="Y143" s="166">
        <v>0</v>
      </c>
      <c r="Z143" s="166">
        <v>0</v>
      </c>
      <c r="AA143" s="166">
        <v>0</v>
      </c>
      <c r="AB143" s="166">
        <v>0</v>
      </c>
      <c r="AC143" s="166">
        <v>0</v>
      </c>
      <c r="AD143" s="166">
        <v>0</v>
      </c>
      <c r="AE143" s="166">
        <v>0</v>
      </c>
      <c r="AF143" s="166">
        <v>0</v>
      </c>
      <c r="AG143" s="166">
        <v>0</v>
      </c>
      <c r="AH143" s="166">
        <f t="shared" si="69"/>
        <v>0</v>
      </c>
      <c r="AI143" s="166">
        <v>0</v>
      </c>
      <c r="AJ143" s="166">
        <v>0</v>
      </c>
      <c r="AK143" s="166">
        <v>0</v>
      </c>
      <c r="AL143" s="369">
        <f t="shared" si="70"/>
        <v>0</v>
      </c>
    </row>
    <row r="144" spans="1:38" s="117" customFormat="1" hidden="1" x14ac:dyDescent="0.25">
      <c r="A144" s="189" t="s">
        <v>122</v>
      </c>
      <c r="B144" s="165" t="s">
        <v>123</v>
      </c>
      <c r="C144" s="166">
        <v>0</v>
      </c>
      <c r="D144" s="166">
        <v>0</v>
      </c>
      <c r="E144" s="166">
        <v>0</v>
      </c>
      <c r="F144" s="166">
        <v>0</v>
      </c>
      <c r="G144" s="166">
        <v>0</v>
      </c>
      <c r="H144" s="166">
        <f t="shared" si="67"/>
        <v>0</v>
      </c>
      <c r="I144" s="166">
        <v>0</v>
      </c>
      <c r="J144" s="166">
        <f t="shared" si="68"/>
        <v>0</v>
      </c>
      <c r="K144" s="166">
        <v>0</v>
      </c>
      <c r="L144" s="166">
        <v>0</v>
      </c>
      <c r="M144" s="166">
        <v>0</v>
      </c>
      <c r="N144" s="166">
        <v>0</v>
      </c>
      <c r="O144" s="166">
        <v>0</v>
      </c>
      <c r="P144" s="166">
        <v>0</v>
      </c>
      <c r="Q144" s="166">
        <v>0</v>
      </c>
      <c r="R144" s="166">
        <v>0</v>
      </c>
      <c r="S144" s="166">
        <v>0</v>
      </c>
      <c r="T144" s="166">
        <v>0</v>
      </c>
      <c r="U144" s="166">
        <v>0</v>
      </c>
      <c r="V144" s="166">
        <v>0</v>
      </c>
      <c r="W144" s="166">
        <v>0</v>
      </c>
      <c r="X144" s="166">
        <v>0</v>
      </c>
      <c r="Y144" s="166">
        <v>0</v>
      </c>
      <c r="Z144" s="166">
        <v>0</v>
      </c>
      <c r="AA144" s="166">
        <v>0</v>
      </c>
      <c r="AB144" s="166">
        <v>0</v>
      </c>
      <c r="AC144" s="166">
        <v>0</v>
      </c>
      <c r="AD144" s="166">
        <v>0</v>
      </c>
      <c r="AE144" s="166">
        <v>0</v>
      </c>
      <c r="AF144" s="166">
        <v>0</v>
      </c>
      <c r="AG144" s="166">
        <v>0</v>
      </c>
      <c r="AH144" s="166">
        <f t="shared" si="69"/>
        <v>0</v>
      </c>
      <c r="AI144" s="166">
        <v>0</v>
      </c>
      <c r="AJ144" s="166">
        <v>0</v>
      </c>
      <c r="AK144" s="166">
        <v>0</v>
      </c>
      <c r="AL144" s="369">
        <f t="shared" si="70"/>
        <v>0</v>
      </c>
    </row>
    <row r="145" spans="1:38" hidden="1" x14ac:dyDescent="0.25">
      <c r="A145" s="189" t="s">
        <v>124</v>
      </c>
      <c r="B145" s="165" t="s">
        <v>327</v>
      </c>
      <c r="C145" s="166">
        <v>0</v>
      </c>
      <c r="D145" s="166">
        <v>0</v>
      </c>
      <c r="E145" s="166">
        <v>0</v>
      </c>
      <c r="F145" s="166">
        <v>0</v>
      </c>
      <c r="G145" s="166">
        <v>0</v>
      </c>
      <c r="H145" s="166">
        <f t="shared" si="67"/>
        <v>0</v>
      </c>
      <c r="I145" s="166">
        <v>0</v>
      </c>
      <c r="J145" s="166">
        <f t="shared" si="68"/>
        <v>0</v>
      </c>
      <c r="K145" s="166">
        <v>0</v>
      </c>
      <c r="L145" s="166">
        <v>0</v>
      </c>
      <c r="M145" s="166">
        <v>0</v>
      </c>
      <c r="N145" s="166">
        <v>0</v>
      </c>
      <c r="O145" s="166">
        <v>0</v>
      </c>
      <c r="P145" s="166">
        <v>0</v>
      </c>
      <c r="Q145" s="166">
        <v>0</v>
      </c>
      <c r="R145" s="166">
        <v>0</v>
      </c>
      <c r="S145" s="166">
        <v>0</v>
      </c>
      <c r="T145" s="166">
        <v>0</v>
      </c>
      <c r="U145" s="166">
        <v>0</v>
      </c>
      <c r="V145" s="166">
        <v>0</v>
      </c>
      <c r="W145" s="166">
        <v>0</v>
      </c>
      <c r="X145" s="166">
        <v>0</v>
      </c>
      <c r="Y145" s="166">
        <v>0</v>
      </c>
      <c r="Z145" s="166">
        <v>0</v>
      </c>
      <c r="AA145" s="166">
        <v>0</v>
      </c>
      <c r="AB145" s="166">
        <v>0</v>
      </c>
      <c r="AC145" s="166">
        <v>0</v>
      </c>
      <c r="AD145" s="166">
        <v>0</v>
      </c>
      <c r="AE145" s="166">
        <v>0</v>
      </c>
      <c r="AF145" s="166">
        <v>0</v>
      </c>
      <c r="AG145" s="166">
        <v>0</v>
      </c>
      <c r="AH145" s="166">
        <f t="shared" si="69"/>
        <v>0</v>
      </c>
      <c r="AI145" s="166">
        <v>0</v>
      </c>
      <c r="AJ145" s="166">
        <v>0</v>
      </c>
      <c r="AK145" s="166">
        <v>0</v>
      </c>
      <c r="AL145" s="369">
        <f t="shared" si="70"/>
        <v>0</v>
      </c>
    </row>
    <row r="146" spans="1:38" s="117" customFormat="1" x14ac:dyDescent="0.25">
      <c r="A146" s="176"/>
      <c r="B146" s="168"/>
      <c r="C146" s="169"/>
      <c r="D146" s="169"/>
      <c r="E146" s="169"/>
      <c r="F146" s="169"/>
      <c r="G146" s="169"/>
      <c r="H146" s="169"/>
      <c r="I146" s="169"/>
      <c r="J146" s="169"/>
      <c r="K146" s="169"/>
      <c r="L146" s="169"/>
      <c r="M146" s="169"/>
      <c r="N146" s="169"/>
      <c r="O146" s="169"/>
      <c r="P146" s="169"/>
      <c r="Q146" s="169"/>
      <c r="R146" s="169"/>
      <c r="S146" s="169"/>
      <c r="T146" s="169"/>
      <c r="U146" s="169"/>
      <c r="V146" s="169"/>
      <c r="W146" s="169"/>
      <c r="X146" s="169"/>
      <c r="Y146" s="169"/>
      <c r="Z146" s="169"/>
      <c r="AA146" s="169"/>
      <c r="AB146" s="169"/>
      <c r="AC146" s="169"/>
      <c r="AD146" s="169"/>
      <c r="AE146" s="169"/>
      <c r="AF146" s="169"/>
      <c r="AG146" s="169"/>
      <c r="AH146" s="169"/>
      <c r="AI146" s="169"/>
      <c r="AJ146" s="169"/>
      <c r="AK146" s="169"/>
      <c r="AL146" s="370"/>
    </row>
    <row r="147" spans="1:38" x14ac:dyDescent="0.25">
      <c r="A147" s="160" t="s">
        <v>9</v>
      </c>
      <c r="B147" s="161" t="s">
        <v>10</v>
      </c>
      <c r="C147" s="162">
        <f t="shared" ref="C147:K147" si="71">SUM(C149:C150)</f>
        <v>0</v>
      </c>
      <c r="D147" s="162">
        <f t="shared" si="71"/>
        <v>0</v>
      </c>
      <c r="E147" s="162">
        <f t="shared" si="71"/>
        <v>0</v>
      </c>
      <c r="F147" s="162">
        <f t="shared" si="71"/>
        <v>0</v>
      </c>
      <c r="G147" s="162">
        <f t="shared" si="71"/>
        <v>0</v>
      </c>
      <c r="H147" s="162">
        <f t="shared" si="71"/>
        <v>0</v>
      </c>
      <c r="I147" s="162">
        <f t="shared" si="71"/>
        <v>0</v>
      </c>
      <c r="J147" s="162">
        <f t="shared" si="71"/>
        <v>0</v>
      </c>
      <c r="K147" s="162">
        <f t="shared" si="71"/>
        <v>0</v>
      </c>
      <c r="L147" s="162">
        <f t="shared" ref="L147:AL147" si="72">SUM(L149:L150)</f>
        <v>0</v>
      </c>
      <c r="M147" s="162">
        <f t="shared" si="72"/>
        <v>0</v>
      </c>
      <c r="N147" s="162">
        <f t="shared" si="72"/>
        <v>0</v>
      </c>
      <c r="O147" s="162">
        <f t="shared" si="72"/>
        <v>0</v>
      </c>
      <c r="P147" s="162">
        <f t="shared" si="72"/>
        <v>0</v>
      </c>
      <c r="Q147" s="162">
        <f t="shared" si="72"/>
        <v>0</v>
      </c>
      <c r="R147" s="162">
        <f t="shared" si="72"/>
        <v>0</v>
      </c>
      <c r="S147" s="162">
        <f t="shared" si="72"/>
        <v>0</v>
      </c>
      <c r="T147" s="162">
        <f t="shared" si="72"/>
        <v>0</v>
      </c>
      <c r="U147" s="162">
        <f t="shared" si="72"/>
        <v>0</v>
      </c>
      <c r="V147" s="162">
        <f t="shared" si="72"/>
        <v>0</v>
      </c>
      <c r="W147" s="162">
        <f t="shared" si="72"/>
        <v>0</v>
      </c>
      <c r="X147" s="162">
        <f t="shared" si="72"/>
        <v>0</v>
      </c>
      <c r="Y147" s="162">
        <f t="shared" si="72"/>
        <v>0</v>
      </c>
      <c r="Z147" s="162">
        <f t="shared" si="72"/>
        <v>0</v>
      </c>
      <c r="AA147" s="162">
        <f t="shared" si="72"/>
        <v>0</v>
      </c>
      <c r="AB147" s="162">
        <f t="shared" si="72"/>
        <v>0</v>
      </c>
      <c r="AC147" s="162">
        <f t="shared" si="72"/>
        <v>0</v>
      </c>
      <c r="AD147" s="162">
        <f t="shared" si="72"/>
        <v>1169600</v>
      </c>
      <c r="AE147" s="162">
        <f t="shared" si="72"/>
        <v>0</v>
      </c>
      <c r="AF147" s="162">
        <f t="shared" si="72"/>
        <v>0</v>
      </c>
      <c r="AG147" s="162">
        <f t="shared" si="72"/>
        <v>0</v>
      </c>
      <c r="AH147" s="162">
        <f t="shared" si="72"/>
        <v>1169600</v>
      </c>
      <c r="AI147" s="162">
        <f t="shared" si="72"/>
        <v>0</v>
      </c>
      <c r="AJ147" s="162">
        <f t="shared" si="72"/>
        <v>0</v>
      </c>
      <c r="AK147" s="162">
        <f t="shared" si="72"/>
        <v>0</v>
      </c>
      <c r="AL147" s="368">
        <f t="shared" si="72"/>
        <v>1169600</v>
      </c>
    </row>
    <row r="148" spans="1:38" x14ac:dyDescent="0.25">
      <c r="A148" s="163"/>
      <c r="B148" s="158"/>
      <c r="C148" s="159"/>
      <c r="D148" s="159"/>
      <c r="E148" s="159"/>
      <c r="F148" s="159"/>
      <c r="G148" s="159"/>
      <c r="H148" s="159"/>
      <c r="I148" s="159"/>
      <c r="J148" s="159"/>
      <c r="K148" s="159"/>
      <c r="L148" s="159"/>
      <c r="M148" s="159"/>
      <c r="N148" s="159"/>
      <c r="O148" s="159"/>
      <c r="P148" s="159"/>
      <c r="Q148" s="159"/>
      <c r="R148" s="159"/>
      <c r="S148" s="159"/>
      <c r="T148" s="159"/>
      <c r="U148" s="159"/>
      <c r="V148" s="159"/>
      <c r="W148" s="159"/>
      <c r="X148" s="159"/>
      <c r="Y148" s="159"/>
      <c r="Z148" s="159"/>
      <c r="AA148" s="159"/>
      <c r="AB148" s="159"/>
      <c r="AC148" s="159"/>
      <c r="AD148" s="159"/>
      <c r="AE148" s="159"/>
      <c r="AF148" s="159"/>
      <c r="AG148" s="159"/>
      <c r="AH148" s="159"/>
      <c r="AI148" s="159"/>
      <c r="AJ148" s="159"/>
      <c r="AK148" s="159"/>
      <c r="AL148" s="367"/>
    </row>
    <row r="149" spans="1:38" s="117" customFormat="1" hidden="1" x14ac:dyDescent="0.25">
      <c r="A149" s="189" t="s">
        <v>11</v>
      </c>
      <c r="B149" s="165" t="s">
        <v>12</v>
      </c>
      <c r="C149" s="166">
        <v>0</v>
      </c>
      <c r="D149" s="166">
        <v>0</v>
      </c>
      <c r="E149" s="166">
        <v>0</v>
      </c>
      <c r="F149" s="166">
        <v>0</v>
      </c>
      <c r="G149" s="166">
        <v>0</v>
      </c>
      <c r="H149" s="166">
        <f>SUM(C149:G149)</f>
        <v>0</v>
      </c>
      <c r="I149" s="166">
        <v>0</v>
      </c>
      <c r="J149" s="166">
        <f>+I149</f>
        <v>0</v>
      </c>
      <c r="K149" s="166">
        <v>0</v>
      </c>
      <c r="L149" s="166">
        <v>0</v>
      </c>
      <c r="M149" s="166">
        <v>0</v>
      </c>
      <c r="N149" s="166">
        <v>0</v>
      </c>
      <c r="O149" s="166">
        <v>0</v>
      </c>
      <c r="P149" s="166">
        <v>0</v>
      </c>
      <c r="Q149" s="166">
        <v>0</v>
      </c>
      <c r="R149" s="166">
        <v>0</v>
      </c>
      <c r="S149" s="166">
        <v>0</v>
      </c>
      <c r="T149" s="166">
        <v>0</v>
      </c>
      <c r="U149" s="166">
        <v>0</v>
      </c>
      <c r="V149" s="166">
        <v>0</v>
      </c>
      <c r="W149" s="166">
        <v>0</v>
      </c>
      <c r="X149" s="166">
        <v>0</v>
      </c>
      <c r="Y149" s="166">
        <v>0</v>
      </c>
      <c r="Z149" s="166">
        <v>0</v>
      </c>
      <c r="AA149" s="166">
        <v>0</v>
      </c>
      <c r="AB149" s="166">
        <v>0</v>
      </c>
      <c r="AC149" s="166">
        <v>0</v>
      </c>
      <c r="AD149" s="166">
        <v>0</v>
      </c>
      <c r="AE149" s="166">
        <v>0</v>
      </c>
      <c r="AF149" s="166">
        <v>0</v>
      </c>
      <c r="AG149" s="166">
        <v>0</v>
      </c>
      <c r="AH149" s="166">
        <f>SUM(K149:AG149)</f>
        <v>0</v>
      </c>
      <c r="AI149" s="166">
        <v>0</v>
      </c>
      <c r="AJ149" s="166">
        <v>0</v>
      </c>
      <c r="AK149" s="166">
        <v>0</v>
      </c>
      <c r="AL149" s="369">
        <f>AK149+H149+J149+AH149</f>
        <v>0</v>
      </c>
    </row>
    <row r="150" spans="1:38" x14ac:dyDescent="0.25">
      <c r="A150" s="189" t="s">
        <v>13</v>
      </c>
      <c r="B150" s="165" t="s">
        <v>14</v>
      </c>
      <c r="C150" s="166">
        <v>0</v>
      </c>
      <c r="D150" s="166">
        <v>0</v>
      </c>
      <c r="E150" s="166">
        <v>0</v>
      </c>
      <c r="F150" s="166">
        <v>0</v>
      </c>
      <c r="G150" s="166">
        <v>0</v>
      </c>
      <c r="H150" s="166">
        <f>SUM(C150:G150)</f>
        <v>0</v>
      </c>
      <c r="I150" s="166">
        <v>0</v>
      </c>
      <c r="J150" s="166">
        <f>+I150</f>
        <v>0</v>
      </c>
      <c r="K150" s="166">
        <v>0</v>
      </c>
      <c r="L150" s="166">
        <v>0</v>
      </c>
      <c r="M150" s="166">
        <v>0</v>
      </c>
      <c r="N150" s="166">
        <v>0</v>
      </c>
      <c r="O150" s="166">
        <v>0</v>
      </c>
      <c r="P150" s="166">
        <v>0</v>
      </c>
      <c r="Q150" s="166">
        <v>0</v>
      </c>
      <c r="R150" s="166">
        <v>0</v>
      </c>
      <c r="S150" s="166">
        <v>0</v>
      </c>
      <c r="T150" s="166">
        <v>0</v>
      </c>
      <c r="U150" s="166">
        <v>0</v>
      </c>
      <c r="V150" s="166">
        <v>0</v>
      </c>
      <c r="W150" s="166">
        <v>0</v>
      </c>
      <c r="X150" s="166">
        <v>0</v>
      </c>
      <c r="Y150" s="166">
        <v>0</v>
      </c>
      <c r="Z150" s="166">
        <v>0</v>
      </c>
      <c r="AA150" s="166">
        <v>0</v>
      </c>
      <c r="AB150" s="166">
        <v>0</v>
      </c>
      <c r="AC150" s="166">
        <v>0</v>
      </c>
      <c r="AD150" s="166">
        <v>1169600</v>
      </c>
      <c r="AE150" s="166">
        <v>0</v>
      </c>
      <c r="AF150" s="166">
        <v>0</v>
      </c>
      <c r="AG150" s="166">
        <v>0</v>
      </c>
      <c r="AH150" s="166">
        <f>SUM(K150:AG150)</f>
        <v>1169600</v>
      </c>
      <c r="AI150" s="166">
        <v>0</v>
      </c>
      <c r="AJ150" s="166">
        <v>0</v>
      </c>
      <c r="AK150" s="166">
        <v>0</v>
      </c>
      <c r="AL150" s="369">
        <f>AK150+H150+J150+AH150</f>
        <v>1169600</v>
      </c>
    </row>
    <row r="151" spans="1:38" s="117" customFormat="1" x14ac:dyDescent="0.25">
      <c r="A151" s="176"/>
      <c r="B151" s="168"/>
      <c r="C151" s="169"/>
      <c r="D151" s="169"/>
      <c r="E151" s="169"/>
      <c r="F151" s="169"/>
      <c r="G151" s="169"/>
      <c r="H151" s="169"/>
      <c r="I151" s="169"/>
      <c r="J151" s="169"/>
      <c r="K151" s="169"/>
      <c r="L151" s="169"/>
      <c r="M151" s="169"/>
      <c r="N151" s="169"/>
      <c r="O151" s="169"/>
      <c r="P151" s="169"/>
      <c r="Q151" s="169"/>
      <c r="R151" s="169"/>
      <c r="S151" s="169"/>
      <c r="T151" s="169"/>
      <c r="U151" s="169"/>
      <c r="V151" s="169"/>
      <c r="W151" s="169"/>
      <c r="X151" s="169"/>
      <c r="Y151" s="169"/>
      <c r="Z151" s="169"/>
      <c r="AA151" s="169"/>
      <c r="AB151" s="169"/>
      <c r="AC151" s="169"/>
      <c r="AD151" s="169"/>
      <c r="AE151" s="169"/>
      <c r="AF151" s="169"/>
      <c r="AG151" s="169"/>
      <c r="AH151" s="169"/>
      <c r="AI151" s="169"/>
      <c r="AJ151" s="169"/>
      <c r="AK151" s="169"/>
      <c r="AL151" s="370"/>
    </row>
    <row r="152" spans="1:38" x14ac:dyDescent="0.25">
      <c r="A152" s="160" t="s">
        <v>15</v>
      </c>
      <c r="B152" s="161" t="s">
        <v>16</v>
      </c>
      <c r="C152" s="162">
        <f t="shared" ref="C152:K152" si="73">SUM(C154:C161)</f>
        <v>0</v>
      </c>
      <c r="D152" s="162">
        <f t="shared" si="73"/>
        <v>0</v>
      </c>
      <c r="E152" s="162">
        <f t="shared" si="73"/>
        <v>0</v>
      </c>
      <c r="F152" s="162">
        <f t="shared" si="73"/>
        <v>0</v>
      </c>
      <c r="G152" s="162">
        <f t="shared" si="73"/>
        <v>0</v>
      </c>
      <c r="H152" s="162">
        <f t="shared" si="73"/>
        <v>0</v>
      </c>
      <c r="I152" s="162">
        <f t="shared" si="73"/>
        <v>0</v>
      </c>
      <c r="J152" s="162">
        <f t="shared" si="73"/>
        <v>0</v>
      </c>
      <c r="K152" s="162">
        <f t="shared" si="73"/>
        <v>0</v>
      </c>
      <c r="L152" s="162">
        <f t="shared" ref="L152:AL152" si="74">SUM(L154:L161)</f>
        <v>0</v>
      </c>
      <c r="M152" s="162">
        <f t="shared" si="74"/>
        <v>0</v>
      </c>
      <c r="N152" s="162">
        <f t="shared" si="74"/>
        <v>0</v>
      </c>
      <c r="O152" s="162">
        <f t="shared" si="74"/>
        <v>0</v>
      </c>
      <c r="P152" s="162">
        <f t="shared" si="74"/>
        <v>0</v>
      </c>
      <c r="Q152" s="162">
        <f t="shared" si="74"/>
        <v>0</v>
      </c>
      <c r="R152" s="162">
        <f t="shared" si="74"/>
        <v>0</v>
      </c>
      <c r="S152" s="162">
        <f t="shared" si="74"/>
        <v>0</v>
      </c>
      <c r="T152" s="162">
        <f t="shared" si="74"/>
        <v>0</v>
      </c>
      <c r="U152" s="162">
        <f t="shared" si="74"/>
        <v>0</v>
      </c>
      <c r="V152" s="162">
        <f t="shared" si="74"/>
        <v>0</v>
      </c>
      <c r="W152" s="162">
        <f t="shared" si="74"/>
        <v>0</v>
      </c>
      <c r="X152" s="162">
        <f t="shared" si="74"/>
        <v>0</v>
      </c>
      <c r="Y152" s="162">
        <f t="shared" si="74"/>
        <v>0</v>
      </c>
      <c r="Z152" s="162">
        <f t="shared" si="74"/>
        <v>0</v>
      </c>
      <c r="AA152" s="162">
        <f t="shared" si="74"/>
        <v>0</v>
      </c>
      <c r="AB152" s="162">
        <f t="shared" si="74"/>
        <v>0</v>
      </c>
      <c r="AC152" s="162">
        <f t="shared" si="74"/>
        <v>0</v>
      </c>
      <c r="AD152" s="162">
        <f t="shared" si="74"/>
        <v>91672056.5</v>
      </c>
      <c r="AE152" s="162">
        <f t="shared" si="74"/>
        <v>0</v>
      </c>
      <c r="AF152" s="162">
        <f t="shared" si="74"/>
        <v>0</v>
      </c>
      <c r="AG152" s="162">
        <f t="shared" si="74"/>
        <v>0</v>
      </c>
      <c r="AH152" s="162">
        <f t="shared" si="74"/>
        <v>91672056.5</v>
      </c>
      <c r="AI152" s="162">
        <f t="shared" si="74"/>
        <v>0</v>
      </c>
      <c r="AJ152" s="162">
        <f t="shared" si="74"/>
        <v>0</v>
      </c>
      <c r="AK152" s="162">
        <f t="shared" si="74"/>
        <v>0</v>
      </c>
      <c r="AL152" s="368">
        <f t="shared" si="74"/>
        <v>91672056.5</v>
      </c>
    </row>
    <row r="153" spans="1:38" x14ac:dyDescent="0.25">
      <c r="A153" s="163"/>
      <c r="B153" s="158"/>
      <c r="C153" s="159"/>
      <c r="D153" s="159"/>
      <c r="E153" s="159"/>
      <c r="F153" s="159"/>
      <c r="G153" s="159"/>
      <c r="H153" s="159"/>
      <c r="I153" s="159"/>
      <c r="J153" s="159"/>
      <c r="K153" s="159"/>
      <c r="L153" s="159"/>
      <c r="M153" s="159"/>
      <c r="N153" s="159"/>
      <c r="O153" s="159"/>
      <c r="P153" s="159"/>
      <c r="Q153" s="159"/>
      <c r="R153" s="159"/>
      <c r="S153" s="159"/>
      <c r="T153" s="159"/>
      <c r="U153" s="159"/>
      <c r="V153" s="159"/>
      <c r="W153" s="159"/>
      <c r="X153" s="159"/>
      <c r="Y153" s="159"/>
      <c r="Z153" s="159"/>
      <c r="AA153" s="159"/>
      <c r="AB153" s="159"/>
      <c r="AC153" s="159"/>
      <c r="AD153" s="159"/>
      <c r="AE153" s="159"/>
      <c r="AF153" s="159"/>
      <c r="AG153" s="159"/>
      <c r="AH153" s="159"/>
      <c r="AI153" s="159"/>
      <c r="AJ153" s="159"/>
      <c r="AK153" s="159"/>
      <c r="AL153" s="367"/>
    </row>
    <row r="154" spans="1:38" x14ac:dyDescent="0.25">
      <c r="A154" s="189" t="s">
        <v>189</v>
      </c>
      <c r="B154" s="196" t="s">
        <v>214</v>
      </c>
      <c r="C154" s="166">
        <v>0</v>
      </c>
      <c r="D154" s="166">
        <v>0</v>
      </c>
      <c r="E154" s="166">
        <v>0</v>
      </c>
      <c r="F154" s="166">
        <v>0</v>
      </c>
      <c r="G154" s="166">
        <v>0</v>
      </c>
      <c r="H154" s="166">
        <f t="shared" ref="H154:H161" si="75">SUM(C154:G154)</f>
        <v>0</v>
      </c>
      <c r="I154" s="166">
        <v>0</v>
      </c>
      <c r="J154" s="166">
        <f t="shared" ref="J154:J161" si="76">+I154</f>
        <v>0</v>
      </c>
      <c r="K154" s="166">
        <v>0</v>
      </c>
      <c r="L154" s="166">
        <v>0</v>
      </c>
      <c r="M154" s="166">
        <v>0</v>
      </c>
      <c r="N154" s="166">
        <v>0</v>
      </c>
      <c r="O154" s="166">
        <v>0</v>
      </c>
      <c r="P154" s="166">
        <v>0</v>
      </c>
      <c r="Q154" s="166">
        <v>0</v>
      </c>
      <c r="R154" s="166">
        <v>0</v>
      </c>
      <c r="S154" s="166">
        <v>0</v>
      </c>
      <c r="T154" s="166">
        <v>0</v>
      </c>
      <c r="U154" s="166">
        <v>0</v>
      </c>
      <c r="V154" s="166">
        <v>0</v>
      </c>
      <c r="W154" s="166">
        <v>0</v>
      </c>
      <c r="X154" s="166">
        <v>0</v>
      </c>
      <c r="Y154" s="166">
        <v>0</v>
      </c>
      <c r="Z154" s="166">
        <v>0</v>
      </c>
      <c r="AA154" s="166">
        <v>0</v>
      </c>
      <c r="AB154" s="166">
        <v>0</v>
      </c>
      <c r="AC154" s="166">
        <v>0</v>
      </c>
      <c r="AD154" s="166">
        <v>4976322</v>
      </c>
      <c r="AE154" s="166">
        <v>0</v>
      </c>
      <c r="AF154" s="166">
        <v>0</v>
      </c>
      <c r="AG154" s="166">
        <v>0</v>
      </c>
      <c r="AH154" s="166">
        <f t="shared" ref="AH154:AH161" si="77">SUM(K154:AG154)</f>
        <v>4976322</v>
      </c>
      <c r="AI154" s="166">
        <v>0</v>
      </c>
      <c r="AJ154" s="166">
        <v>0</v>
      </c>
      <c r="AK154" s="166">
        <v>0</v>
      </c>
      <c r="AL154" s="369">
        <f t="shared" ref="AL154:AL160" si="78">AK154+H154+J154+AH154</f>
        <v>4976322</v>
      </c>
    </row>
    <row r="155" spans="1:38" x14ac:dyDescent="0.25">
      <c r="A155" s="189" t="s">
        <v>17</v>
      </c>
      <c r="B155" s="196" t="s">
        <v>215</v>
      </c>
      <c r="C155" s="166">
        <v>0</v>
      </c>
      <c r="D155" s="166">
        <v>0</v>
      </c>
      <c r="E155" s="166">
        <v>0</v>
      </c>
      <c r="F155" s="166">
        <v>0</v>
      </c>
      <c r="G155" s="166">
        <v>0</v>
      </c>
      <c r="H155" s="166">
        <f t="shared" si="75"/>
        <v>0</v>
      </c>
      <c r="I155" s="166">
        <v>0</v>
      </c>
      <c r="J155" s="166">
        <f t="shared" si="76"/>
        <v>0</v>
      </c>
      <c r="K155" s="166">
        <v>0</v>
      </c>
      <c r="L155" s="166">
        <v>0</v>
      </c>
      <c r="M155" s="166">
        <v>0</v>
      </c>
      <c r="N155" s="166">
        <v>0</v>
      </c>
      <c r="O155" s="166">
        <v>0</v>
      </c>
      <c r="P155" s="166">
        <v>0</v>
      </c>
      <c r="Q155" s="166">
        <v>0</v>
      </c>
      <c r="R155" s="166">
        <v>0</v>
      </c>
      <c r="S155" s="166">
        <v>0</v>
      </c>
      <c r="T155" s="166">
        <v>0</v>
      </c>
      <c r="U155" s="166">
        <v>0</v>
      </c>
      <c r="V155" s="166">
        <v>0</v>
      </c>
      <c r="W155" s="166">
        <v>0</v>
      </c>
      <c r="X155" s="166">
        <v>0</v>
      </c>
      <c r="Y155" s="166">
        <v>0</v>
      </c>
      <c r="Z155" s="166">
        <v>0</v>
      </c>
      <c r="AA155" s="166">
        <v>0</v>
      </c>
      <c r="AB155" s="166">
        <v>0</v>
      </c>
      <c r="AC155" s="166">
        <v>0</v>
      </c>
      <c r="AD155" s="166">
        <v>0</v>
      </c>
      <c r="AE155" s="166">
        <v>0</v>
      </c>
      <c r="AF155" s="166">
        <v>0</v>
      </c>
      <c r="AG155" s="166">
        <v>0</v>
      </c>
      <c r="AH155" s="166">
        <f t="shared" si="77"/>
        <v>0</v>
      </c>
      <c r="AI155" s="166">
        <v>0</v>
      </c>
      <c r="AJ155" s="166">
        <v>0</v>
      </c>
      <c r="AK155" s="166">
        <v>0</v>
      </c>
      <c r="AL155" s="369">
        <f t="shared" si="78"/>
        <v>0</v>
      </c>
    </row>
    <row r="156" spans="1:38" x14ac:dyDescent="0.25">
      <c r="A156" s="189" t="s">
        <v>18</v>
      </c>
      <c r="B156" s="196" t="s">
        <v>19</v>
      </c>
      <c r="C156" s="166">
        <v>0</v>
      </c>
      <c r="D156" s="166">
        <v>0</v>
      </c>
      <c r="E156" s="166">
        <v>0</v>
      </c>
      <c r="F156" s="166">
        <v>0</v>
      </c>
      <c r="G156" s="166">
        <v>0</v>
      </c>
      <c r="H156" s="166">
        <f t="shared" si="75"/>
        <v>0</v>
      </c>
      <c r="I156" s="166">
        <v>0</v>
      </c>
      <c r="J156" s="166">
        <f t="shared" si="76"/>
        <v>0</v>
      </c>
      <c r="K156" s="166">
        <v>0</v>
      </c>
      <c r="L156" s="166">
        <v>0</v>
      </c>
      <c r="M156" s="166">
        <v>0</v>
      </c>
      <c r="N156" s="166">
        <v>0</v>
      </c>
      <c r="O156" s="166">
        <v>0</v>
      </c>
      <c r="P156" s="166">
        <v>0</v>
      </c>
      <c r="Q156" s="166">
        <v>0</v>
      </c>
      <c r="R156" s="166">
        <v>0</v>
      </c>
      <c r="S156" s="166">
        <v>0</v>
      </c>
      <c r="T156" s="166">
        <v>0</v>
      </c>
      <c r="U156" s="166">
        <v>0</v>
      </c>
      <c r="V156" s="166">
        <v>0</v>
      </c>
      <c r="W156" s="166">
        <v>0</v>
      </c>
      <c r="X156" s="166">
        <v>0</v>
      </c>
      <c r="Y156" s="166">
        <v>0</v>
      </c>
      <c r="Z156" s="166">
        <v>0</v>
      </c>
      <c r="AA156" s="166">
        <v>0</v>
      </c>
      <c r="AB156" s="166">
        <v>0</v>
      </c>
      <c r="AC156" s="166">
        <v>0</v>
      </c>
      <c r="AD156" s="166">
        <v>237529.5</v>
      </c>
      <c r="AE156" s="166">
        <v>0</v>
      </c>
      <c r="AF156" s="166">
        <v>0</v>
      </c>
      <c r="AG156" s="166">
        <v>0</v>
      </c>
      <c r="AH156" s="166">
        <f t="shared" si="77"/>
        <v>237529.5</v>
      </c>
      <c r="AI156" s="166">
        <v>0</v>
      </c>
      <c r="AJ156" s="166">
        <v>0</v>
      </c>
      <c r="AK156" s="166">
        <v>0</v>
      </c>
      <c r="AL156" s="369">
        <f t="shared" si="78"/>
        <v>237529.5</v>
      </c>
    </row>
    <row r="157" spans="1:38" x14ac:dyDescent="0.25">
      <c r="A157" s="189" t="s">
        <v>20</v>
      </c>
      <c r="B157" s="196" t="s">
        <v>21</v>
      </c>
      <c r="C157" s="166">
        <v>0</v>
      </c>
      <c r="D157" s="166">
        <v>0</v>
      </c>
      <c r="E157" s="166">
        <v>0</v>
      </c>
      <c r="F157" s="166">
        <v>0</v>
      </c>
      <c r="G157" s="166">
        <v>0</v>
      </c>
      <c r="H157" s="166">
        <f t="shared" si="75"/>
        <v>0</v>
      </c>
      <c r="I157" s="166">
        <v>0</v>
      </c>
      <c r="J157" s="166">
        <f t="shared" si="76"/>
        <v>0</v>
      </c>
      <c r="K157" s="166">
        <v>0</v>
      </c>
      <c r="L157" s="166">
        <v>0</v>
      </c>
      <c r="M157" s="166">
        <v>0</v>
      </c>
      <c r="N157" s="166">
        <v>0</v>
      </c>
      <c r="O157" s="166">
        <v>0</v>
      </c>
      <c r="P157" s="166">
        <v>0</v>
      </c>
      <c r="Q157" s="166">
        <v>0</v>
      </c>
      <c r="R157" s="166">
        <v>0</v>
      </c>
      <c r="S157" s="166">
        <v>0</v>
      </c>
      <c r="T157" s="166">
        <v>0</v>
      </c>
      <c r="U157" s="166">
        <v>0</v>
      </c>
      <c r="V157" s="166">
        <v>0</v>
      </c>
      <c r="W157" s="166">
        <v>0</v>
      </c>
      <c r="X157" s="166">
        <v>0</v>
      </c>
      <c r="Y157" s="166">
        <v>0</v>
      </c>
      <c r="Z157" s="166">
        <v>0</v>
      </c>
      <c r="AA157" s="166">
        <v>0</v>
      </c>
      <c r="AB157" s="166">
        <v>0</v>
      </c>
      <c r="AC157" s="166">
        <v>0</v>
      </c>
      <c r="AD157" s="166">
        <v>86391905</v>
      </c>
      <c r="AE157" s="166">
        <v>0</v>
      </c>
      <c r="AF157" s="166">
        <v>0</v>
      </c>
      <c r="AG157" s="166">
        <v>0</v>
      </c>
      <c r="AH157" s="166">
        <f t="shared" si="77"/>
        <v>86391905</v>
      </c>
      <c r="AI157" s="166">
        <v>0</v>
      </c>
      <c r="AJ157" s="166">
        <v>0</v>
      </c>
      <c r="AK157" s="166">
        <v>0</v>
      </c>
      <c r="AL157" s="369">
        <f t="shared" si="78"/>
        <v>86391905</v>
      </c>
    </row>
    <row r="158" spans="1:38" x14ac:dyDescent="0.25">
      <c r="A158" s="189" t="s">
        <v>22</v>
      </c>
      <c r="B158" s="196" t="s">
        <v>216</v>
      </c>
      <c r="C158" s="166">
        <v>0</v>
      </c>
      <c r="D158" s="166">
        <v>0</v>
      </c>
      <c r="E158" s="166">
        <v>0</v>
      </c>
      <c r="F158" s="166">
        <v>0</v>
      </c>
      <c r="G158" s="166">
        <v>0</v>
      </c>
      <c r="H158" s="166">
        <f t="shared" si="75"/>
        <v>0</v>
      </c>
      <c r="I158" s="166">
        <v>0</v>
      </c>
      <c r="J158" s="166">
        <f t="shared" si="76"/>
        <v>0</v>
      </c>
      <c r="K158" s="166">
        <v>0</v>
      </c>
      <c r="L158" s="166">
        <v>0</v>
      </c>
      <c r="M158" s="166">
        <v>0</v>
      </c>
      <c r="N158" s="166">
        <v>0</v>
      </c>
      <c r="O158" s="166">
        <v>0</v>
      </c>
      <c r="P158" s="166">
        <v>0</v>
      </c>
      <c r="Q158" s="166">
        <v>0</v>
      </c>
      <c r="R158" s="166">
        <v>0</v>
      </c>
      <c r="S158" s="166">
        <v>0</v>
      </c>
      <c r="T158" s="166">
        <v>0</v>
      </c>
      <c r="U158" s="166">
        <v>0</v>
      </c>
      <c r="V158" s="166">
        <v>0</v>
      </c>
      <c r="W158" s="166">
        <v>0</v>
      </c>
      <c r="X158" s="166">
        <v>0</v>
      </c>
      <c r="Y158" s="166">
        <v>0</v>
      </c>
      <c r="Z158" s="166">
        <v>0</v>
      </c>
      <c r="AA158" s="166">
        <v>0</v>
      </c>
      <c r="AB158" s="166">
        <v>0</v>
      </c>
      <c r="AC158" s="166">
        <v>0</v>
      </c>
      <c r="AD158" s="166">
        <v>66300</v>
      </c>
      <c r="AE158" s="166">
        <v>0</v>
      </c>
      <c r="AF158" s="166">
        <v>0</v>
      </c>
      <c r="AG158" s="166">
        <v>0</v>
      </c>
      <c r="AH158" s="166">
        <f t="shared" si="77"/>
        <v>66300</v>
      </c>
      <c r="AI158" s="166">
        <v>0</v>
      </c>
      <c r="AJ158" s="166">
        <v>0</v>
      </c>
      <c r="AK158" s="166">
        <v>0</v>
      </c>
      <c r="AL158" s="369">
        <f t="shared" si="78"/>
        <v>66300</v>
      </c>
    </row>
    <row r="159" spans="1:38" hidden="1" x14ac:dyDescent="0.25">
      <c r="A159" s="189" t="s">
        <v>23</v>
      </c>
      <c r="B159" s="196" t="s">
        <v>278</v>
      </c>
      <c r="C159" s="166">
        <v>0</v>
      </c>
      <c r="D159" s="166">
        <v>0</v>
      </c>
      <c r="E159" s="166">
        <v>0</v>
      </c>
      <c r="F159" s="166">
        <v>0</v>
      </c>
      <c r="G159" s="166">
        <v>0</v>
      </c>
      <c r="H159" s="166">
        <f t="shared" si="75"/>
        <v>0</v>
      </c>
      <c r="I159" s="166">
        <v>0</v>
      </c>
      <c r="J159" s="166">
        <f t="shared" si="76"/>
        <v>0</v>
      </c>
      <c r="K159" s="166">
        <v>0</v>
      </c>
      <c r="L159" s="166">
        <v>0</v>
      </c>
      <c r="M159" s="166">
        <v>0</v>
      </c>
      <c r="N159" s="166">
        <v>0</v>
      </c>
      <c r="O159" s="166">
        <v>0</v>
      </c>
      <c r="P159" s="166">
        <v>0</v>
      </c>
      <c r="Q159" s="166">
        <v>0</v>
      </c>
      <c r="R159" s="166">
        <v>0</v>
      </c>
      <c r="S159" s="166">
        <v>0</v>
      </c>
      <c r="T159" s="166">
        <v>0</v>
      </c>
      <c r="U159" s="166">
        <v>0</v>
      </c>
      <c r="V159" s="166">
        <v>0</v>
      </c>
      <c r="W159" s="166">
        <v>0</v>
      </c>
      <c r="X159" s="166">
        <v>0</v>
      </c>
      <c r="Y159" s="166">
        <v>0</v>
      </c>
      <c r="Z159" s="166">
        <v>0</v>
      </c>
      <c r="AA159" s="166">
        <v>0</v>
      </c>
      <c r="AB159" s="166">
        <v>0</v>
      </c>
      <c r="AC159" s="166">
        <v>0</v>
      </c>
      <c r="AD159" s="166">
        <v>0</v>
      </c>
      <c r="AE159" s="166">
        <v>0</v>
      </c>
      <c r="AF159" s="166">
        <v>0</v>
      </c>
      <c r="AG159" s="166">
        <v>0</v>
      </c>
      <c r="AH159" s="166">
        <f t="shared" si="77"/>
        <v>0</v>
      </c>
      <c r="AI159" s="166">
        <v>0</v>
      </c>
      <c r="AJ159" s="166">
        <v>0</v>
      </c>
      <c r="AK159" s="166">
        <v>0</v>
      </c>
      <c r="AL159" s="369">
        <f t="shared" si="78"/>
        <v>0</v>
      </c>
    </row>
    <row r="160" spans="1:38" s="117" customFormat="1" hidden="1" x14ac:dyDescent="0.25">
      <c r="A160" s="189" t="s">
        <v>1</v>
      </c>
      <c r="B160" s="196" t="s">
        <v>0</v>
      </c>
      <c r="C160" s="166">
        <v>0</v>
      </c>
      <c r="D160" s="166">
        <v>0</v>
      </c>
      <c r="E160" s="166">
        <v>0</v>
      </c>
      <c r="F160" s="166">
        <v>0</v>
      </c>
      <c r="G160" s="166">
        <v>0</v>
      </c>
      <c r="H160" s="166">
        <f t="shared" si="75"/>
        <v>0</v>
      </c>
      <c r="I160" s="166">
        <v>0</v>
      </c>
      <c r="J160" s="166">
        <f t="shared" si="76"/>
        <v>0</v>
      </c>
      <c r="K160" s="166">
        <v>0</v>
      </c>
      <c r="L160" s="166">
        <v>0</v>
      </c>
      <c r="M160" s="166">
        <v>0</v>
      </c>
      <c r="N160" s="166">
        <v>0</v>
      </c>
      <c r="O160" s="166">
        <v>0</v>
      </c>
      <c r="P160" s="166">
        <v>0</v>
      </c>
      <c r="Q160" s="166">
        <v>0</v>
      </c>
      <c r="R160" s="166">
        <v>0</v>
      </c>
      <c r="S160" s="166">
        <v>0</v>
      </c>
      <c r="T160" s="166">
        <v>0</v>
      </c>
      <c r="U160" s="166">
        <v>0</v>
      </c>
      <c r="V160" s="166">
        <v>0</v>
      </c>
      <c r="W160" s="166">
        <v>0</v>
      </c>
      <c r="X160" s="166">
        <v>0</v>
      </c>
      <c r="Y160" s="166">
        <v>0</v>
      </c>
      <c r="Z160" s="166">
        <v>0</v>
      </c>
      <c r="AA160" s="166">
        <v>0</v>
      </c>
      <c r="AB160" s="166">
        <v>0</v>
      </c>
      <c r="AC160" s="166">
        <v>0</v>
      </c>
      <c r="AD160" s="166">
        <v>0</v>
      </c>
      <c r="AE160" s="166">
        <v>0</v>
      </c>
      <c r="AF160" s="166">
        <v>0</v>
      </c>
      <c r="AG160" s="166">
        <v>0</v>
      </c>
      <c r="AH160" s="166">
        <f t="shared" si="77"/>
        <v>0</v>
      </c>
      <c r="AI160" s="166">
        <v>0</v>
      </c>
      <c r="AJ160" s="166">
        <v>0</v>
      </c>
      <c r="AK160" s="166">
        <v>0</v>
      </c>
      <c r="AL160" s="369">
        <f t="shared" si="78"/>
        <v>0</v>
      </c>
    </row>
    <row r="161" spans="1:38" x14ac:dyDescent="0.25">
      <c r="A161" s="189" t="s">
        <v>24</v>
      </c>
      <c r="B161" s="196" t="s">
        <v>328</v>
      </c>
      <c r="C161" s="166">
        <v>0</v>
      </c>
      <c r="D161" s="166">
        <v>0</v>
      </c>
      <c r="E161" s="166">
        <v>0</v>
      </c>
      <c r="F161" s="166">
        <v>0</v>
      </c>
      <c r="G161" s="166">
        <v>0</v>
      </c>
      <c r="H161" s="166">
        <f t="shared" si="75"/>
        <v>0</v>
      </c>
      <c r="I161" s="166">
        <v>0</v>
      </c>
      <c r="J161" s="166">
        <f t="shared" si="76"/>
        <v>0</v>
      </c>
      <c r="K161" s="166">
        <v>0</v>
      </c>
      <c r="L161" s="166">
        <v>0</v>
      </c>
      <c r="M161" s="166">
        <v>0</v>
      </c>
      <c r="N161" s="166">
        <v>0</v>
      </c>
      <c r="O161" s="166">
        <v>0</v>
      </c>
      <c r="P161" s="166">
        <v>0</v>
      </c>
      <c r="Q161" s="166">
        <v>0</v>
      </c>
      <c r="R161" s="166">
        <v>0</v>
      </c>
      <c r="S161" s="166">
        <v>0</v>
      </c>
      <c r="T161" s="166">
        <v>0</v>
      </c>
      <c r="U161" s="166">
        <v>0</v>
      </c>
      <c r="V161" s="166">
        <v>0</v>
      </c>
      <c r="W161" s="166">
        <v>0</v>
      </c>
      <c r="X161" s="166">
        <v>0</v>
      </c>
      <c r="Y161" s="166">
        <v>0</v>
      </c>
      <c r="Z161" s="166">
        <v>0</v>
      </c>
      <c r="AA161" s="166">
        <v>0</v>
      </c>
      <c r="AB161" s="166">
        <v>0</v>
      </c>
      <c r="AC161" s="166">
        <v>0</v>
      </c>
      <c r="AD161" s="166">
        <v>0</v>
      </c>
      <c r="AE161" s="166">
        <v>0</v>
      </c>
      <c r="AF161" s="166">
        <v>0</v>
      </c>
      <c r="AG161" s="166">
        <v>0</v>
      </c>
      <c r="AH161" s="166">
        <f t="shared" si="77"/>
        <v>0</v>
      </c>
      <c r="AI161" s="166">
        <v>0</v>
      </c>
      <c r="AJ161" s="166">
        <v>0</v>
      </c>
      <c r="AK161" s="166">
        <v>0</v>
      </c>
      <c r="AL161" s="369">
        <f>AK161+H161+J161+AH161</f>
        <v>0</v>
      </c>
    </row>
    <row r="162" spans="1:38" s="117" customFormat="1" ht="13.8" thickBot="1" x14ac:dyDescent="0.3">
      <c r="A162" s="193"/>
      <c r="B162" s="194"/>
      <c r="C162" s="195"/>
      <c r="D162" s="195"/>
      <c r="E162" s="195"/>
      <c r="F162" s="195"/>
      <c r="G162" s="195"/>
      <c r="H162" s="195"/>
      <c r="I162" s="195"/>
      <c r="J162" s="195"/>
      <c r="K162" s="195"/>
      <c r="L162" s="195"/>
      <c r="M162" s="195"/>
      <c r="N162" s="195"/>
      <c r="O162" s="195"/>
      <c r="P162" s="195"/>
      <c r="Q162" s="195"/>
      <c r="R162" s="195"/>
      <c r="S162" s="195"/>
      <c r="T162" s="195"/>
      <c r="U162" s="195"/>
      <c r="V162" s="195"/>
      <c r="W162" s="195"/>
      <c r="X162" s="195"/>
      <c r="Y162" s="195"/>
      <c r="Z162" s="195"/>
      <c r="AA162" s="195"/>
      <c r="AB162" s="195"/>
      <c r="AC162" s="195"/>
      <c r="AD162" s="195"/>
      <c r="AE162" s="195"/>
      <c r="AF162" s="195"/>
      <c r="AG162" s="195"/>
      <c r="AH162" s="195"/>
      <c r="AI162" s="195"/>
      <c r="AJ162" s="195"/>
      <c r="AK162" s="195"/>
      <c r="AL162" s="374"/>
    </row>
    <row r="163" spans="1:38" ht="13.8" thickBot="1" x14ac:dyDescent="0.3">
      <c r="A163" s="151">
        <v>5</v>
      </c>
      <c r="B163" s="152" t="s">
        <v>25</v>
      </c>
      <c r="C163" s="153">
        <f t="shared" ref="C163:K163" si="79">+C165+C176+C181</f>
        <v>0</v>
      </c>
      <c r="D163" s="153">
        <f t="shared" si="79"/>
        <v>0</v>
      </c>
      <c r="E163" s="153">
        <f t="shared" si="79"/>
        <v>0</v>
      </c>
      <c r="F163" s="153">
        <f t="shared" si="79"/>
        <v>0</v>
      </c>
      <c r="G163" s="153">
        <f t="shared" si="79"/>
        <v>0</v>
      </c>
      <c r="H163" s="153">
        <f t="shared" si="79"/>
        <v>0</v>
      </c>
      <c r="I163" s="153">
        <f t="shared" si="79"/>
        <v>0</v>
      </c>
      <c r="J163" s="153">
        <f t="shared" si="79"/>
        <v>0</v>
      </c>
      <c r="K163" s="153">
        <f t="shared" si="79"/>
        <v>0</v>
      </c>
      <c r="L163" s="153">
        <f t="shared" ref="L163:AL163" si="80">+L165+L176+L181</f>
        <v>0</v>
      </c>
      <c r="M163" s="153">
        <f t="shared" si="80"/>
        <v>0</v>
      </c>
      <c r="N163" s="153">
        <f t="shared" si="80"/>
        <v>0</v>
      </c>
      <c r="O163" s="153">
        <f t="shared" si="80"/>
        <v>0</v>
      </c>
      <c r="P163" s="153">
        <f t="shared" si="80"/>
        <v>0</v>
      </c>
      <c r="Q163" s="153">
        <f t="shared" si="80"/>
        <v>0</v>
      </c>
      <c r="R163" s="153">
        <f t="shared" si="80"/>
        <v>0</v>
      </c>
      <c r="S163" s="153">
        <f t="shared" si="80"/>
        <v>0</v>
      </c>
      <c r="T163" s="153">
        <f t="shared" si="80"/>
        <v>0</v>
      </c>
      <c r="U163" s="153">
        <f t="shared" si="80"/>
        <v>0</v>
      </c>
      <c r="V163" s="153">
        <f t="shared" si="80"/>
        <v>0</v>
      </c>
      <c r="W163" s="153">
        <f t="shared" si="80"/>
        <v>0</v>
      </c>
      <c r="X163" s="153">
        <f t="shared" si="80"/>
        <v>0</v>
      </c>
      <c r="Y163" s="153">
        <f t="shared" si="80"/>
        <v>0</v>
      </c>
      <c r="Z163" s="153">
        <f t="shared" si="80"/>
        <v>0</v>
      </c>
      <c r="AA163" s="153">
        <f t="shared" si="80"/>
        <v>0</v>
      </c>
      <c r="AB163" s="153">
        <f t="shared" si="80"/>
        <v>0</v>
      </c>
      <c r="AC163" s="153">
        <f t="shared" si="80"/>
        <v>0</v>
      </c>
      <c r="AD163" s="153">
        <f t="shared" si="80"/>
        <v>1216216448</v>
      </c>
      <c r="AE163" s="153">
        <f t="shared" si="80"/>
        <v>0</v>
      </c>
      <c r="AF163" s="153">
        <f t="shared" si="80"/>
        <v>0</v>
      </c>
      <c r="AG163" s="153">
        <f t="shared" si="80"/>
        <v>0</v>
      </c>
      <c r="AH163" s="153">
        <f t="shared" si="80"/>
        <v>1216216448</v>
      </c>
      <c r="AI163" s="153">
        <f t="shared" si="80"/>
        <v>0</v>
      </c>
      <c r="AJ163" s="153">
        <f t="shared" si="80"/>
        <v>0</v>
      </c>
      <c r="AK163" s="153">
        <f t="shared" si="80"/>
        <v>0</v>
      </c>
      <c r="AL163" s="365">
        <f t="shared" si="80"/>
        <v>1216216448</v>
      </c>
    </row>
    <row r="164" spans="1:38" s="117" customFormat="1" x14ac:dyDescent="0.25">
      <c r="A164" s="185"/>
      <c r="B164" s="186"/>
      <c r="C164" s="187"/>
      <c r="D164" s="187"/>
      <c r="E164" s="187"/>
      <c r="F164" s="187"/>
      <c r="G164" s="187"/>
      <c r="H164" s="187"/>
      <c r="I164" s="187"/>
      <c r="J164" s="187"/>
      <c r="K164" s="187"/>
      <c r="L164" s="187"/>
      <c r="M164" s="187"/>
      <c r="N164" s="187"/>
      <c r="O164" s="187"/>
      <c r="P164" s="187"/>
      <c r="Q164" s="187"/>
      <c r="R164" s="187"/>
      <c r="S164" s="187"/>
      <c r="T164" s="187"/>
      <c r="U164" s="187"/>
      <c r="V164" s="187"/>
      <c r="W164" s="187"/>
      <c r="X164" s="187"/>
      <c r="Y164" s="187"/>
      <c r="Z164" s="187"/>
      <c r="AA164" s="187"/>
      <c r="AB164" s="187"/>
      <c r="AC164" s="187"/>
      <c r="AD164" s="187"/>
      <c r="AE164" s="187"/>
      <c r="AF164" s="187"/>
      <c r="AG164" s="187"/>
      <c r="AH164" s="187"/>
      <c r="AI164" s="187"/>
      <c r="AJ164" s="187"/>
      <c r="AK164" s="187"/>
      <c r="AL164" s="373"/>
    </row>
    <row r="165" spans="1:38" x14ac:dyDescent="0.25">
      <c r="A165" s="160" t="s">
        <v>26</v>
      </c>
      <c r="B165" s="161" t="s">
        <v>27</v>
      </c>
      <c r="C165" s="162">
        <f t="shared" ref="C165:K165" si="81">SUM(C167:C174)</f>
        <v>0</v>
      </c>
      <c r="D165" s="162">
        <f t="shared" si="81"/>
        <v>0</v>
      </c>
      <c r="E165" s="162">
        <f t="shared" si="81"/>
        <v>0</v>
      </c>
      <c r="F165" s="162">
        <f t="shared" si="81"/>
        <v>0</v>
      </c>
      <c r="G165" s="162">
        <f t="shared" si="81"/>
        <v>0</v>
      </c>
      <c r="H165" s="162">
        <f t="shared" si="81"/>
        <v>0</v>
      </c>
      <c r="I165" s="162">
        <f t="shared" si="81"/>
        <v>0</v>
      </c>
      <c r="J165" s="162">
        <f t="shared" si="81"/>
        <v>0</v>
      </c>
      <c r="K165" s="162">
        <f t="shared" si="81"/>
        <v>0</v>
      </c>
      <c r="L165" s="162">
        <f t="shared" ref="L165:AL165" si="82">SUM(L167:L174)</f>
        <v>0</v>
      </c>
      <c r="M165" s="162">
        <f t="shared" si="82"/>
        <v>0</v>
      </c>
      <c r="N165" s="162">
        <f t="shared" si="82"/>
        <v>0</v>
      </c>
      <c r="O165" s="162">
        <f t="shared" si="82"/>
        <v>0</v>
      </c>
      <c r="P165" s="162">
        <f t="shared" si="82"/>
        <v>0</v>
      </c>
      <c r="Q165" s="162">
        <f t="shared" si="82"/>
        <v>0</v>
      </c>
      <c r="R165" s="162">
        <f t="shared" si="82"/>
        <v>0</v>
      </c>
      <c r="S165" s="162">
        <f t="shared" si="82"/>
        <v>0</v>
      </c>
      <c r="T165" s="162">
        <f t="shared" si="82"/>
        <v>0</v>
      </c>
      <c r="U165" s="162">
        <f t="shared" si="82"/>
        <v>0</v>
      </c>
      <c r="V165" s="162">
        <f t="shared" si="82"/>
        <v>0</v>
      </c>
      <c r="W165" s="162">
        <f t="shared" si="82"/>
        <v>0</v>
      </c>
      <c r="X165" s="162">
        <f t="shared" si="82"/>
        <v>0</v>
      </c>
      <c r="Y165" s="162">
        <f t="shared" si="82"/>
        <v>0</v>
      </c>
      <c r="Z165" s="162">
        <f t="shared" si="82"/>
        <v>0</v>
      </c>
      <c r="AA165" s="162">
        <f t="shared" si="82"/>
        <v>0</v>
      </c>
      <c r="AB165" s="162">
        <f t="shared" si="82"/>
        <v>0</v>
      </c>
      <c r="AC165" s="162">
        <f t="shared" si="82"/>
        <v>0</v>
      </c>
      <c r="AD165" s="162">
        <f t="shared" si="82"/>
        <v>1059587000</v>
      </c>
      <c r="AE165" s="162">
        <f t="shared" si="82"/>
        <v>0</v>
      </c>
      <c r="AF165" s="162">
        <f t="shared" si="82"/>
        <v>0</v>
      </c>
      <c r="AG165" s="162">
        <f t="shared" si="82"/>
        <v>0</v>
      </c>
      <c r="AH165" s="162">
        <f t="shared" si="82"/>
        <v>1059587000</v>
      </c>
      <c r="AI165" s="162">
        <f t="shared" si="82"/>
        <v>0</v>
      </c>
      <c r="AJ165" s="162">
        <f t="shared" si="82"/>
        <v>0</v>
      </c>
      <c r="AK165" s="162">
        <f t="shared" si="82"/>
        <v>0</v>
      </c>
      <c r="AL165" s="368">
        <f t="shared" si="82"/>
        <v>1059587000</v>
      </c>
    </row>
    <row r="166" spans="1:38" x14ac:dyDescent="0.25">
      <c r="A166" s="163"/>
      <c r="B166" s="158"/>
      <c r="C166" s="159"/>
      <c r="D166" s="159"/>
      <c r="E166" s="159"/>
      <c r="F166" s="159"/>
      <c r="G166" s="159"/>
      <c r="H166" s="159"/>
      <c r="I166" s="159"/>
      <c r="J166" s="159"/>
      <c r="K166" s="159"/>
      <c r="L166" s="159"/>
      <c r="M166" s="159"/>
      <c r="N166" s="159"/>
      <c r="O166" s="159"/>
      <c r="P166" s="159"/>
      <c r="Q166" s="159"/>
      <c r="R166" s="159"/>
      <c r="S166" s="159"/>
      <c r="T166" s="159"/>
      <c r="U166" s="159"/>
      <c r="V166" s="159"/>
      <c r="W166" s="159"/>
      <c r="X166" s="159"/>
      <c r="Y166" s="159"/>
      <c r="Z166" s="159"/>
      <c r="AA166" s="159"/>
      <c r="AB166" s="159"/>
      <c r="AC166" s="159"/>
      <c r="AD166" s="159"/>
      <c r="AE166" s="159"/>
      <c r="AF166" s="159"/>
      <c r="AG166" s="159"/>
      <c r="AH166" s="159"/>
      <c r="AI166" s="159"/>
      <c r="AJ166" s="159"/>
      <c r="AK166" s="159"/>
      <c r="AL166" s="367"/>
    </row>
    <row r="167" spans="1:38" hidden="1" x14ac:dyDescent="0.25">
      <c r="A167" s="189" t="s">
        <v>225</v>
      </c>
      <c r="B167" s="196" t="s">
        <v>329</v>
      </c>
      <c r="C167" s="166">
        <v>0</v>
      </c>
      <c r="D167" s="166">
        <v>0</v>
      </c>
      <c r="E167" s="166">
        <v>0</v>
      </c>
      <c r="F167" s="166">
        <v>0</v>
      </c>
      <c r="G167" s="166">
        <v>0</v>
      </c>
      <c r="H167" s="166">
        <f t="shared" ref="H167:H174" si="83">SUM(C167:G167)</f>
        <v>0</v>
      </c>
      <c r="I167" s="166">
        <v>0</v>
      </c>
      <c r="J167" s="166">
        <f t="shared" ref="J167:J174" si="84">+I167</f>
        <v>0</v>
      </c>
      <c r="K167" s="166">
        <v>0</v>
      </c>
      <c r="L167" s="166">
        <v>0</v>
      </c>
      <c r="M167" s="166">
        <v>0</v>
      </c>
      <c r="N167" s="166">
        <v>0</v>
      </c>
      <c r="O167" s="166">
        <v>0</v>
      </c>
      <c r="P167" s="166">
        <v>0</v>
      </c>
      <c r="Q167" s="166">
        <v>0</v>
      </c>
      <c r="R167" s="166">
        <v>0</v>
      </c>
      <c r="S167" s="166">
        <v>0</v>
      </c>
      <c r="T167" s="166">
        <v>0</v>
      </c>
      <c r="U167" s="166">
        <v>0</v>
      </c>
      <c r="V167" s="166">
        <v>0</v>
      </c>
      <c r="W167" s="166">
        <v>0</v>
      </c>
      <c r="X167" s="166">
        <v>0</v>
      </c>
      <c r="Y167" s="166">
        <v>0</v>
      </c>
      <c r="Z167" s="166">
        <v>0</v>
      </c>
      <c r="AA167" s="166">
        <v>0</v>
      </c>
      <c r="AB167" s="166">
        <v>0</v>
      </c>
      <c r="AC167" s="166">
        <v>0</v>
      </c>
      <c r="AD167" s="166">
        <v>0</v>
      </c>
      <c r="AE167" s="166">
        <v>0</v>
      </c>
      <c r="AF167" s="166">
        <v>0</v>
      </c>
      <c r="AG167" s="166">
        <v>0</v>
      </c>
      <c r="AH167" s="166">
        <f t="shared" ref="AH167:AH174" si="85">SUM(K167:AG167)</f>
        <v>0</v>
      </c>
      <c r="AI167" s="166">
        <v>0</v>
      </c>
      <c r="AJ167" s="166">
        <v>0</v>
      </c>
      <c r="AK167" s="166">
        <v>0</v>
      </c>
      <c r="AL167" s="369">
        <f t="shared" ref="AL167:AL174" si="86">AK167+H167+J167+AH167</f>
        <v>0</v>
      </c>
    </row>
    <row r="168" spans="1:38" hidden="1" x14ac:dyDescent="0.25">
      <c r="A168" s="189" t="s">
        <v>28</v>
      </c>
      <c r="B168" s="165" t="s">
        <v>29</v>
      </c>
      <c r="C168" s="166">
        <v>0</v>
      </c>
      <c r="D168" s="166">
        <v>0</v>
      </c>
      <c r="E168" s="166">
        <v>0</v>
      </c>
      <c r="F168" s="166">
        <v>0</v>
      </c>
      <c r="G168" s="166">
        <v>0</v>
      </c>
      <c r="H168" s="166">
        <f t="shared" si="83"/>
        <v>0</v>
      </c>
      <c r="I168" s="166">
        <v>0</v>
      </c>
      <c r="J168" s="166">
        <f t="shared" si="84"/>
        <v>0</v>
      </c>
      <c r="K168" s="166">
        <v>0</v>
      </c>
      <c r="L168" s="166">
        <v>0</v>
      </c>
      <c r="M168" s="166">
        <v>0</v>
      </c>
      <c r="N168" s="166">
        <v>0</v>
      </c>
      <c r="O168" s="166">
        <v>0</v>
      </c>
      <c r="P168" s="166">
        <v>0</v>
      </c>
      <c r="Q168" s="166">
        <v>0</v>
      </c>
      <c r="R168" s="166">
        <v>0</v>
      </c>
      <c r="S168" s="166">
        <v>0</v>
      </c>
      <c r="T168" s="166">
        <v>0</v>
      </c>
      <c r="U168" s="166">
        <v>0</v>
      </c>
      <c r="V168" s="166">
        <v>0</v>
      </c>
      <c r="W168" s="166">
        <v>0</v>
      </c>
      <c r="X168" s="166">
        <v>0</v>
      </c>
      <c r="Y168" s="166">
        <v>0</v>
      </c>
      <c r="Z168" s="166">
        <v>0</v>
      </c>
      <c r="AA168" s="166">
        <v>0</v>
      </c>
      <c r="AB168" s="166">
        <v>0</v>
      </c>
      <c r="AC168" s="166">
        <v>0</v>
      </c>
      <c r="AD168" s="166">
        <v>0</v>
      </c>
      <c r="AE168" s="166">
        <v>0</v>
      </c>
      <c r="AF168" s="166">
        <v>0</v>
      </c>
      <c r="AG168" s="166">
        <v>0</v>
      </c>
      <c r="AH168" s="166">
        <f t="shared" si="85"/>
        <v>0</v>
      </c>
      <c r="AI168" s="166">
        <v>0</v>
      </c>
      <c r="AJ168" s="166">
        <v>0</v>
      </c>
      <c r="AK168" s="166">
        <v>0</v>
      </c>
      <c r="AL168" s="369">
        <f t="shared" si="86"/>
        <v>0</v>
      </c>
    </row>
    <row r="169" spans="1:38" x14ac:dyDescent="0.25">
      <c r="A169" s="189" t="s">
        <v>192</v>
      </c>
      <c r="B169" s="165" t="s">
        <v>30</v>
      </c>
      <c r="C169" s="166">
        <v>0</v>
      </c>
      <c r="D169" s="166">
        <v>0</v>
      </c>
      <c r="E169" s="166">
        <v>0</v>
      </c>
      <c r="F169" s="166">
        <v>0</v>
      </c>
      <c r="G169" s="166">
        <v>0</v>
      </c>
      <c r="H169" s="166">
        <f t="shared" si="83"/>
        <v>0</v>
      </c>
      <c r="I169" s="166">
        <v>0</v>
      </c>
      <c r="J169" s="166">
        <f t="shared" si="84"/>
        <v>0</v>
      </c>
      <c r="K169" s="166">
        <v>0</v>
      </c>
      <c r="L169" s="166">
        <v>0</v>
      </c>
      <c r="M169" s="166">
        <v>0</v>
      </c>
      <c r="N169" s="166">
        <v>0</v>
      </c>
      <c r="O169" s="166">
        <v>0</v>
      </c>
      <c r="P169" s="166">
        <v>0</v>
      </c>
      <c r="Q169" s="166">
        <v>0</v>
      </c>
      <c r="R169" s="166">
        <v>0</v>
      </c>
      <c r="S169" s="166">
        <v>0</v>
      </c>
      <c r="T169" s="166">
        <v>0</v>
      </c>
      <c r="U169" s="166">
        <v>0</v>
      </c>
      <c r="V169" s="166">
        <v>0</v>
      </c>
      <c r="W169" s="166">
        <v>0</v>
      </c>
      <c r="X169" s="166">
        <v>0</v>
      </c>
      <c r="Y169" s="166">
        <v>0</v>
      </c>
      <c r="Z169" s="166">
        <v>0</v>
      </c>
      <c r="AA169" s="166">
        <v>0</v>
      </c>
      <c r="AB169" s="166">
        <v>0</v>
      </c>
      <c r="AC169" s="166">
        <v>0</v>
      </c>
      <c r="AD169" s="166">
        <v>1059587000</v>
      </c>
      <c r="AE169" s="166">
        <v>0</v>
      </c>
      <c r="AF169" s="166">
        <v>0</v>
      </c>
      <c r="AG169" s="166">
        <v>0</v>
      </c>
      <c r="AH169" s="166">
        <f t="shared" si="85"/>
        <v>1059587000</v>
      </c>
      <c r="AI169" s="166">
        <v>0</v>
      </c>
      <c r="AJ169" s="166">
        <v>0</v>
      </c>
      <c r="AK169" s="166">
        <v>0</v>
      </c>
      <c r="AL169" s="369">
        <f t="shared" si="86"/>
        <v>1059587000</v>
      </c>
    </row>
    <row r="170" spans="1:38" hidden="1" x14ac:dyDescent="0.25">
      <c r="A170" s="189" t="s">
        <v>191</v>
      </c>
      <c r="B170" s="165" t="s">
        <v>31</v>
      </c>
      <c r="C170" s="166">
        <v>0</v>
      </c>
      <c r="D170" s="166">
        <v>0</v>
      </c>
      <c r="E170" s="166">
        <v>0</v>
      </c>
      <c r="F170" s="166">
        <v>0</v>
      </c>
      <c r="G170" s="166">
        <v>0</v>
      </c>
      <c r="H170" s="166">
        <f t="shared" si="83"/>
        <v>0</v>
      </c>
      <c r="I170" s="166">
        <v>0</v>
      </c>
      <c r="J170" s="166">
        <f t="shared" si="84"/>
        <v>0</v>
      </c>
      <c r="K170" s="166">
        <v>0</v>
      </c>
      <c r="L170" s="166">
        <v>0</v>
      </c>
      <c r="M170" s="166">
        <v>0</v>
      </c>
      <c r="N170" s="166">
        <v>0</v>
      </c>
      <c r="O170" s="166">
        <v>0</v>
      </c>
      <c r="P170" s="166">
        <v>0</v>
      </c>
      <c r="Q170" s="166">
        <v>0</v>
      </c>
      <c r="R170" s="166">
        <v>0</v>
      </c>
      <c r="S170" s="166">
        <v>0</v>
      </c>
      <c r="T170" s="166">
        <v>0</v>
      </c>
      <c r="U170" s="166">
        <v>0</v>
      </c>
      <c r="V170" s="166">
        <v>0</v>
      </c>
      <c r="W170" s="166">
        <v>0</v>
      </c>
      <c r="X170" s="166">
        <v>0</v>
      </c>
      <c r="Y170" s="166">
        <v>0</v>
      </c>
      <c r="Z170" s="166">
        <v>0</v>
      </c>
      <c r="AA170" s="166">
        <v>0</v>
      </c>
      <c r="AB170" s="166">
        <v>0</v>
      </c>
      <c r="AC170" s="166">
        <v>0</v>
      </c>
      <c r="AD170" s="166">
        <v>0</v>
      </c>
      <c r="AE170" s="166">
        <v>0</v>
      </c>
      <c r="AF170" s="166">
        <v>0</v>
      </c>
      <c r="AG170" s="166">
        <v>0</v>
      </c>
      <c r="AH170" s="166">
        <f t="shared" si="85"/>
        <v>0</v>
      </c>
      <c r="AI170" s="166">
        <v>0</v>
      </c>
      <c r="AJ170" s="166">
        <v>0</v>
      </c>
      <c r="AK170" s="166">
        <v>0</v>
      </c>
      <c r="AL170" s="369">
        <f t="shared" si="86"/>
        <v>0</v>
      </c>
    </row>
    <row r="171" spans="1:38" x14ac:dyDescent="0.25">
      <c r="A171" s="189" t="s">
        <v>190</v>
      </c>
      <c r="B171" s="165" t="s">
        <v>32</v>
      </c>
      <c r="C171" s="166">
        <v>0</v>
      </c>
      <c r="D171" s="166">
        <v>0</v>
      </c>
      <c r="E171" s="166">
        <v>0</v>
      </c>
      <c r="F171" s="166">
        <v>0</v>
      </c>
      <c r="G171" s="166">
        <v>0</v>
      </c>
      <c r="H171" s="166">
        <f t="shared" si="83"/>
        <v>0</v>
      </c>
      <c r="I171" s="166">
        <v>0</v>
      </c>
      <c r="J171" s="166">
        <f t="shared" si="84"/>
        <v>0</v>
      </c>
      <c r="K171" s="166">
        <v>0</v>
      </c>
      <c r="L171" s="166">
        <v>0</v>
      </c>
      <c r="M171" s="166">
        <v>0</v>
      </c>
      <c r="N171" s="166">
        <v>0</v>
      </c>
      <c r="O171" s="166">
        <v>0</v>
      </c>
      <c r="P171" s="166">
        <v>0</v>
      </c>
      <c r="Q171" s="166">
        <v>0</v>
      </c>
      <c r="R171" s="166">
        <v>0</v>
      </c>
      <c r="S171" s="166">
        <v>0</v>
      </c>
      <c r="T171" s="166">
        <v>0</v>
      </c>
      <c r="U171" s="166">
        <v>0</v>
      </c>
      <c r="V171" s="166">
        <v>0</v>
      </c>
      <c r="W171" s="166">
        <v>0</v>
      </c>
      <c r="X171" s="166">
        <v>0</v>
      </c>
      <c r="Y171" s="166">
        <v>0</v>
      </c>
      <c r="Z171" s="166">
        <v>0</v>
      </c>
      <c r="AA171" s="166">
        <v>0</v>
      </c>
      <c r="AB171" s="166">
        <v>0</v>
      </c>
      <c r="AC171" s="166">
        <v>0</v>
      </c>
      <c r="AD171" s="166">
        <v>0</v>
      </c>
      <c r="AE171" s="166">
        <v>0</v>
      </c>
      <c r="AF171" s="166">
        <v>0</v>
      </c>
      <c r="AG171" s="166">
        <v>0</v>
      </c>
      <c r="AH171" s="166">
        <f t="shared" si="85"/>
        <v>0</v>
      </c>
      <c r="AI171" s="166">
        <v>0</v>
      </c>
      <c r="AJ171" s="166">
        <v>0</v>
      </c>
      <c r="AK171" s="166">
        <v>0</v>
      </c>
      <c r="AL171" s="369">
        <f t="shared" si="86"/>
        <v>0</v>
      </c>
    </row>
    <row r="172" spans="1:38" hidden="1" x14ac:dyDescent="0.25">
      <c r="A172" s="189" t="s">
        <v>33</v>
      </c>
      <c r="B172" s="165" t="s">
        <v>34</v>
      </c>
      <c r="C172" s="166">
        <v>0</v>
      </c>
      <c r="D172" s="166">
        <v>0</v>
      </c>
      <c r="E172" s="166">
        <v>0</v>
      </c>
      <c r="F172" s="166">
        <v>0</v>
      </c>
      <c r="G172" s="166">
        <v>0</v>
      </c>
      <c r="H172" s="166">
        <f t="shared" si="83"/>
        <v>0</v>
      </c>
      <c r="I172" s="166">
        <v>0</v>
      </c>
      <c r="J172" s="166">
        <f t="shared" si="84"/>
        <v>0</v>
      </c>
      <c r="K172" s="166">
        <v>0</v>
      </c>
      <c r="L172" s="166">
        <v>0</v>
      </c>
      <c r="M172" s="166">
        <v>0</v>
      </c>
      <c r="N172" s="166">
        <v>0</v>
      </c>
      <c r="O172" s="166">
        <v>0</v>
      </c>
      <c r="P172" s="166">
        <v>0</v>
      </c>
      <c r="Q172" s="166">
        <v>0</v>
      </c>
      <c r="R172" s="166">
        <v>0</v>
      </c>
      <c r="S172" s="166">
        <v>0</v>
      </c>
      <c r="T172" s="166">
        <v>0</v>
      </c>
      <c r="U172" s="166">
        <v>0</v>
      </c>
      <c r="V172" s="166">
        <v>0</v>
      </c>
      <c r="W172" s="166">
        <v>0</v>
      </c>
      <c r="X172" s="166">
        <v>0</v>
      </c>
      <c r="Y172" s="166">
        <v>0</v>
      </c>
      <c r="Z172" s="166">
        <v>0</v>
      </c>
      <c r="AA172" s="166">
        <v>0</v>
      </c>
      <c r="AB172" s="166">
        <v>0</v>
      </c>
      <c r="AC172" s="166">
        <v>0</v>
      </c>
      <c r="AD172" s="166">
        <v>0</v>
      </c>
      <c r="AE172" s="166">
        <v>0</v>
      </c>
      <c r="AF172" s="166">
        <v>0</v>
      </c>
      <c r="AG172" s="166">
        <v>0</v>
      </c>
      <c r="AH172" s="166">
        <f t="shared" si="85"/>
        <v>0</v>
      </c>
      <c r="AI172" s="166">
        <v>0</v>
      </c>
      <c r="AJ172" s="166">
        <v>0</v>
      </c>
      <c r="AK172" s="166">
        <v>0</v>
      </c>
      <c r="AL172" s="369">
        <f t="shared" si="86"/>
        <v>0</v>
      </c>
    </row>
    <row r="173" spans="1:38" s="117" customFormat="1" hidden="1" x14ac:dyDescent="0.25">
      <c r="A173" s="189" t="s">
        <v>35</v>
      </c>
      <c r="B173" s="165" t="s">
        <v>36</v>
      </c>
      <c r="C173" s="166">
        <v>0</v>
      </c>
      <c r="D173" s="166">
        <v>0</v>
      </c>
      <c r="E173" s="166">
        <v>0</v>
      </c>
      <c r="F173" s="166">
        <v>0</v>
      </c>
      <c r="G173" s="166">
        <v>0</v>
      </c>
      <c r="H173" s="166">
        <f t="shared" si="83"/>
        <v>0</v>
      </c>
      <c r="I173" s="166">
        <v>0</v>
      </c>
      <c r="J173" s="166">
        <f t="shared" si="84"/>
        <v>0</v>
      </c>
      <c r="K173" s="166">
        <v>0</v>
      </c>
      <c r="L173" s="166">
        <v>0</v>
      </c>
      <c r="M173" s="166">
        <v>0</v>
      </c>
      <c r="N173" s="166">
        <v>0</v>
      </c>
      <c r="O173" s="166">
        <v>0</v>
      </c>
      <c r="P173" s="166">
        <v>0</v>
      </c>
      <c r="Q173" s="166">
        <v>0</v>
      </c>
      <c r="R173" s="166">
        <v>0</v>
      </c>
      <c r="S173" s="166">
        <v>0</v>
      </c>
      <c r="T173" s="166">
        <v>0</v>
      </c>
      <c r="U173" s="166">
        <v>0</v>
      </c>
      <c r="V173" s="166">
        <v>0</v>
      </c>
      <c r="W173" s="166">
        <v>0</v>
      </c>
      <c r="X173" s="166">
        <v>0</v>
      </c>
      <c r="Y173" s="166">
        <v>0</v>
      </c>
      <c r="Z173" s="166">
        <v>0</v>
      </c>
      <c r="AA173" s="166">
        <v>0</v>
      </c>
      <c r="AB173" s="166">
        <v>0</v>
      </c>
      <c r="AC173" s="166">
        <v>0</v>
      </c>
      <c r="AD173" s="166">
        <v>0</v>
      </c>
      <c r="AE173" s="166">
        <v>0</v>
      </c>
      <c r="AF173" s="166">
        <v>0</v>
      </c>
      <c r="AG173" s="166">
        <v>0</v>
      </c>
      <c r="AH173" s="166">
        <f t="shared" si="85"/>
        <v>0</v>
      </c>
      <c r="AI173" s="166">
        <v>0</v>
      </c>
      <c r="AJ173" s="166">
        <v>0</v>
      </c>
      <c r="AK173" s="166">
        <v>0</v>
      </c>
      <c r="AL173" s="369">
        <f t="shared" si="86"/>
        <v>0</v>
      </c>
    </row>
    <row r="174" spans="1:38" hidden="1" x14ac:dyDescent="0.25">
      <c r="A174" s="189" t="s">
        <v>37</v>
      </c>
      <c r="B174" s="196" t="s">
        <v>330</v>
      </c>
      <c r="C174" s="166">
        <v>0</v>
      </c>
      <c r="D174" s="166">
        <v>0</v>
      </c>
      <c r="E174" s="166">
        <v>0</v>
      </c>
      <c r="F174" s="166">
        <v>0</v>
      </c>
      <c r="G174" s="166">
        <v>0</v>
      </c>
      <c r="H174" s="166">
        <f t="shared" si="83"/>
        <v>0</v>
      </c>
      <c r="I174" s="166">
        <v>0</v>
      </c>
      <c r="J174" s="166">
        <f t="shared" si="84"/>
        <v>0</v>
      </c>
      <c r="K174" s="166">
        <v>0</v>
      </c>
      <c r="L174" s="166">
        <v>0</v>
      </c>
      <c r="M174" s="166">
        <v>0</v>
      </c>
      <c r="N174" s="166">
        <v>0</v>
      </c>
      <c r="O174" s="166">
        <v>0</v>
      </c>
      <c r="P174" s="166">
        <v>0</v>
      </c>
      <c r="Q174" s="166">
        <v>0</v>
      </c>
      <c r="R174" s="166">
        <v>0</v>
      </c>
      <c r="S174" s="166">
        <v>0</v>
      </c>
      <c r="T174" s="166">
        <v>0</v>
      </c>
      <c r="U174" s="166">
        <v>0</v>
      </c>
      <c r="V174" s="166">
        <v>0</v>
      </c>
      <c r="W174" s="166">
        <v>0</v>
      </c>
      <c r="X174" s="166">
        <v>0</v>
      </c>
      <c r="Y174" s="166">
        <v>0</v>
      </c>
      <c r="Z174" s="166">
        <v>0</v>
      </c>
      <c r="AA174" s="166">
        <v>0</v>
      </c>
      <c r="AB174" s="166">
        <v>0</v>
      </c>
      <c r="AC174" s="166">
        <v>0</v>
      </c>
      <c r="AD174" s="166">
        <v>0</v>
      </c>
      <c r="AE174" s="166">
        <v>0</v>
      </c>
      <c r="AF174" s="166">
        <v>0</v>
      </c>
      <c r="AG174" s="166">
        <v>0</v>
      </c>
      <c r="AH174" s="166">
        <f t="shared" si="85"/>
        <v>0</v>
      </c>
      <c r="AI174" s="166">
        <v>0</v>
      </c>
      <c r="AJ174" s="166">
        <v>0</v>
      </c>
      <c r="AK174" s="166">
        <v>0</v>
      </c>
      <c r="AL174" s="369">
        <f t="shared" si="86"/>
        <v>0</v>
      </c>
    </row>
    <row r="175" spans="1:38" s="117" customFormat="1" hidden="1" x14ac:dyDescent="0.25">
      <c r="A175" s="176"/>
      <c r="B175" s="168"/>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L175" s="370"/>
    </row>
    <row r="176" spans="1:38" hidden="1" x14ac:dyDescent="0.25">
      <c r="A176" s="160" t="s">
        <v>38</v>
      </c>
      <c r="B176" s="161" t="s">
        <v>39</v>
      </c>
      <c r="C176" s="162">
        <f t="shared" ref="C176:K176" si="87">SUM(C178:C179)</f>
        <v>0</v>
      </c>
      <c r="D176" s="162">
        <f t="shared" si="87"/>
        <v>0</v>
      </c>
      <c r="E176" s="162">
        <f t="shared" si="87"/>
        <v>0</v>
      </c>
      <c r="F176" s="162">
        <f t="shared" si="87"/>
        <v>0</v>
      </c>
      <c r="G176" s="162">
        <f t="shared" si="87"/>
        <v>0</v>
      </c>
      <c r="H176" s="162">
        <f t="shared" si="87"/>
        <v>0</v>
      </c>
      <c r="I176" s="162">
        <f t="shared" si="87"/>
        <v>0</v>
      </c>
      <c r="J176" s="162">
        <f t="shared" si="87"/>
        <v>0</v>
      </c>
      <c r="K176" s="162">
        <f t="shared" si="87"/>
        <v>0</v>
      </c>
      <c r="L176" s="162">
        <f t="shared" ref="L176:AL176" si="88">SUM(L178:L179)</f>
        <v>0</v>
      </c>
      <c r="M176" s="162">
        <f t="shared" si="88"/>
        <v>0</v>
      </c>
      <c r="N176" s="162">
        <f t="shared" si="88"/>
        <v>0</v>
      </c>
      <c r="O176" s="162">
        <f t="shared" si="88"/>
        <v>0</v>
      </c>
      <c r="P176" s="162">
        <f t="shared" si="88"/>
        <v>0</v>
      </c>
      <c r="Q176" s="162">
        <f t="shared" si="88"/>
        <v>0</v>
      </c>
      <c r="R176" s="162">
        <f t="shared" si="88"/>
        <v>0</v>
      </c>
      <c r="S176" s="162">
        <f t="shared" si="88"/>
        <v>0</v>
      </c>
      <c r="T176" s="162">
        <f t="shared" si="88"/>
        <v>0</v>
      </c>
      <c r="U176" s="162">
        <f t="shared" si="88"/>
        <v>0</v>
      </c>
      <c r="V176" s="162">
        <f t="shared" si="88"/>
        <v>0</v>
      </c>
      <c r="W176" s="162">
        <f t="shared" si="88"/>
        <v>0</v>
      </c>
      <c r="X176" s="162">
        <f t="shared" si="88"/>
        <v>0</v>
      </c>
      <c r="Y176" s="162">
        <f t="shared" si="88"/>
        <v>0</v>
      </c>
      <c r="Z176" s="162">
        <f t="shared" si="88"/>
        <v>0</v>
      </c>
      <c r="AA176" s="162">
        <f t="shared" si="88"/>
        <v>0</v>
      </c>
      <c r="AB176" s="162">
        <f t="shared" si="88"/>
        <v>0</v>
      </c>
      <c r="AC176" s="162">
        <f t="shared" si="88"/>
        <v>0</v>
      </c>
      <c r="AD176" s="162">
        <f t="shared" si="88"/>
        <v>0</v>
      </c>
      <c r="AE176" s="162">
        <f t="shared" si="88"/>
        <v>0</v>
      </c>
      <c r="AF176" s="162">
        <f t="shared" si="88"/>
        <v>0</v>
      </c>
      <c r="AG176" s="162">
        <f t="shared" si="88"/>
        <v>0</v>
      </c>
      <c r="AH176" s="162">
        <f t="shared" si="88"/>
        <v>0</v>
      </c>
      <c r="AI176" s="162">
        <f t="shared" si="88"/>
        <v>0</v>
      </c>
      <c r="AJ176" s="162">
        <f t="shared" si="88"/>
        <v>0</v>
      </c>
      <c r="AK176" s="162">
        <f t="shared" si="88"/>
        <v>0</v>
      </c>
      <c r="AL176" s="368">
        <f t="shared" si="88"/>
        <v>0</v>
      </c>
    </row>
    <row r="177" spans="1:40" hidden="1" x14ac:dyDescent="0.25">
      <c r="A177" s="163"/>
      <c r="B177" s="158"/>
      <c r="C177" s="159"/>
      <c r="D177" s="159"/>
      <c r="E177" s="159"/>
      <c r="F177" s="159"/>
      <c r="G177" s="159"/>
      <c r="H177" s="159"/>
      <c r="I177" s="159"/>
      <c r="J177" s="159"/>
      <c r="K177" s="159"/>
      <c r="L177" s="159"/>
      <c r="M177" s="159"/>
      <c r="N177" s="159"/>
      <c r="O177" s="159"/>
      <c r="P177" s="159"/>
      <c r="Q177" s="159"/>
      <c r="R177" s="159"/>
      <c r="S177" s="159"/>
      <c r="T177" s="159"/>
      <c r="U177" s="159"/>
      <c r="V177" s="159"/>
      <c r="W177" s="159"/>
      <c r="X177" s="159"/>
      <c r="Y177" s="159"/>
      <c r="Z177" s="159"/>
      <c r="AA177" s="159"/>
      <c r="AB177" s="159"/>
      <c r="AC177" s="159"/>
      <c r="AD177" s="159"/>
      <c r="AE177" s="159"/>
      <c r="AF177" s="159"/>
      <c r="AG177" s="159"/>
      <c r="AH177" s="159"/>
      <c r="AI177" s="159"/>
      <c r="AJ177" s="159"/>
      <c r="AK177" s="159"/>
      <c r="AL177" s="367"/>
    </row>
    <row r="178" spans="1:40" hidden="1" x14ac:dyDescent="0.25">
      <c r="A178" s="189" t="s">
        <v>194</v>
      </c>
      <c r="B178" s="165" t="s">
        <v>40</v>
      </c>
      <c r="C178" s="166">
        <v>0</v>
      </c>
      <c r="D178" s="166">
        <v>0</v>
      </c>
      <c r="E178" s="166">
        <v>0</v>
      </c>
      <c r="F178" s="166">
        <v>0</v>
      </c>
      <c r="G178" s="166">
        <v>0</v>
      </c>
      <c r="H178" s="166">
        <f>SUM(C178:G178)</f>
        <v>0</v>
      </c>
      <c r="I178" s="166">
        <v>0</v>
      </c>
      <c r="J178" s="166">
        <f>+I178</f>
        <v>0</v>
      </c>
      <c r="K178" s="166">
        <v>0</v>
      </c>
      <c r="L178" s="166">
        <v>0</v>
      </c>
      <c r="M178" s="166">
        <v>0</v>
      </c>
      <c r="N178" s="166">
        <v>0</v>
      </c>
      <c r="O178" s="166">
        <v>0</v>
      </c>
      <c r="P178" s="166">
        <v>0</v>
      </c>
      <c r="Q178" s="166">
        <v>0</v>
      </c>
      <c r="R178" s="166">
        <v>0</v>
      </c>
      <c r="S178" s="166">
        <v>0</v>
      </c>
      <c r="T178" s="166">
        <v>0</v>
      </c>
      <c r="U178" s="166">
        <v>0</v>
      </c>
      <c r="V178" s="166">
        <v>0</v>
      </c>
      <c r="W178" s="166">
        <v>0</v>
      </c>
      <c r="X178" s="166">
        <v>0</v>
      </c>
      <c r="Y178" s="166">
        <v>0</v>
      </c>
      <c r="Z178" s="166">
        <v>0</v>
      </c>
      <c r="AA178" s="166">
        <v>0</v>
      </c>
      <c r="AB178" s="166">
        <v>0</v>
      </c>
      <c r="AC178" s="166">
        <v>0</v>
      </c>
      <c r="AD178" s="166">
        <v>0</v>
      </c>
      <c r="AE178" s="166">
        <v>0</v>
      </c>
      <c r="AF178" s="166">
        <v>0</v>
      </c>
      <c r="AG178" s="166">
        <v>0</v>
      </c>
      <c r="AH178" s="166">
        <f>SUM(K178:AG178)</f>
        <v>0</v>
      </c>
      <c r="AI178" s="166">
        <v>0</v>
      </c>
      <c r="AJ178" s="166">
        <v>0</v>
      </c>
      <c r="AK178" s="166">
        <v>0</v>
      </c>
      <c r="AL178" s="369">
        <f>AK178+H178+J178+AH178</f>
        <v>0</v>
      </c>
    </row>
    <row r="179" spans="1:40" hidden="1" x14ac:dyDescent="0.25">
      <c r="A179" s="189" t="s">
        <v>41</v>
      </c>
      <c r="B179" s="165" t="s">
        <v>42</v>
      </c>
      <c r="C179" s="166">
        <v>0</v>
      </c>
      <c r="D179" s="166">
        <v>0</v>
      </c>
      <c r="E179" s="166">
        <v>0</v>
      </c>
      <c r="F179" s="166">
        <v>0</v>
      </c>
      <c r="G179" s="166">
        <v>0</v>
      </c>
      <c r="H179" s="166">
        <f>SUM(C179:G179)</f>
        <v>0</v>
      </c>
      <c r="I179" s="166">
        <v>0</v>
      </c>
      <c r="J179" s="166">
        <f>+I179</f>
        <v>0</v>
      </c>
      <c r="K179" s="166">
        <v>0</v>
      </c>
      <c r="L179" s="166">
        <v>0</v>
      </c>
      <c r="M179" s="166">
        <v>0</v>
      </c>
      <c r="N179" s="166">
        <v>0</v>
      </c>
      <c r="O179" s="166">
        <v>0</v>
      </c>
      <c r="P179" s="166">
        <v>0</v>
      </c>
      <c r="Q179" s="166">
        <v>0</v>
      </c>
      <c r="R179" s="166">
        <v>0</v>
      </c>
      <c r="S179" s="166">
        <v>0</v>
      </c>
      <c r="T179" s="166">
        <v>0</v>
      </c>
      <c r="U179" s="166">
        <v>0</v>
      </c>
      <c r="V179" s="166">
        <v>0</v>
      </c>
      <c r="W179" s="166">
        <v>0</v>
      </c>
      <c r="X179" s="166">
        <v>0</v>
      </c>
      <c r="Y179" s="166">
        <v>0</v>
      </c>
      <c r="Z179" s="166">
        <v>0</v>
      </c>
      <c r="AA179" s="166">
        <v>0</v>
      </c>
      <c r="AB179" s="166">
        <v>0</v>
      </c>
      <c r="AC179" s="166">
        <v>0</v>
      </c>
      <c r="AD179" s="166">
        <v>0</v>
      </c>
      <c r="AE179" s="166">
        <v>0</v>
      </c>
      <c r="AF179" s="166">
        <v>0</v>
      </c>
      <c r="AG179" s="166">
        <v>0</v>
      </c>
      <c r="AH179" s="166">
        <f>SUM(K179:AG179)</f>
        <v>0</v>
      </c>
      <c r="AI179" s="166">
        <v>0</v>
      </c>
      <c r="AJ179" s="166">
        <v>0</v>
      </c>
      <c r="AK179" s="166">
        <v>0</v>
      </c>
      <c r="AL179" s="369">
        <f>AK179+H179+J179+AH179</f>
        <v>0</v>
      </c>
    </row>
    <row r="180" spans="1:40" s="117" customFormat="1" x14ac:dyDescent="0.25">
      <c r="A180" s="176"/>
      <c r="B180" s="197"/>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c r="AL180" s="370"/>
    </row>
    <row r="181" spans="1:40" x14ac:dyDescent="0.25">
      <c r="A181" s="160" t="s">
        <v>43</v>
      </c>
      <c r="B181" s="161" t="s">
        <v>39</v>
      </c>
      <c r="C181" s="162">
        <f t="shared" ref="C181:K181" si="89">SUM(C183:C184)</f>
        <v>0</v>
      </c>
      <c r="D181" s="162">
        <f t="shared" si="89"/>
        <v>0</v>
      </c>
      <c r="E181" s="162">
        <f t="shared" si="89"/>
        <v>0</v>
      </c>
      <c r="F181" s="162">
        <f t="shared" si="89"/>
        <v>0</v>
      </c>
      <c r="G181" s="162">
        <f t="shared" si="89"/>
        <v>0</v>
      </c>
      <c r="H181" s="162">
        <f t="shared" si="89"/>
        <v>0</v>
      </c>
      <c r="I181" s="162">
        <f t="shared" si="89"/>
        <v>0</v>
      </c>
      <c r="J181" s="162">
        <f t="shared" si="89"/>
        <v>0</v>
      </c>
      <c r="K181" s="162">
        <f t="shared" si="89"/>
        <v>0</v>
      </c>
      <c r="L181" s="162">
        <f t="shared" ref="L181:AL181" si="90">SUM(L183:L184)</f>
        <v>0</v>
      </c>
      <c r="M181" s="162">
        <f t="shared" si="90"/>
        <v>0</v>
      </c>
      <c r="N181" s="162">
        <f t="shared" si="90"/>
        <v>0</v>
      </c>
      <c r="O181" s="162">
        <f t="shared" si="90"/>
        <v>0</v>
      </c>
      <c r="P181" s="162">
        <f t="shared" si="90"/>
        <v>0</v>
      </c>
      <c r="Q181" s="162">
        <f t="shared" si="90"/>
        <v>0</v>
      </c>
      <c r="R181" s="162">
        <f t="shared" si="90"/>
        <v>0</v>
      </c>
      <c r="S181" s="162">
        <f t="shared" si="90"/>
        <v>0</v>
      </c>
      <c r="T181" s="162">
        <f t="shared" si="90"/>
        <v>0</v>
      </c>
      <c r="U181" s="162">
        <f t="shared" si="90"/>
        <v>0</v>
      </c>
      <c r="V181" s="162">
        <f t="shared" si="90"/>
        <v>0</v>
      </c>
      <c r="W181" s="162">
        <f t="shared" si="90"/>
        <v>0</v>
      </c>
      <c r="X181" s="162">
        <f t="shared" si="90"/>
        <v>0</v>
      </c>
      <c r="Y181" s="162">
        <f t="shared" si="90"/>
        <v>0</v>
      </c>
      <c r="Z181" s="162">
        <f t="shared" si="90"/>
        <v>0</v>
      </c>
      <c r="AA181" s="162">
        <f t="shared" si="90"/>
        <v>0</v>
      </c>
      <c r="AB181" s="162">
        <f t="shared" si="90"/>
        <v>0</v>
      </c>
      <c r="AC181" s="162">
        <f t="shared" si="90"/>
        <v>0</v>
      </c>
      <c r="AD181" s="162">
        <f t="shared" si="90"/>
        <v>156629448</v>
      </c>
      <c r="AE181" s="162">
        <f t="shared" si="90"/>
        <v>0</v>
      </c>
      <c r="AF181" s="162">
        <f t="shared" si="90"/>
        <v>0</v>
      </c>
      <c r="AG181" s="162">
        <f t="shared" si="90"/>
        <v>0</v>
      </c>
      <c r="AH181" s="162">
        <f t="shared" si="90"/>
        <v>156629448</v>
      </c>
      <c r="AI181" s="162">
        <f t="shared" si="90"/>
        <v>0</v>
      </c>
      <c r="AJ181" s="162">
        <f t="shared" si="90"/>
        <v>0</v>
      </c>
      <c r="AK181" s="162">
        <f t="shared" si="90"/>
        <v>0</v>
      </c>
      <c r="AL181" s="368">
        <f t="shared" si="90"/>
        <v>156629448</v>
      </c>
    </row>
    <row r="182" spans="1:40" x14ac:dyDescent="0.25">
      <c r="A182" s="163"/>
      <c r="B182" s="158"/>
      <c r="C182" s="159"/>
      <c r="D182" s="159"/>
      <c r="E182" s="159"/>
      <c r="F182" s="159"/>
      <c r="G182" s="159"/>
      <c r="H182" s="159"/>
      <c r="I182" s="159"/>
      <c r="J182" s="159"/>
      <c r="K182" s="159"/>
      <c r="L182" s="159"/>
      <c r="M182" s="159"/>
      <c r="N182" s="159"/>
      <c r="O182" s="159"/>
      <c r="P182" s="159"/>
      <c r="Q182" s="159"/>
      <c r="R182" s="159"/>
      <c r="S182" s="159"/>
      <c r="T182" s="159"/>
      <c r="U182" s="159"/>
      <c r="V182" s="159"/>
      <c r="W182" s="159"/>
      <c r="X182" s="159"/>
      <c r="Y182" s="159"/>
      <c r="Z182" s="159"/>
      <c r="AA182" s="159"/>
      <c r="AB182" s="159"/>
      <c r="AC182" s="159"/>
      <c r="AD182" s="159"/>
      <c r="AE182" s="159"/>
      <c r="AF182" s="159"/>
      <c r="AG182" s="159"/>
      <c r="AH182" s="159"/>
      <c r="AI182" s="159"/>
      <c r="AJ182" s="159"/>
      <c r="AK182" s="159"/>
      <c r="AL182" s="367"/>
    </row>
    <row r="183" spans="1:40" s="117" customFormat="1" x14ac:dyDescent="0.25">
      <c r="A183" s="189" t="s">
        <v>197</v>
      </c>
      <c r="B183" s="165" t="s">
        <v>331</v>
      </c>
      <c r="C183" s="166">
        <v>0</v>
      </c>
      <c r="D183" s="166">
        <v>0</v>
      </c>
      <c r="E183" s="166">
        <v>0</v>
      </c>
      <c r="F183" s="166">
        <v>0</v>
      </c>
      <c r="G183" s="166">
        <v>0</v>
      </c>
      <c r="H183" s="166">
        <f>SUM(C183:G183)</f>
        <v>0</v>
      </c>
      <c r="I183" s="166">
        <v>0</v>
      </c>
      <c r="J183" s="166">
        <f>+I183</f>
        <v>0</v>
      </c>
      <c r="K183" s="166">
        <v>0</v>
      </c>
      <c r="L183" s="166">
        <v>0</v>
      </c>
      <c r="M183" s="166">
        <v>0</v>
      </c>
      <c r="N183" s="166">
        <v>0</v>
      </c>
      <c r="O183" s="166">
        <v>0</v>
      </c>
      <c r="P183" s="166">
        <v>0</v>
      </c>
      <c r="Q183" s="166">
        <v>0</v>
      </c>
      <c r="R183" s="166">
        <v>0</v>
      </c>
      <c r="S183" s="166">
        <v>0</v>
      </c>
      <c r="T183" s="166">
        <v>0</v>
      </c>
      <c r="U183" s="166">
        <v>0</v>
      </c>
      <c r="V183" s="166">
        <v>0</v>
      </c>
      <c r="W183" s="166">
        <v>0</v>
      </c>
      <c r="X183" s="166">
        <v>0</v>
      </c>
      <c r="Y183" s="166">
        <v>0</v>
      </c>
      <c r="Z183" s="166">
        <v>0</v>
      </c>
      <c r="AA183" s="166">
        <v>0</v>
      </c>
      <c r="AB183" s="166">
        <v>0</v>
      </c>
      <c r="AC183" s="166">
        <v>0</v>
      </c>
      <c r="AD183" s="166">
        <v>156629448</v>
      </c>
      <c r="AE183" s="166">
        <v>0</v>
      </c>
      <c r="AF183" s="166">
        <v>0</v>
      </c>
      <c r="AG183" s="166">
        <v>0</v>
      </c>
      <c r="AH183" s="166">
        <f>SUM(K183:AG183)</f>
        <v>156629448</v>
      </c>
      <c r="AI183" s="166">
        <v>0</v>
      </c>
      <c r="AJ183" s="166">
        <v>0</v>
      </c>
      <c r="AK183" s="166">
        <v>0</v>
      </c>
      <c r="AL183" s="369">
        <f>AK183+H183+J183+AH183</f>
        <v>156629448</v>
      </c>
    </row>
    <row r="184" spans="1:40" hidden="1" x14ac:dyDescent="0.25">
      <c r="A184" s="189" t="s">
        <v>217</v>
      </c>
      <c r="B184" s="165" t="s">
        <v>218</v>
      </c>
      <c r="C184" s="166">
        <v>0</v>
      </c>
      <c r="D184" s="166">
        <v>0</v>
      </c>
      <c r="E184" s="166">
        <v>0</v>
      </c>
      <c r="F184" s="166">
        <v>0</v>
      </c>
      <c r="G184" s="166">
        <v>0</v>
      </c>
      <c r="H184" s="166">
        <f>SUM(C184:G184)</f>
        <v>0</v>
      </c>
      <c r="I184" s="166">
        <v>0</v>
      </c>
      <c r="J184" s="166">
        <f>+I184</f>
        <v>0</v>
      </c>
      <c r="K184" s="166">
        <v>0</v>
      </c>
      <c r="L184" s="166">
        <v>0</v>
      </c>
      <c r="M184" s="166">
        <v>0</v>
      </c>
      <c r="N184" s="166">
        <v>0</v>
      </c>
      <c r="O184" s="166">
        <v>0</v>
      </c>
      <c r="P184" s="166">
        <v>0</v>
      </c>
      <c r="Q184" s="166">
        <v>0</v>
      </c>
      <c r="R184" s="166">
        <v>0</v>
      </c>
      <c r="S184" s="166">
        <v>0</v>
      </c>
      <c r="T184" s="166">
        <v>0</v>
      </c>
      <c r="U184" s="166">
        <v>0</v>
      </c>
      <c r="V184" s="166">
        <v>0</v>
      </c>
      <c r="W184" s="166">
        <v>0</v>
      </c>
      <c r="X184" s="166">
        <v>0</v>
      </c>
      <c r="Y184" s="166">
        <v>0</v>
      </c>
      <c r="Z184" s="166">
        <v>0</v>
      </c>
      <c r="AA184" s="166">
        <v>0</v>
      </c>
      <c r="AB184" s="166">
        <v>0</v>
      </c>
      <c r="AC184" s="166">
        <v>0</v>
      </c>
      <c r="AD184" s="166">
        <v>0</v>
      </c>
      <c r="AE184" s="166">
        <v>0</v>
      </c>
      <c r="AF184" s="166">
        <v>0</v>
      </c>
      <c r="AG184" s="166">
        <v>0</v>
      </c>
      <c r="AH184" s="166">
        <f>SUM(K184:AG184)</f>
        <v>0</v>
      </c>
      <c r="AI184" s="166">
        <v>0</v>
      </c>
      <c r="AJ184" s="166">
        <v>0</v>
      </c>
      <c r="AK184" s="166">
        <v>0</v>
      </c>
      <c r="AL184" s="369">
        <f>AK184+H184+J184+AH184</f>
        <v>0</v>
      </c>
    </row>
    <row r="185" spans="1:40" s="117" customFormat="1" ht="13.8" thickBot="1" x14ac:dyDescent="0.3">
      <c r="A185" s="193"/>
      <c r="B185" s="194"/>
      <c r="C185" s="195"/>
      <c r="D185" s="195"/>
      <c r="E185" s="195"/>
      <c r="F185" s="195"/>
      <c r="G185" s="195"/>
      <c r="H185" s="195"/>
      <c r="I185" s="195"/>
      <c r="J185" s="195"/>
      <c r="K185" s="195"/>
      <c r="L185" s="195"/>
      <c r="M185" s="195"/>
      <c r="N185" s="195"/>
      <c r="O185" s="195"/>
      <c r="P185" s="195"/>
      <c r="Q185" s="195"/>
      <c r="R185" s="195"/>
      <c r="S185" s="195"/>
      <c r="T185" s="195"/>
      <c r="U185" s="195"/>
      <c r="V185" s="195"/>
      <c r="W185" s="195"/>
      <c r="X185" s="195"/>
      <c r="Y185" s="195"/>
      <c r="Z185" s="195"/>
      <c r="AA185" s="195"/>
      <c r="AB185" s="195"/>
      <c r="AC185" s="195"/>
      <c r="AD185" s="195"/>
      <c r="AE185" s="195"/>
      <c r="AF185" s="195"/>
      <c r="AG185" s="195"/>
      <c r="AH185" s="195"/>
      <c r="AI185" s="195"/>
      <c r="AJ185" s="195"/>
      <c r="AK185" s="195"/>
      <c r="AL185" s="374"/>
    </row>
    <row r="186" spans="1:40" ht="13.8" thickBot="1" x14ac:dyDescent="0.3">
      <c r="A186" s="151">
        <v>6</v>
      </c>
      <c r="B186" s="152" t="s">
        <v>44</v>
      </c>
      <c r="C186" s="153">
        <f t="shared" ref="C186:K186" si="91">+C188+C193+C197+C201</f>
        <v>0</v>
      </c>
      <c r="D186" s="153">
        <f t="shared" si="91"/>
        <v>0</v>
      </c>
      <c r="E186" s="153">
        <f t="shared" si="91"/>
        <v>0</v>
      </c>
      <c r="F186" s="153">
        <f t="shared" si="91"/>
        <v>0</v>
      </c>
      <c r="G186" s="153">
        <f t="shared" si="91"/>
        <v>0</v>
      </c>
      <c r="H186" s="153">
        <f t="shared" si="91"/>
        <v>0</v>
      </c>
      <c r="I186" s="153">
        <f t="shared" si="91"/>
        <v>0</v>
      </c>
      <c r="J186" s="153">
        <f t="shared" si="91"/>
        <v>0</v>
      </c>
      <c r="K186" s="153">
        <f t="shared" si="91"/>
        <v>0</v>
      </c>
      <c r="L186" s="153">
        <f t="shared" ref="L186:AL186" si="92">+L188+L193+L197+L201</f>
        <v>0</v>
      </c>
      <c r="M186" s="153">
        <f t="shared" si="92"/>
        <v>0</v>
      </c>
      <c r="N186" s="153">
        <f t="shared" si="92"/>
        <v>0</v>
      </c>
      <c r="O186" s="153">
        <f t="shared" si="92"/>
        <v>0</v>
      </c>
      <c r="P186" s="153">
        <f t="shared" si="92"/>
        <v>0</v>
      </c>
      <c r="Q186" s="153">
        <f t="shared" si="92"/>
        <v>0</v>
      </c>
      <c r="R186" s="153">
        <f t="shared" si="92"/>
        <v>0</v>
      </c>
      <c r="S186" s="153">
        <f t="shared" si="92"/>
        <v>0</v>
      </c>
      <c r="T186" s="153">
        <f t="shared" si="92"/>
        <v>0</v>
      </c>
      <c r="U186" s="153">
        <f t="shared" si="92"/>
        <v>0</v>
      </c>
      <c r="V186" s="153">
        <f t="shared" si="92"/>
        <v>0</v>
      </c>
      <c r="W186" s="153">
        <f t="shared" si="92"/>
        <v>0</v>
      </c>
      <c r="X186" s="153">
        <f t="shared" si="92"/>
        <v>0</v>
      </c>
      <c r="Y186" s="153">
        <f t="shared" si="92"/>
        <v>0</v>
      </c>
      <c r="Z186" s="153">
        <f t="shared" si="92"/>
        <v>0</v>
      </c>
      <c r="AA186" s="153">
        <f t="shared" si="92"/>
        <v>0</v>
      </c>
      <c r="AB186" s="153">
        <f t="shared" si="92"/>
        <v>0</v>
      </c>
      <c r="AC186" s="153">
        <f t="shared" si="92"/>
        <v>0</v>
      </c>
      <c r="AD186" s="153">
        <f t="shared" si="92"/>
        <v>62910094.619999997</v>
      </c>
      <c r="AE186" s="153">
        <f t="shared" si="92"/>
        <v>0</v>
      </c>
      <c r="AF186" s="153">
        <f t="shared" si="92"/>
        <v>0</v>
      </c>
      <c r="AG186" s="153">
        <f t="shared" si="92"/>
        <v>0</v>
      </c>
      <c r="AH186" s="153">
        <f t="shared" si="92"/>
        <v>62910094.619999997</v>
      </c>
      <c r="AI186" s="153">
        <f t="shared" si="92"/>
        <v>0</v>
      </c>
      <c r="AJ186" s="153">
        <f t="shared" si="92"/>
        <v>0</v>
      </c>
      <c r="AK186" s="153">
        <f t="shared" si="92"/>
        <v>0</v>
      </c>
      <c r="AL186" s="365">
        <f t="shared" si="92"/>
        <v>62910094.619999997</v>
      </c>
    </row>
    <row r="187" spans="1:40" s="117" customFormat="1" hidden="1" x14ac:dyDescent="0.25">
      <c r="A187" s="185"/>
      <c r="B187" s="186"/>
      <c r="C187" s="187"/>
      <c r="D187" s="187"/>
      <c r="E187" s="187"/>
      <c r="F187" s="187"/>
      <c r="G187" s="187"/>
      <c r="H187" s="187"/>
      <c r="I187" s="187"/>
      <c r="J187" s="187"/>
      <c r="K187" s="187"/>
      <c r="L187" s="187"/>
      <c r="M187" s="187"/>
      <c r="N187" s="187"/>
      <c r="O187" s="187"/>
      <c r="P187" s="187"/>
      <c r="Q187" s="187"/>
      <c r="R187" s="187"/>
      <c r="S187" s="187"/>
      <c r="T187" s="187"/>
      <c r="U187" s="187"/>
      <c r="V187" s="187"/>
      <c r="W187" s="187"/>
      <c r="X187" s="187"/>
      <c r="Y187" s="187"/>
      <c r="Z187" s="187"/>
      <c r="AA187" s="187"/>
      <c r="AB187" s="187"/>
      <c r="AC187" s="187"/>
      <c r="AD187" s="187"/>
      <c r="AE187" s="187"/>
      <c r="AF187" s="187"/>
      <c r="AG187" s="187"/>
      <c r="AH187" s="187"/>
      <c r="AI187" s="187"/>
      <c r="AJ187" s="187"/>
      <c r="AK187" s="187"/>
      <c r="AL187" s="373"/>
    </row>
    <row r="188" spans="1:40" s="180" customFormat="1" hidden="1" x14ac:dyDescent="0.25">
      <c r="A188" s="160" t="s">
        <v>45</v>
      </c>
      <c r="B188" s="161" t="s">
        <v>46</v>
      </c>
      <c r="C188" s="162">
        <f t="shared" ref="C188:K188" si="93">SUM(C190:C191)</f>
        <v>0</v>
      </c>
      <c r="D188" s="162">
        <f t="shared" si="93"/>
        <v>0</v>
      </c>
      <c r="E188" s="162">
        <f t="shared" si="93"/>
        <v>0</v>
      </c>
      <c r="F188" s="162">
        <f t="shared" si="93"/>
        <v>0</v>
      </c>
      <c r="G188" s="162">
        <f t="shared" si="93"/>
        <v>0</v>
      </c>
      <c r="H188" s="162">
        <f t="shared" si="93"/>
        <v>0</v>
      </c>
      <c r="I188" s="162">
        <f t="shared" si="93"/>
        <v>0</v>
      </c>
      <c r="J188" s="162">
        <f t="shared" si="93"/>
        <v>0</v>
      </c>
      <c r="K188" s="162">
        <f t="shared" si="93"/>
        <v>0</v>
      </c>
      <c r="L188" s="162">
        <f t="shared" ref="L188:AL188" si="94">SUM(L190:L191)</f>
        <v>0</v>
      </c>
      <c r="M188" s="162">
        <f t="shared" si="94"/>
        <v>0</v>
      </c>
      <c r="N188" s="162">
        <f t="shared" si="94"/>
        <v>0</v>
      </c>
      <c r="O188" s="162">
        <f t="shared" si="94"/>
        <v>0</v>
      </c>
      <c r="P188" s="162">
        <f t="shared" si="94"/>
        <v>0</v>
      </c>
      <c r="Q188" s="162">
        <f t="shared" si="94"/>
        <v>0</v>
      </c>
      <c r="R188" s="162">
        <f t="shared" si="94"/>
        <v>0</v>
      </c>
      <c r="S188" s="162">
        <f t="shared" si="94"/>
        <v>0</v>
      </c>
      <c r="T188" s="162">
        <f t="shared" si="94"/>
        <v>0</v>
      </c>
      <c r="U188" s="162">
        <f t="shared" si="94"/>
        <v>0</v>
      </c>
      <c r="V188" s="162">
        <f t="shared" si="94"/>
        <v>0</v>
      </c>
      <c r="W188" s="162">
        <f t="shared" si="94"/>
        <v>0</v>
      </c>
      <c r="X188" s="162">
        <f t="shared" si="94"/>
        <v>0</v>
      </c>
      <c r="Y188" s="162">
        <f t="shared" si="94"/>
        <v>0</v>
      </c>
      <c r="Z188" s="162">
        <f t="shared" si="94"/>
        <v>0</v>
      </c>
      <c r="AA188" s="162">
        <f t="shared" si="94"/>
        <v>0</v>
      </c>
      <c r="AB188" s="162">
        <f t="shared" si="94"/>
        <v>0</v>
      </c>
      <c r="AC188" s="162">
        <f t="shared" si="94"/>
        <v>0</v>
      </c>
      <c r="AD188" s="162">
        <f t="shared" si="94"/>
        <v>0</v>
      </c>
      <c r="AE188" s="162">
        <f t="shared" si="94"/>
        <v>0</v>
      </c>
      <c r="AF188" s="162">
        <f t="shared" si="94"/>
        <v>0</v>
      </c>
      <c r="AG188" s="162">
        <f t="shared" si="94"/>
        <v>0</v>
      </c>
      <c r="AH188" s="162">
        <f t="shared" si="94"/>
        <v>0</v>
      </c>
      <c r="AI188" s="162">
        <f t="shared" si="94"/>
        <v>0</v>
      </c>
      <c r="AJ188" s="162">
        <f t="shared" si="94"/>
        <v>0</v>
      </c>
      <c r="AK188" s="162">
        <f t="shared" si="94"/>
        <v>0</v>
      </c>
      <c r="AL188" s="368">
        <f t="shared" si="94"/>
        <v>0</v>
      </c>
      <c r="AN188" s="180">
        <v>3</v>
      </c>
    </row>
    <row r="189" spans="1:40" s="180" customFormat="1" hidden="1" x14ac:dyDescent="0.25">
      <c r="A189" s="163"/>
      <c r="B189" s="158"/>
      <c r="C189" s="159"/>
      <c r="D189" s="159"/>
      <c r="E189" s="159"/>
      <c r="F189" s="159"/>
      <c r="G189" s="159"/>
      <c r="H189" s="159"/>
      <c r="I189" s="159"/>
      <c r="J189" s="159"/>
      <c r="K189" s="159"/>
      <c r="L189" s="159"/>
      <c r="M189" s="159"/>
      <c r="N189" s="159"/>
      <c r="O189" s="159"/>
      <c r="P189" s="159"/>
      <c r="Q189" s="159"/>
      <c r="R189" s="159"/>
      <c r="S189" s="159"/>
      <c r="T189" s="159"/>
      <c r="U189" s="159"/>
      <c r="V189" s="159"/>
      <c r="W189" s="159"/>
      <c r="X189" s="159"/>
      <c r="Y189" s="159"/>
      <c r="Z189" s="159"/>
      <c r="AA189" s="159"/>
      <c r="AB189" s="159"/>
      <c r="AC189" s="159"/>
      <c r="AD189" s="159"/>
      <c r="AE189" s="159"/>
      <c r="AF189" s="159"/>
      <c r="AG189" s="159"/>
      <c r="AH189" s="159"/>
      <c r="AI189" s="159"/>
      <c r="AJ189" s="159"/>
      <c r="AK189" s="159"/>
      <c r="AL189" s="367"/>
    </row>
    <row r="190" spans="1:40" s="192" customFormat="1" hidden="1" x14ac:dyDescent="0.25">
      <c r="A190" s="198" t="s">
        <v>221</v>
      </c>
      <c r="B190" s="191" t="s">
        <v>222</v>
      </c>
      <c r="C190" s="166">
        <v>0</v>
      </c>
      <c r="D190" s="166">
        <v>0</v>
      </c>
      <c r="E190" s="166">
        <v>0</v>
      </c>
      <c r="F190" s="166">
        <v>0</v>
      </c>
      <c r="G190" s="166">
        <v>0</v>
      </c>
      <c r="H190" s="166">
        <f>SUM(C190:G190)</f>
        <v>0</v>
      </c>
      <c r="I190" s="166">
        <v>0</v>
      </c>
      <c r="J190" s="166">
        <f>+I190</f>
        <v>0</v>
      </c>
      <c r="K190" s="166">
        <v>0</v>
      </c>
      <c r="L190" s="166">
        <v>0</v>
      </c>
      <c r="M190" s="166">
        <v>0</v>
      </c>
      <c r="N190" s="166">
        <v>0</v>
      </c>
      <c r="O190" s="166">
        <v>0</v>
      </c>
      <c r="P190" s="166">
        <v>0</v>
      </c>
      <c r="Q190" s="166">
        <v>0</v>
      </c>
      <c r="R190" s="166">
        <v>0</v>
      </c>
      <c r="S190" s="166">
        <v>0</v>
      </c>
      <c r="T190" s="166">
        <v>0</v>
      </c>
      <c r="U190" s="166">
        <v>0</v>
      </c>
      <c r="V190" s="166">
        <v>0</v>
      </c>
      <c r="W190" s="166">
        <v>0</v>
      </c>
      <c r="X190" s="166">
        <v>0</v>
      </c>
      <c r="Y190" s="166">
        <v>0</v>
      </c>
      <c r="Z190" s="166">
        <v>0</v>
      </c>
      <c r="AA190" s="166">
        <v>0</v>
      </c>
      <c r="AB190" s="166">
        <v>0</v>
      </c>
      <c r="AC190" s="166">
        <v>0</v>
      </c>
      <c r="AD190" s="166">
        <v>0</v>
      </c>
      <c r="AE190" s="166">
        <v>0</v>
      </c>
      <c r="AF190" s="166">
        <v>0</v>
      </c>
      <c r="AG190" s="166">
        <v>0</v>
      </c>
      <c r="AH190" s="166">
        <f>SUM(K190:AG190)</f>
        <v>0</v>
      </c>
      <c r="AI190" s="166">
        <v>0</v>
      </c>
      <c r="AJ190" s="166">
        <v>0</v>
      </c>
      <c r="AK190" s="166">
        <v>0</v>
      </c>
      <c r="AL190" s="369">
        <f>AK190+H190+J190+AH190</f>
        <v>0</v>
      </c>
    </row>
    <row r="191" spans="1:40" hidden="1" x14ac:dyDescent="0.25">
      <c r="A191" s="198" t="s">
        <v>47</v>
      </c>
      <c r="B191" s="191" t="s">
        <v>332</v>
      </c>
      <c r="C191" s="166">
        <v>0</v>
      </c>
      <c r="D191" s="166">
        <v>0</v>
      </c>
      <c r="E191" s="166">
        <v>0</v>
      </c>
      <c r="F191" s="166">
        <v>0</v>
      </c>
      <c r="G191" s="166">
        <v>0</v>
      </c>
      <c r="H191" s="166">
        <f>SUM(C191:G191)</f>
        <v>0</v>
      </c>
      <c r="I191" s="166">
        <v>0</v>
      </c>
      <c r="J191" s="166">
        <f>+I191</f>
        <v>0</v>
      </c>
      <c r="K191" s="166">
        <v>0</v>
      </c>
      <c r="L191" s="166">
        <v>0</v>
      </c>
      <c r="M191" s="166">
        <v>0</v>
      </c>
      <c r="N191" s="166">
        <v>0</v>
      </c>
      <c r="O191" s="166">
        <v>0</v>
      </c>
      <c r="P191" s="166">
        <v>0</v>
      </c>
      <c r="Q191" s="166">
        <v>0</v>
      </c>
      <c r="R191" s="166">
        <v>0</v>
      </c>
      <c r="S191" s="166">
        <v>0</v>
      </c>
      <c r="T191" s="166">
        <v>0</v>
      </c>
      <c r="U191" s="166">
        <v>0</v>
      </c>
      <c r="V191" s="166">
        <v>0</v>
      </c>
      <c r="W191" s="166">
        <v>0</v>
      </c>
      <c r="X191" s="166">
        <v>0</v>
      </c>
      <c r="Y191" s="166">
        <v>0</v>
      </c>
      <c r="Z191" s="166">
        <v>0</v>
      </c>
      <c r="AA191" s="166">
        <v>0</v>
      </c>
      <c r="AB191" s="166">
        <v>0</v>
      </c>
      <c r="AC191" s="166">
        <v>0</v>
      </c>
      <c r="AD191" s="166">
        <v>0</v>
      </c>
      <c r="AE191" s="166">
        <v>0</v>
      </c>
      <c r="AF191" s="166">
        <v>0</v>
      </c>
      <c r="AG191" s="166">
        <v>0</v>
      </c>
      <c r="AH191" s="166">
        <f>SUM(K191:AG191)</f>
        <v>0</v>
      </c>
      <c r="AI191" s="166">
        <v>0</v>
      </c>
      <c r="AJ191" s="166">
        <v>0</v>
      </c>
      <c r="AK191" s="166">
        <v>0</v>
      </c>
      <c r="AL191" s="369">
        <f>AK191+H191+J191+AH191</f>
        <v>0</v>
      </c>
    </row>
    <row r="192" spans="1:40" s="117" customFormat="1" x14ac:dyDescent="0.25">
      <c r="A192" s="199"/>
      <c r="B192" s="200"/>
      <c r="C192" s="174"/>
      <c r="D192" s="174"/>
      <c r="E192" s="174"/>
      <c r="F192" s="174"/>
      <c r="G192" s="174"/>
      <c r="H192" s="174"/>
      <c r="I192" s="174"/>
      <c r="J192" s="174"/>
      <c r="K192" s="174"/>
      <c r="L192" s="174"/>
      <c r="M192" s="174"/>
      <c r="N192" s="174"/>
      <c r="O192" s="174"/>
      <c r="P192" s="174"/>
      <c r="Q192" s="174"/>
      <c r="R192" s="174"/>
      <c r="S192" s="174"/>
      <c r="T192" s="174"/>
      <c r="U192" s="174"/>
      <c r="V192" s="174"/>
      <c r="W192" s="174"/>
      <c r="X192" s="174"/>
      <c r="Y192" s="174"/>
      <c r="Z192" s="174"/>
      <c r="AA192" s="174"/>
      <c r="AB192" s="174"/>
      <c r="AC192" s="174"/>
      <c r="AD192" s="174"/>
      <c r="AE192" s="174"/>
      <c r="AF192" s="174"/>
      <c r="AG192" s="174"/>
      <c r="AH192" s="174"/>
      <c r="AI192" s="174"/>
      <c r="AJ192" s="174"/>
      <c r="AK192" s="174"/>
      <c r="AL192" s="371"/>
    </row>
    <row r="193" spans="1:38" s="180" customFormat="1" x14ac:dyDescent="0.25">
      <c r="A193" s="160" t="s">
        <v>48</v>
      </c>
      <c r="B193" s="161" t="s">
        <v>49</v>
      </c>
      <c r="C193" s="162">
        <f t="shared" ref="C193:K193" si="95">SUM(C195)</f>
        <v>0</v>
      </c>
      <c r="D193" s="162">
        <f t="shared" si="95"/>
        <v>0</v>
      </c>
      <c r="E193" s="162">
        <f t="shared" si="95"/>
        <v>0</v>
      </c>
      <c r="F193" s="162">
        <f t="shared" si="95"/>
        <v>0</v>
      </c>
      <c r="G193" s="162">
        <f t="shared" si="95"/>
        <v>0</v>
      </c>
      <c r="H193" s="162">
        <f t="shared" si="95"/>
        <v>0</v>
      </c>
      <c r="I193" s="162">
        <f t="shared" si="95"/>
        <v>0</v>
      </c>
      <c r="J193" s="162">
        <f t="shared" si="95"/>
        <v>0</v>
      </c>
      <c r="K193" s="162">
        <f t="shared" si="95"/>
        <v>0</v>
      </c>
      <c r="L193" s="162">
        <f t="shared" ref="L193:AL193" si="96">SUM(L195)</f>
        <v>0</v>
      </c>
      <c r="M193" s="162">
        <f t="shared" si="96"/>
        <v>0</v>
      </c>
      <c r="N193" s="162">
        <f t="shared" si="96"/>
        <v>0</v>
      </c>
      <c r="O193" s="162">
        <f t="shared" si="96"/>
        <v>0</v>
      </c>
      <c r="P193" s="162">
        <f t="shared" si="96"/>
        <v>0</v>
      </c>
      <c r="Q193" s="162">
        <f t="shared" si="96"/>
        <v>0</v>
      </c>
      <c r="R193" s="162">
        <f t="shared" si="96"/>
        <v>0</v>
      </c>
      <c r="S193" s="162">
        <f t="shared" si="96"/>
        <v>0</v>
      </c>
      <c r="T193" s="162">
        <f t="shared" si="96"/>
        <v>0</v>
      </c>
      <c r="U193" s="162">
        <f t="shared" si="96"/>
        <v>0</v>
      </c>
      <c r="V193" s="162">
        <f t="shared" si="96"/>
        <v>0</v>
      </c>
      <c r="W193" s="162">
        <f t="shared" si="96"/>
        <v>0</v>
      </c>
      <c r="X193" s="162">
        <f t="shared" si="96"/>
        <v>0</v>
      </c>
      <c r="Y193" s="162">
        <f t="shared" si="96"/>
        <v>0</v>
      </c>
      <c r="Z193" s="162">
        <f t="shared" si="96"/>
        <v>0</v>
      </c>
      <c r="AA193" s="162">
        <f t="shared" si="96"/>
        <v>0</v>
      </c>
      <c r="AB193" s="162">
        <f t="shared" si="96"/>
        <v>0</v>
      </c>
      <c r="AC193" s="162">
        <f t="shared" si="96"/>
        <v>0</v>
      </c>
      <c r="AD193" s="162">
        <f t="shared" si="96"/>
        <v>62910094.619999997</v>
      </c>
      <c r="AE193" s="162">
        <f t="shared" si="96"/>
        <v>0</v>
      </c>
      <c r="AF193" s="162">
        <f t="shared" si="96"/>
        <v>0</v>
      </c>
      <c r="AG193" s="162">
        <f t="shared" si="96"/>
        <v>0</v>
      </c>
      <c r="AH193" s="162">
        <f t="shared" si="96"/>
        <v>62910094.619999997</v>
      </c>
      <c r="AI193" s="162">
        <f t="shared" si="96"/>
        <v>0</v>
      </c>
      <c r="AJ193" s="162">
        <f t="shared" si="96"/>
        <v>0</v>
      </c>
      <c r="AK193" s="162">
        <f t="shared" si="96"/>
        <v>0</v>
      </c>
      <c r="AL193" s="368">
        <f t="shared" si="96"/>
        <v>62910094.619999997</v>
      </c>
    </row>
    <row r="194" spans="1:38" s="192" customFormat="1" x14ac:dyDescent="0.25">
      <c r="A194" s="163"/>
      <c r="B194" s="158"/>
      <c r="C194" s="159"/>
      <c r="D194" s="159"/>
      <c r="E194" s="159"/>
      <c r="F194" s="159"/>
      <c r="G194" s="159"/>
      <c r="H194" s="159"/>
      <c r="I194" s="159"/>
      <c r="J194" s="159"/>
      <c r="K194" s="159"/>
      <c r="L194" s="159"/>
      <c r="M194" s="159"/>
      <c r="N194" s="159"/>
      <c r="O194" s="159"/>
      <c r="P194" s="159"/>
      <c r="Q194" s="159"/>
      <c r="R194" s="159"/>
      <c r="S194" s="159"/>
      <c r="T194" s="159"/>
      <c r="U194" s="159"/>
      <c r="V194" s="159"/>
      <c r="W194" s="159"/>
      <c r="X194" s="159"/>
      <c r="Y194" s="159"/>
      <c r="Z194" s="159"/>
      <c r="AA194" s="159"/>
      <c r="AB194" s="159"/>
      <c r="AC194" s="159"/>
      <c r="AD194" s="159"/>
      <c r="AE194" s="159"/>
      <c r="AF194" s="159"/>
      <c r="AG194" s="159"/>
      <c r="AH194" s="159"/>
      <c r="AI194" s="159"/>
      <c r="AJ194" s="159"/>
      <c r="AK194" s="159"/>
      <c r="AL194" s="367"/>
    </row>
    <row r="195" spans="1:38" x14ac:dyDescent="0.25">
      <c r="A195" s="198" t="s">
        <v>177</v>
      </c>
      <c r="B195" s="191" t="s">
        <v>50</v>
      </c>
      <c r="C195" s="166">
        <v>0</v>
      </c>
      <c r="D195" s="166">
        <v>0</v>
      </c>
      <c r="E195" s="166">
        <v>0</v>
      </c>
      <c r="F195" s="166">
        <v>0</v>
      </c>
      <c r="G195" s="166">
        <v>0</v>
      </c>
      <c r="H195" s="166">
        <f>SUM(C195:G195)</f>
        <v>0</v>
      </c>
      <c r="I195" s="166">
        <v>0</v>
      </c>
      <c r="J195" s="166">
        <f>+I195</f>
        <v>0</v>
      </c>
      <c r="K195" s="166">
        <v>0</v>
      </c>
      <c r="L195" s="166">
        <v>0</v>
      </c>
      <c r="M195" s="166">
        <v>0</v>
      </c>
      <c r="N195" s="166">
        <v>0</v>
      </c>
      <c r="O195" s="166">
        <v>0</v>
      </c>
      <c r="P195" s="166">
        <v>0</v>
      </c>
      <c r="Q195" s="166">
        <v>0</v>
      </c>
      <c r="R195" s="166">
        <v>0</v>
      </c>
      <c r="S195" s="166">
        <v>0</v>
      </c>
      <c r="T195" s="166">
        <v>0</v>
      </c>
      <c r="U195" s="166">
        <v>0</v>
      </c>
      <c r="V195" s="166">
        <v>0</v>
      </c>
      <c r="W195" s="166">
        <v>0</v>
      </c>
      <c r="X195" s="166">
        <v>0</v>
      </c>
      <c r="Y195" s="166">
        <v>0</v>
      </c>
      <c r="Z195" s="166">
        <v>0</v>
      </c>
      <c r="AA195" s="166">
        <v>0</v>
      </c>
      <c r="AB195" s="166">
        <v>0</v>
      </c>
      <c r="AC195" s="166">
        <v>0</v>
      </c>
      <c r="AD195" s="166">
        <v>62910094.619999997</v>
      </c>
      <c r="AE195" s="166">
        <v>0</v>
      </c>
      <c r="AF195" s="166">
        <v>0</v>
      </c>
      <c r="AG195" s="166">
        <v>0</v>
      </c>
      <c r="AH195" s="166">
        <f>SUM(K195:AG195)</f>
        <v>62910094.619999997</v>
      </c>
      <c r="AI195" s="166">
        <v>0</v>
      </c>
      <c r="AJ195" s="166">
        <v>0</v>
      </c>
      <c r="AK195" s="166">
        <v>0</v>
      </c>
      <c r="AL195" s="369">
        <f>AK195+H195+J195+AH195</f>
        <v>62910094.619999997</v>
      </c>
    </row>
    <row r="196" spans="1:38" s="117" customFormat="1" hidden="1" x14ac:dyDescent="0.25">
      <c r="A196" s="199"/>
      <c r="B196" s="200"/>
      <c r="C196" s="174"/>
      <c r="D196" s="174"/>
      <c r="E196" s="174"/>
      <c r="F196" s="174"/>
      <c r="G196" s="174"/>
      <c r="H196" s="174"/>
      <c r="I196" s="174"/>
      <c r="J196" s="174"/>
      <c r="K196" s="174"/>
      <c r="L196" s="174"/>
      <c r="M196" s="174"/>
      <c r="N196" s="174"/>
      <c r="O196" s="174"/>
      <c r="P196" s="174"/>
      <c r="Q196" s="174"/>
      <c r="R196" s="174"/>
      <c r="S196" s="174"/>
      <c r="T196" s="174"/>
      <c r="U196" s="174"/>
      <c r="V196" s="174"/>
      <c r="W196" s="174"/>
      <c r="X196" s="174"/>
      <c r="Y196" s="174"/>
      <c r="Z196" s="174"/>
      <c r="AA196" s="174"/>
      <c r="AB196" s="174"/>
      <c r="AC196" s="174"/>
      <c r="AD196" s="174"/>
      <c r="AE196" s="174"/>
      <c r="AF196" s="174"/>
      <c r="AG196" s="174"/>
      <c r="AH196" s="174"/>
      <c r="AI196" s="174"/>
      <c r="AJ196" s="174"/>
      <c r="AK196" s="174"/>
      <c r="AL196" s="371"/>
    </row>
    <row r="197" spans="1:38" s="180" customFormat="1" ht="26.4" hidden="1" x14ac:dyDescent="0.25">
      <c r="A197" s="160" t="s">
        <v>333</v>
      </c>
      <c r="B197" s="161" t="s">
        <v>334</v>
      </c>
      <c r="C197" s="162">
        <f t="shared" ref="C197:K197" si="97">SUM(C199)</f>
        <v>0</v>
      </c>
      <c r="D197" s="162">
        <f t="shared" si="97"/>
        <v>0</v>
      </c>
      <c r="E197" s="162">
        <f t="shared" si="97"/>
        <v>0</v>
      </c>
      <c r="F197" s="162">
        <f t="shared" si="97"/>
        <v>0</v>
      </c>
      <c r="G197" s="162">
        <f t="shared" si="97"/>
        <v>0</v>
      </c>
      <c r="H197" s="162">
        <f t="shared" si="97"/>
        <v>0</v>
      </c>
      <c r="I197" s="162">
        <f t="shared" si="97"/>
        <v>0</v>
      </c>
      <c r="J197" s="162">
        <f t="shared" si="97"/>
        <v>0</v>
      </c>
      <c r="K197" s="162">
        <f t="shared" si="97"/>
        <v>0</v>
      </c>
      <c r="L197" s="162">
        <f t="shared" ref="L197:AL197" si="98">SUM(L199)</f>
        <v>0</v>
      </c>
      <c r="M197" s="162">
        <f t="shared" si="98"/>
        <v>0</v>
      </c>
      <c r="N197" s="162">
        <f t="shared" si="98"/>
        <v>0</v>
      </c>
      <c r="O197" s="162">
        <f t="shared" si="98"/>
        <v>0</v>
      </c>
      <c r="P197" s="162">
        <f t="shared" si="98"/>
        <v>0</v>
      </c>
      <c r="Q197" s="162">
        <f t="shared" si="98"/>
        <v>0</v>
      </c>
      <c r="R197" s="162">
        <f t="shared" si="98"/>
        <v>0</v>
      </c>
      <c r="S197" s="162">
        <f t="shared" si="98"/>
        <v>0</v>
      </c>
      <c r="T197" s="162">
        <f t="shared" si="98"/>
        <v>0</v>
      </c>
      <c r="U197" s="162">
        <f t="shared" si="98"/>
        <v>0</v>
      </c>
      <c r="V197" s="162">
        <f t="shared" si="98"/>
        <v>0</v>
      </c>
      <c r="W197" s="162">
        <f t="shared" si="98"/>
        <v>0</v>
      </c>
      <c r="X197" s="162">
        <f t="shared" si="98"/>
        <v>0</v>
      </c>
      <c r="Y197" s="162">
        <f t="shared" si="98"/>
        <v>0</v>
      </c>
      <c r="Z197" s="162">
        <f t="shared" si="98"/>
        <v>0</v>
      </c>
      <c r="AA197" s="162">
        <f t="shared" si="98"/>
        <v>0</v>
      </c>
      <c r="AB197" s="162">
        <f t="shared" si="98"/>
        <v>0</v>
      </c>
      <c r="AC197" s="162">
        <f t="shared" si="98"/>
        <v>0</v>
      </c>
      <c r="AD197" s="162">
        <f t="shared" si="98"/>
        <v>0</v>
      </c>
      <c r="AE197" s="162">
        <f t="shared" si="98"/>
        <v>0</v>
      </c>
      <c r="AF197" s="162">
        <f t="shared" si="98"/>
        <v>0</v>
      </c>
      <c r="AG197" s="162">
        <f t="shared" si="98"/>
        <v>0</v>
      </c>
      <c r="AH197" s="162">
        <f t="shared" si="98"/>
        <v>0</v>
      </c>
      <c r="AI197" s="162">
        <f t="shared" si="98"/>
        <v>0</v>
      </c>
      <c r="AJ197" s="162">
        <f t="shared" si="98"/>
        <v>0</v>
      </c>
      <c r="AK197" s="162">
        <f t="shared" si="98"/>
        <v>0</v>
      </c>
      <c r="AL197" s="368">
        <f t="shared" si="98"/>
        <v>0</v>
      </c>
    </row>
    <row r="198" spans="1:38" s="192" customFormat="1" hidden="1" x14ac:dyDescent="0.25">
      <c r="A198" s="163"/>
      <c r="B198" s="158"/>
      <c r="C198" s="159"/>
      <c r="D198" s="159"/>
      <c r="E198" s="159"/>
      <c r="F198" s="159"/>
      <c r="G198" s="159"/>
      <c r="H198" s="159"/>
      <c r="I198" s="159"/>
      <c r="J198" s="159"/>
      <c r="K198" s="159"/>
      <c r="L198" s="159"/>
      <c r="M198" s="159"/>
      <c r="N198" s="159"/>
      <c r="O198" s="159"/>
      <c r="P198" s="159"/>
      <c r="Q198" s="159"/>
      <c r="R198" s="159"/>
      <c r="S198" s="159"/>
      <c r="T198" s="159"/>
      <c r="U198" s="159"/>
      <c r="V198" s="159"/>
      <c r="W198" s="159"/>
      <c r="X198" s="159"/>
      <c r="Y198" s="159"/>
      <c r="Z198" s="159"/>
      <c r="AA198" s="159"/>
      <c r="AB198" s="159"/>
      <c r="AC198" s="159"/>
      <c r="AD198" s="159"/>
      <c r="AE198" s="159"/>
      <c r="AF198" s="159"/>
      <c r="AG198" s="159"/>
      <c r="AH198" s="159"/>
      <c r="AI198" s="159"/>
      <c r="AJ198" s="159"/>
      <c r="AK198" s="159"/>
      <c r="AL198" s="367"/>
    </row>
    <row r="199" spans="1:38" hidden="1" x14ac:dyDescent="0.25">
      <c r="A199" s="198" t="s">
        <v>335</v>
      </c>
      <c r="B199" s="191" t="s">
        <v>336</v>
      </c>
      <c r="C199" s="166">
        <v>0</v>
      </c>
      <c r="D199" s="166">
        <v>0</v>
      </c>
      <c r="E199" s="166">
        <v>0</v>
      </c>
      <c r="F199" s="166">
        <v>0</v>
      </c>
      <c r="G199" s="166">
        <v>0</v>
      </c>
      <c r="H199" s="166">
        <f>SUM(C199:G199)</f>
        <v>0</v>
      </c>
      <c r="I199" s="166">
        <v>0</v>
      </c>
      <c r="J199" s="166">
        <f>+I199</f>
        <v>0</v>
      </c>
      <c r="K199" s="166">
        <v>0</v>
      </c>
      <c r="L199" s="166">
        <v>0</v>
      </c>
      <c r="M199" s="166">
        <v>0</v>
      </c>
      <c r="N199" s="166">
        <v>0</v>
      </c>
      <c r="O199" s="166">
        <v>0</v>
      </c>
      <c r="P199" s="166">
        <v>0</v>
      </c>
      <c r="Q199" s="166">
        <v>0</v>
      </c>
      <c r="R199" s="166">
        <v>0</v>
      </c>
      <c r="S199" s="166">
        <v>0</v>
      </c>
      <c r="T199" s="166">
        <v>0</v>
      </c>
      <c r="U199" s="166">
        <v>0</v>
      </c>
      <c r="V199" s="166">
        <v>0</v>
      </c>
      <c r="W199" s="166">
        <v>0</v>
      </c>
      <c r="X199" s="166">
        <v>0</v>
      </c>
      <c r="Y199" s="166">
        <v>0</v>
      </c>
      <c r="Z199" s="166">
        <v>0</v>
      </c>
      <c r="AA199" s="166">
        <v>0</v>
      </c>
      <c r="AB199" s="166">
        <v>0</v>
      </c>
      <c r="AC199" s="166">
        <v>0</v>
      </c>
      <c r="AD199" s="166">
        <v>0</v>
      </c>
      <c r="AE199" s="166">
        <v>0</v>
      </c>
      <c r="AF199" s="166">
        <v>0</v>
      </c>
      <c r="AG199" s="166">
        <v>0</v>
      </c>
      <c r="AH199" s="166">
        <f>SUM(K199:AG199)</f>
        <v>0</v>
      </c>
      <c r="AI199" s="166">
        <v>0</v>
      </c>
      <c r="AJ199" s="166">
        <v>0</v>
      </c>
      <c r="AK199" s="166">
        <v>0</v>
      </c>
      <c r="AL199" s="369">
        <f>AK199+H199+J199+AH199</f>
        <v>0</v>
      </c>
    </row>
    <row r="200" spans="1:38" s="117" customFormat="1" hidden="1" x14ac:dyDescent="0.25">
      <c r="A200" s="199"/>
      <c r="B200" s="200"/>
      <c r="C200" s="174"/>
      <c r="D200" s="174"/>
      <c r="E200" s="174"/>
      <c r="F200" s="174"/>
      <c r="G200" s="174"/>
      <c r="H200" s="174"/>
      <c r="I200" s="174"/>
      <c r="J200" s="174"/>
      <c r="K200" s="174"/>
      <c r="L200" s="174"/>
      <c r="M200" s="174"/>
      <c r="N200" s="174"/>
      <c r="O200" s="174"/>
      <c r="P200" s="174"/>
      <c r="Q200" s="174"/>
      <c r="R200" s="174"/>
      <c r="S200" s="174"/>
      <c r="T200" s="174"/>
      <c r="U200" s="174"/>
      <c r="V200" s="174"/>
      <c r="W200" s="174"/>
      <c r="X200" s="174"/>
      <c r="Y200" s="174"/>
      <c r="Z200" s="174"/>
      <c r="AA200" s="174"/>
      <c r="AB200" s="174"/>
      <c r="AC200" s="174"/>
      <c r="AD200" s="174"/>
      <c r="AE200" s="174"/>
      <c r="AF200" s="174"/>
      <c r="AG200" s="174"/>
      <c r="AH200" s="174"/>
      <c r="AI200" s="174"/>
      <c r="AJ200" s="174"/>
      <c r="AK200" s="174"/>
      <c r="AL200" s="371"/>
    </row>
    <row r="201" spans="1:38" s="180" customFormat="1" hidden="1" x14ac:dyDescent="0.25">
      <c r="A201" s="160" t="s">
        <v>51</v>
      </c>
      <c r="B201" s="201" t="s">
        <v>52</v>
      </c>
      <c r="C201" s="162">
        <f t="shared" ref="C201:K201" si="99">SUM(C203)</f>
        <v>0</v>
      </c>
      <c r="D201" s="162">
        <f t="shared" si="99"/>
        <v>0</v>
      </c>
      <c r="E201" s="162">
        <f t="shared" si="99"/>
        <v>0</v>
      </c>
      <c r="F201" s="162">
        <f t="shared" si="99"/>
        <v>0</v>
      </c>
      <c r="G201" s="162">
        <f t="shared" si="99"/>
        <v>0</v>
      </c>
      <c r="H201" s="162">
        <f t="shared" si="99"/>
        <v>0</v>
      </c>
      <c r="I201" s="162">
        <f t="shared" si="99"/>
        <v>0</v>
      </c>
      <c r="J201" s="162">
        <f t="shared" si="99"/>
        <v>0</v>
      </c>
      <c r="K201" s="162">
        <f t="shared" si="99"/>
        <v>0</v>
      </c>
      <c r="L201" s="162">
        <f t="shared" ref="L201:AL201" si="100">SUM(L203)</f>
        <v>0</v>
      </c>
      <c r="M201" s="162">
        <f t="shared" si="100"/>
        <v>0</v>
      </c>
      <c r="N201" s="162">
        <f t="shared" si="100"/>
        <v>0</v>
      </c>
      <c r="O201" s="162">
        <f t="shared" si="100"/>
        <v>0</v>
      </c>
      <c r="P201" s="162">
        <f t="shared" si="100"/>
        <v>0</v>
      </c>
      <c r="Q201" s="162">
        <f t="shared" si="100"/>
        <v>0</v>
      </c>
      <c r="R201" s="162">
        <f t="shared" si="100"/>
        <v>0</v>
      </c>
      <c r="S201" s="162">
        <f t="shared" si="100"/>
        <v>0</v>
      </c>
      <c r="T201" s="162">
        <f t="shared" si="100"/>
        <v>0</v>
      </c>
      <c r="U201" s="162">
        <f t="shared" si="100"/>
        <v>0</v>
      </c>
      <c r="V201" s="162">
        <f t="shared" si="100"/>
        <v>0</v>
      </c>
      <c r="W201" s="162">
        <f t="shared" si="100"/>
        <v>0</v>
      </c>
      <c r="X201" s="162">
        <f t="shared" si="100"/>
        <v>0</v>
      </c>
      <c r="Y201" s="162">
        <f t="shared" si="100"/>
        <v>0</v>
      </c>
      <c r="Z201" s="162">
        <f t="shared" si="100"/>
        <v>0</v>
      </c>
      <c r="AA201" s="162">
        <f t="shared" si="100"/>
        <v>0</v>
      </c>
      <c r="AB201" s="162">
        <f t="shared" si="100"/>
        <v>0</v>
      </c>
      <c r="AC201" s="162">
        <f t="shared" si="100"/>
        <v>0</v>
      </c>
      <c r="AD201" s="162">
        <f t="shared" si="100"/>
        <v>0</v>
      </c>
      <c r="AE201" s="162">
        <f t="shared" si="100"/>
        <v>0</v>
      </c>
      <c r="AF201" s="162">
        <f t="shared" si="100"/>
        <v>0</v>
      </c>
      <c r="AG201" s="162">
        <f t="shared" si="100"/>
        <v>0</v>
      </c>
      <c r="AH201" s="162">
        <f t="shared" si="100"/>
        <v>0</v>
      </c>
      <c r="AI201" s="162">
        <f t="shared" si="100"/>
        <v>0</v>
      </c>
      <c r="AJ201" s="162">
        <f t="shared" si="100"/>
        <v>0</v>
      </c>
      <c r="AK201" s="162">
        <f t="shared" si="100"/>
        <v>0</v>
      </c>
      <c r="AL201" s="368">
        <f t="shared" si="100"/>
        <v>0</v>
      </c>
    </row>
    <row r="202" spans="1:38" s="192" customFormat="1" hidden="1" x14ac:dyDescent="0.25">
      <c r="A202" s="163"/>
      <c r="B202" s="158"/>
      <c r="C202" s="159"/>
      <c r="D202" s="159"/>
      <c r="E202" s="159"/>
      <c r="F202" s="159"/>
      <c r="G202" s="159"/>
      <c r="H202" s="159"/>
      <c r="I202" s="159"/>
      <c r="J202" s="159"/>
      <c r="K202" s="159"/>
      <c r="L202" s="159"/>
      <c r="M202" s="159"/>
      <c r="N202" s="159"/>
      <c r="O202" s="159"/>
      <c r="P202" s="159"/>
      <c r="Q202" s="159"/>
      <c r="R202" s="159"/>
      <c r="S202" s="159"/>
      <c r="T202" s="159"/>
      <c r="U202" s="159"/>
      <c r="V202" s="159"/>
      <c r="W202" s="159"/>
      <c r="X202" s="159"/>
      <c r="Y202" s="159"/>
      <c r="Z202" s="159"/>
      <c r="AA202" s="159"/>
      <c r="AB202" s="159"/>
      <c r="AC202" s="159"/>
      <c r="AD202" s="159"/>
      <c r="AE202" s="159"/>
      <c r="AF202" s="159"/>
      <c r="AG202" s="159"/>
      <c r="AH202" s="159"/>
      <c r="AI202" s="159"/>
      <c r="AJ202" s="159"/>
      <c r="AK202" s="159"/>
      <c r="AL202" s="367"/>
    </row>
    <row r="203" spans="1:38" s="192" customFormat="1" hidden="1" x14ac:dyDescent="0.25">
      <c r="A203" s="188" t="s">
        <v>53</v>
      </c>
      <c r="B203" s="171" t="s">
        <v>54</v>
      </c>
      <c r="C203" s="166">
        <v>0</v>
      </c>
      <c r="D203" s="166">
        <v>0</v>
      </c>
      <c r="E203" s="166">
        <v>0</v>
      </c>
      <c r="F203" s="166">
        <v>0</v>
      </c>
      <c r="G203" s="166">
        <v>0</v>
      </c>
      <c r="H203" s="166">
        <f>SUM(C203:G203)</f>
        <v>0</v>
      </c>
      <c r="I203" s="166">
        <v>0</v>
      </c>
      <c r="J203" s="166">
        <f>+I203</f>
        <v>0</v>
      </c>
      <c r="K203" s="166">
        <v>0</v>
      </c>
      <c r="L203" s="166">
        <v>0</v>
      </c>
      <c r="M203" s="166">
        <v>0</v>
      </c>
      <c r="N203" s="166">
        <v>0</v>
      </c>
      <c r="O203" s="166">
        <v>0</v>
      </c>
      <c r="P203" s="166">
        <v>0</v>
      </c>
      <c r="Q203" s="166">
        <v>0</v>
      </c>
      <c r="R203" s="166">
        <v>0</v>
      </c>
      <c r="S203" s="166">
        <v>0</v>
      </c>
      <c r="T203" s="166">
        <v>0</v>
      </c>
      <c r="U203" s="166">
        <v>0</v>
      </c>
      <c r="V203" s="166">
        <v>0</v>
      </c>
      <c r="W203" s="166">
        <v>0</v>
      </c>
      <c r="X203" s="166">
        <v>0</v>
      </c>
      <c r="Y203" s="166">
        <v>0</v>
      </c>
      <c r="Z203" s="166">
        <v>0</v>
      </c>
      <c r="AA203" s="166">
        <v>0</v>
      </c>
      <c r="AB203" s="166">
        <v>0</v>
      </c>
      <c r="AC203" s="166">
        <v>0</v>
      </c>
      <c r="AD203" s="166">
        <v>0</v>
      </c>
      <c r="AE203" s="166">
        <v>0</v>
      </c>
      <c r="AF203" s="166">
        <v>0</v>
      </c>
      <c r="AG203" s="166">
        <v>0</v>
      </c>
      <c r="AH203" s="166">
        <f>SUM(K203:AG203)</f>
        <v>0</v>
      </c>
      <c r="AI203" s="166">
        <v>0</v>
      </c>
      <c r="AJ203" s="166">
        <v>0</v>
      </c>
      <c r="AK203" s="166">
        <v>0</v>
      </c>
      <c r="AL203" s="369">
        <f>AK203+H203+J203+AH203</f>
        <v>0</v>
      </c>
    </row>
    <row r="204" spans="1:38" hidden="1" x14ac:dyDescent="0.25">
      <c r="A204" s="188" t="s">
        <v>337</v>
      </c>
      <c r="B204" s="171" t="s">
        <v>338</v>
      </c>
      <c r="C204" s="166">
        <v>0</v>
      </c>
      <c r="D204" s="166">
        <v>0</v>
      </c>
      <c r="E204" s="166">
        <v>0</v>
      </c>
      <c r="F204" s="166">
        <v>0</v>
      </c>
      <c r="G204" s="166">
        <v>0</v>
      </c>
      <c r="H204" s="166">
        <f>SUM(C204:G204)</f>
        <v>0</v>
      </c>
      <c r="I204" s="166">
        <v>0</v>
      </c>
      <c r="J204" s="166">
        <f>+I204</f>
        <v>0</v>
      </c>
      <c r="K204" s="166">
        <v>0</v>
      </c>
      <c r="L204" s="166">
        <v>0</v>
      </c>
      <c r="M204" s="166">
        <v>0</v>
      </c>
      <c r="N204" s="166">
        <v>0</v>
      </c>
      <c r="O204" s="166">
        <v>0</v>
      </c>
      <c r="P204" s="166">
        <v>0</v>
      </c>
      <c r="Q204" s="166">
        <v>0</v>
      </c>
      <c r="R204" s="166">
        <v>0</v>
      </c>
      <c r="S204" s="166">
        <v>0</v>
      </c>
      <c r="T204" s="166">
        <v>0</v>
      </c>
      <c r="U204" s="166">
        <v>0</v>
      </c>
      <c r="V204" s="166">
        <v>0</v>
      </c>
      <c r="W204" s="166">
        <v>0</v>
      </c>
      <c r="X204" s="166">
        <v>0</v>
      </c>
      <c r="Y204" s="166">
        <v>0</v>
      </c>
      <c r="Z204" s="166">
        <v>0</v>
      </c>
      <c r="AA204" s="166">
        <v>0</v>
      </c>
      <c r="AB204" s="166">
        <v>0</v>
      </c>
      <c r="AC204" s="166">
        <v>0</v>
      </c>
      <c r="AD204" s="166">
        <v>0</v>
      </c>
      <c r="AE204" s="166">
        <v>0</v>
      </c>
      <c r="AF204" s="166">
        <v>0</v>
      </c>
      <c r="AG204" s="166">
        <v>0</v>
      </c>
      <c r="AH204" s="166">
        <f>SUM(K204:AG204)</f>
        <v>0</v>
      </c>
      <c r="AI204" s="166">
        <v>0</v>
      </c>
      <c r="AJ204" s="166">
        <v>0</v>
      </c>
      <c r="AK204" s="166">
        <v>0</v>
      </c>
      <c r="AL204" s="369">
        <f>AK204+H204+J204+AH204</f>
        <v>0</v>
      </c>
    </row>
    <row r="205" spans="1:38" s="117" customFormat="1" ht="13.8" hidden="1" thickBot="1" x14ac:dyDescent="0.3">
      <c r="A205" s="202"/>
      <c r="B205" s="203"/>
      <c r="C205" s="184"/>
      <c r="D205" s="184"/>
      <c r="E205" s="184"/>
      <c r="F205" s="184"/>
      <c r="G205" s="184"/>
      <c r="H205" s="184"/>
      <c r="I205" s="184"/>
      <c r="J205" s="184"/>
      <c r="K205" s="184"/>
      <c r="L205" s="184"/>
      <c r="M205" s="184"/>
      <c r="N205" s="184"/>
      <c r="O205" s="184"/>
      <c r="P205" s="184"/>
      <c r="Q205" s="184"/>
      <c r="R205" s="184"/>
      <c r="S205" s="184"/>
      <c r="T205" s="184"/>
      <c r="U205" s="184"/>
      <c r="V205" s="184"/>
      <c r="W205" s="184"/>
      <c r="X205" s="184"/>
      <c r="Y205" s="184"/>
      <c r="Z205" s="184"/>
      <c r="AA205" s="184"/>
      <c r="AB205" s="184"/>
      <c r="AC205" s="184"/>
      <c r="AD205" s="184"/>
      <c r="AE205" s="184"/>
      <c r="AF205" s="184"/>
      <c r="AG205" s="184"/>
      <c r="AH205" s="184"/>
      <c r="AI205" s="184"/>
      <c r="AJ205" s="184"/>
      <c r="AK205" s="184"/>
      <c r="AL205" s="372"/>
    </row>
    <row r="206" spans="1:38" ht="13.8" hidden="1" thickBot="1" x14ac:dyDescent="0.3">
      <c r="A206" s="204">
        <v>9</v>
      </c>
      <c r="B206" s="205" t="s">
        <v>2</v>
      </c>
      <c r="C206" s="206">
        <f t="shared" ref="C206:K206" si="101">C208</f>
        <v>0</v>
      </c>
      <c r="D206" s="206">
        <f t="shared" si="101"/>
        <v>0</v>
      </c>
      <c r="E206" s="206">
        <f t="shared" si="101"/>
        <v>0</v>
      </c>
      <c r="F206" s="206">
        <f t="shared" si="101"/>
        <v>0</v>
      </c>
      <c r="G206" s="206">
        <f t="shared" si="101"/>
        <v>0</v>
      </c>
      <c r="H206" s="206">
        <f t="shared" si="101"/>
        <v>0</v>
      </c>
      <c r="I206" s="206">
        <f t="shared" si="101"/>
        <v>0</v>
      </c>
      <c r="J206" s="206">
        <f t="shared" si="101"/>
        <v>0</v>
      </c>
      <c r="K206" s="206">
        <f t="shared" si="101"/>
        <v>0</v>
      </c>
      <c r="L206" s="206">
        <f t="shared" ref="L206:AL206" si="102">L208</f>
        <v>0</v>
      </c>
      <c r="M206" s="206">
        <f t="shared" si="102"/>
        <v>0</v>
      </c>
      <c r="N206" s="206">
        <f t="shared" si="102"/>
        <v>0</v>
      </c>
      <c r="O206" s="206">
        <f t="shared" si="102"/>
        <v>0</v>
      </c>
      <c r="P206" s="206">
        <f t="shared" si="102"/>
        <v>0</v>
      </c>
      <c r="Q206" s="206">
        <f t="shared" si="102"/>
        <v>0</v>
      </c>
      <c r="R206" s="206">
        <f t="shared" si="102"/>
        <v>0</v>
      </c>
      <c r="S206" s="206">
        <f t="shared" si="102"/>
        <v>0</v>
      </c>
      <c r="T206" s="206">
        <f t="shared" si="102"/>
        <v>0</v>
      </c>
      <c r="U206" s="206">
        <f t="shared" si="102"/>
        <v>0</v>
      </c>
      <c r="V206" s="206">
        <f t="shared" si="102"/>
        <v>0</v>
      </c>
      <c r="W206" s="206">
        <f t="shared" si="102"/>
        <v>0</v>
      </c>
      <c r="X206" s="206">
        <f t="shared" si="102"/>
        <v>0</v>
      </c>
      <c r="Y206" s="206">
        <f t="shared" si="102"/>
        <v>0</v>
      </c>
      <c r="Z206" s="206">
        <f t="shared" si="102"/>
        <v>0</v>
      </c>
      <c r="AA206" s="206">
        <f t="shared" si="102"/>
        <v>0</v>
      </c>
      <c r="AB206" s="206">
        <f t="shared" si="102"/>
        <v>0</v>
      </c>
      <c r="AC206" s="206">
        <f t="shared" si="102"/>
        <v>0</v>
      </c>
      <c r="AD206" s="206">
        <f t="shared" si="102"/>
        <v>0</v>
      </c>
      <c r="AE206" s="206">
        <f t="shared" si="102"/>
        <v>0</v>
      </c>
      <c r="AF206" s="206">
        <f t="shared" si="102"/>
        <v>0</v>
      </c>
      <c r="AG206" s="206">
        <f t="shared" si="102"/>
        <v>0</v>
      </c>
      <c r="AH206" s="206">
        <f t="shared" si="102"/>
        <v>0</v>
      </c>
      <c r="AI206" s="206">
        <f t="shared" si="102"/>
        <v>0</v>
      </c>
      <c r="AJ206" s="206">
        <f t="shared" si="102"/>
        <v>0</v>
      </c>
      <c r="AK206" s="206">
        <f t="shared" si="102"/>
        <v>0</v>
      </c>
      <c r="AL206" s="375">
        <f t="shared" si="102"/>
        <v>0</v>
      </c>
    </row>
    <row r="207" spans="1:38" s="117" customFormat="1" hidden="1" x14ac:dyDescent="0.25">
      <c r="A207" s="185"/>
      <c r="B207" s="186"/>
      <c r="C207" s="187"/>
      <c r="D207" s="187"/>
      <c r="E207" s="187"/>
      <c r="F207" s="187"/>
      <c r="G207" s="187"/>
      <c r="H207" s="187"/>
      <c r="I207" s="187"/>
      <c r="J207" s="187"/>
      <c r="K207" s="187"/>
      <c r="L207" s="187"/>
      <c r="M207" s="187"/>
      <c r="N207" s="187"/>
      <c r="O207" s="187"/>
      <c r="P207" s="187"/>
      <c r="Q207" s="187"/>
      <c r="R207" s="187"/>
      <c r="S207" s="187"/>
      <c r="T207" s="187"/>
      <c r="U207" s="187"/>
      <c r="V207" s="187"/>
      <c r="W207" s="187"/>
      <c r="X207" s="187"/>
      <c r="Y207" s="187"/>
      <c r="Z207" s="187"/>
      <c r="AA207" s="187"/>
      <c r="AB207" s="187"/>
      <c r="AC207" s="187"/>
      <c r="AD207" s="187"/>
      <c r="AE207" s="187"/>
      <c r="AF207" s="187"/>
      <c r="AG207" s="187"/>
      <c r="AH207" s="187"/>
      <c r="AI207" s="187"/>
      <c r="AJ207" s="187"/>
      <c r="AK207" s="187"/>
      <c r="AL207" s="373"/>
    </row>
    <row r="208" spans="1:38" hidden="1" x14ac:dyDescent="0.25">
      <c r="A208" s="160" t="s">
        <v>3</v>
      </c>
      <c r="B208" s="161" t="s">
        <v>4</v>
      </c>
      <c r="C208" s="162">
        <f t="shared" ref="C208:K208" si="103">SUM(C210:C211)</f>
        <v>0</v>
      </c>
      <c r="D208" s="162">
        <f t="shared" si="103"/>
        <v>0</v>
      </c>
      <c r="E208" s="162">
        <f t="shared" si="103"/>
        <v>0</v>
      </c>
      <c r="F208" s="162">
        <f t="shared" si="103"/>
        <v>0</v>
      </c>
      <c r="G208" s="162">
        <f t="shared" si="103"/>
        <v>0</v>
      </c>
      <c r="H208" s="162">
        <f t="shared" si="103"/>
        <v>0</v>
      </c>
      <c r="I208" s="162">
        <f t="shared" si="103"/>
        <v>0</v>
      </c>
      <c r="J208" s="162">
        <f t="shared" si="103"/>
        <v>0</v>
      </c>
      <c r="K208" s="162">
        <f t="shared" si="103"/>
        <v>0</v>
      </c>
      <c r="L208" s="162">
        <f t="shared" ref="L208:AL208" si="104">SUM(L210:L211)</f>
        <v>0</v>
      </c>
      <c r="M208" s="162">
        <f t="shared" si="104"/>
        <v>0</v>
      </c>
      <c r="N208" s="162">
        <f t="shared" si="104"/>
        <v>0</v>
      </c>
      <c r="O208" s="162">
        <f t="shared" si="104"/>
        <v>0</v>
      </c>
      <c r="P208" s="162">
        <f t="shared" si="104"/>
        <v>0</v>
      </c>
      <c r="Q208" s="162">
        <f t="shared" si="104"/>
        <v>0</v>
      </c>
      <c r="R208" s="162">
        <f t="shared" si="104"/>
        <v>0</v>
      </c>
      <c r="S208" s="162">
        <f t="shared" si="104"/>
        <v>0</v>
      </c>
      <c r="T208" s="162">
        <f t="shared" si="104"/>
        <v>0</v>
      </c>
      <c r="U208" s="162">
        <f t="shared" si="104"/>
        <v>0</v>
      </c>
      <c r="V208" s="162">
        <f t="shared" si="104"/>
        <v>0</v>
      </c>
      <c r="W208" s="162">
        <f t="shared" si="104"/>
        <v>0</v>
      </c>
      <c r="X208" s="162">
        <f t="shared" si="104"/>
        <v>0</v>
      </c>
      <c r="Y208" s="162">
        <f t="shared" si="104"/>
        <v>0</v>
      </c>
      <c r="Z208" s="162">
        <f t="shared" si="104"/>
        <v>0</v>
      </c>
      <c r="AA208" s="162">
        <f t="shared" si="104"/>
        <v>0</v>
      </c>
      <c r="AB208" s="162">
        <f t="shared" si="104"/>
        <v>0</v>
      </c>
      <c r="AC208" s="162">
        <f t="shared" si="104"/>
        <v>0</v>
      </c>
      <c r="AD208" s="162">
        <f t="shared" si="104"/>
        <v>0</v>
      </c>
      <c r="AE208" s="162">
        <f t="shared" si="104"/>
        <v>0</v>
      </c>
      <c r="AF208" s="162">
        <f t="shared" si="104"/>
        <v>0</v>
      </c>
      <c r="AG208" s="162">
        <f t="shared" si="104"/>
        <v>0</v>
      </c>
      <c r="AH208" s="162">
        <f t="shared" si="104"/>
        <v>0</v>
      </c>
      <c r="AI208" s="162">
        <f t="shared" si="104"/>
        <v>0</v>
      </c>
      <c r="AJ208" s="162">
        <f t="shared" si="104"/>
        <v>0</v>
      </c>
      <c r="AK208" s="162">
        <f t="shared" si="104"/>
        <v>0</v>
      </c>
      <c r="AL208" s="368">
        <f t="shared" si="104"/>
        <v>0</v>
      </c>
    </row>
    <row r="209" spans="1:38" s="180" customFormat="1" hidden="1" x14ac:dyDescent="0.25">
      <c r="A209" s="163"/>
      <c r="B209" s="158"/>
      <c r="C209" s="159"/>
      <c r="D209" s="159"/>
      <c r="E209" s="159"/>
      <c r="F209" s="159"/>
      <c r="G209" s="159"/>
      <c r="H209" s="159"/>
      <c r="I209" s="159"/>
      <c r="J209" s="159"/>
      <c r="K209" s="159"/>
      <c r="L209" s="159"/>
      <c r="M209" s="159"/>
      <c r="N209" s="159"/>
      <c r="O209" s="159"/>
      <c r="P209" s="159"/>
      <c r="Q209" s="159"/>
      <c r="R209" s="159"/>
      <c r="S209" s="159"/>
      <c r="T209" s="159"/>
      <c r="U209" s="159"/>
      <c r="V209" s="159"/>
      <c r="W209" s="159"/>
      <c r="X209" s="159"/>
      <c r="Y209" s="159"/>
      <c r="Z209" s="159"/>
      <c r="AA209" s="159"/>
      <c r="AB209" s="159"/>
      <c r="AC209" s="159"/>
      <c r="AD209" s="159"/>
      <c r="AE209" s="159"/>
      <c r="AF209" s="159"/>
      <c r="AG209" s="159"/>
      <c r="AH209" s="159"/>
      <c r="AI209" s="159"/>
      <c r="AJ209" s="159"/>
      <c r="AK209" s="159"/>
      <c r="AL209" s="367"/>
    </row>
    <row r="210" spans="1:38" hidden="1" x14ac:dyDescent="0.25">
      <c r="A210" s="175" t="s">
        <v>5</v>
      </c>
      <c r="B210" s="7" t="s">
        <v>6</v>
      </c>
      <c r="C210" s="166">
        <v>0</v>
      </c>
      <c r="D210" s="166">
        <v>0</v>
      </c>
      <c r="E210" s="166">
        <v>0</v>
      </c>
      <c r="F210" s="166">
        <v>0</v>
      </c>
      <c r="G210" s="166">
        <v>0</v>
      </c>
      <c r="H210" s="166">
        <f>SUM(C210:G210)</f>
        <v>0</v>
      </c>
      <c r="I210" s="166">
        <v>0</v>
      </c>
      <c r="J210" s="166">
        <f>+I210</f>
        <v>0</v>
      </c>
      <c r="K210" s="166">
        <v>0</v>
      </c>
      <c r="L210" s="166">
        <v>0</v>
      </c>
      <c r="M210" s="166">
        <v>0</v>
      </c>
      <c r="N210" s="166">
        <v>0</v>
      </c>
      <c r="O210" s="166">
        <v>0</v>
      </c>
      <c r="P210" s="166">
        <v>0</v>
      </c>
      <c r="Q210" s="166">
        <v>0</v>
      </c>
      <c r="R210" s="166">
        <v>0</v>
      </c>
      <c r="S210" s="166">
        <v>0</v>
      </c>
      <c r="T210" s="166">
        <v>0</v>
      </c>
      <c r="U210" s="166">
        <v>0</v>
      </c>
      <c r="V210" s="166">
        <v>0</v>
      </c>
      <c r="W210" s="166">
        <v>0</v>
      </c>
      <c r="X210" s="166">
        <v>0</v>
      </c>
      <c r="Y210" s="166">
        <v>0</v>
      </c>
      <c r="Z210" s="166">
        <v>0</v>
      </c>
      <c r="AA210" s="166">
        <v>0</v>
      </c>
      <c r="AB210" s="166">
        <v>0</v>
      </c>
      <c r="AC210" s="166">
        <v>0</v>
      </c>
      <c r="AD210" s="166">
        <v>0</v>
      </c>
      <c r="AE210" s="166">
        <v>0</v>
      </c>
      <c r="AF210" s="166">
        <v>0</v>
      </c>
      <c r="AG210" s="166">
        <v>0</v>
      </c>
      <c r="AH210" s="166">
        <f>SUM(K210:AG210)</f>
        <v>0</v>
      </c>
      <c r="AI210" s="166">
        <v>0</v>
      </c>
      <c r="AJ210" s="166">
        <v>0</v>
      </c>
      <c r="AK210" s="166">
        <v>0</v>
      </c>
      <c r="AL210" s="369">
        <f>AK210+H210+J210+AH210</f>
        <v>0</v>
      </c>
    </row>
    <row r="211" spans="1:38" hidden="1" x14ac:dyDescent="0.25">
      <c r="A211" s="181" t="s">
        <v>7</v>
      </c>
      <c r="B211" s="171" t="s">
        <v>8</v>
      </c>
      <c r="C211" s="166">
        <v>0</v>
      </c>
      <c r="D211" s="166">
        <v>0</v>
      </c>
      <c r="E211" s="166">
        <v>0</v>
      </c>
      <c r="F211" s="166">
        <v>0</v>
      </c>
      <c r="G211" s="166">
        <v>0</v>
      </c>
      <c r="H211" s="166">
        <f>SUM(C211:G211)</f>
        <v>0</v>
      </c>
      <c r="I211" s="166">
        <v>0</v>
      </c>
      <c r="J211" s="166">
        <f>+I211</f>
        <v>0</v>
      </c>
      <c r="K211" s="166">
        <v>0</v>
      </c>
      <c r="L211" s="166">
        <v>0</v>
      </c>
      <c r="M211" s="166">
        <v>0</v>
      </c>
      <c r="N211" s="166">
        <v>0</v>
      </c>
      <c r="O211" s="166">
        <v>0</v>
      </c>
      <c r="P211" s="166">
        <v>0</v>
      </c>
      <c r="Q211" s="166">
        <v>0</v>
      </c>
      <c r="R211" s="166">
        <v>0</v>
      </c>
      <c r="S211" s="166">
        <v>0</v>
      </c>
      <c r="T211" s="166">
        <v>0</v>
      </c>
      <c r="U211" s="166">
        <v>0</v>
      </c>
      <c r="V211" s="166">
        <v>0</v>
      </c>
      <c r="W211" s="166">
        <v>0</v>
      </c>
      <c r="X211" s="166">
        <v>0</v>
      </c>
      <c r="Y211" s="166">
        <v>0</v>
      </c>
      <c r="Z211" s="166">
        <v>0</v>
      </c>
      <c r="AA211" s="166">
        <v>0</v>
      </c>
      <c r="AB211" s="166">
        <v>0</v>
      </c>
      <c r="AC211" s="166">
        <v>0</v>
      </c>
      <c r="AD211" s="166">
        <v>0</v>
      </c>
      <c r="AE211" s="166">
        <v>0</v>
      </c>
      <c r="AF211" s="166">
        <v>0</v>
      </c>
      <c r="AG211" s="166">
        <v>0</v>
      </c>
      <c r="AH211" s="166">
        <f>SUM(K211:AG211)</f>
        <v>0</v>
      </c>
      <c r="AI211" s="166">
        <v>0</v>
      </c>
      <c r="AJ211" s="166">
        <v>0</v>
      </c>
      <c r="AK211" s="166">
        <v>0</v>
      </c>
      <c r="AL211" s="369">
        <f>AK211+H211+J211+AH211</f>
        <v>0</v>
      </c>
    </row>
    <row r="212" spans="1:38" ht="13.8" thickBot="1" x14ac:dyDescent="0.3">
      <c r="A212" s="207"/>
      <c r="B212" s="208"/>
      <c r="C212" s="208"/>
      <c r="D212" s="208"/>
      <c r="E212" s="208"/>
      <c r="F212" s="208"/>
      <c r="G212" s="208"/>
      <c r="H212" s="208"/>
      <c r="I212" s="208"/>
      <c r="J212" s="208"/>
      <c r="K212" s="208"/>
      <c r="L212" s="208"/>
      <c r="M212" s="208"/>
      <c r="N212" s="208"/>
      <c r="O212" s="208"/>
      <c r="P212" s="208"/>
      <c r="Q212" s="208"/>
      <c r="R212" s="208"/>
      <c r="S212" s="208"/>
      <c r="T212" s="208"/>
      <c r="U212" s="208"/>
      <c r="V212" s="208"/>
      <c r="W212" s="208"/>
      <c r="X212" s="208"/>
      <c r="Y212" s="208"/>
      <c r="Z212" s="208"/>
      <c r="AA212" s="208"/>
      <c r="AB212" s="208"/>
      <c r="AC212" s="208"/>
      <c r="AD212" s="208"/>
      <c r="AE212" s="208"/>
      <c r="AF212" s="208"/>
      <c r="AG212" s="208"/>
      <c r="AH212" s="208"/>
      <c r="AI212" s="208"/>
      <c r="AJ212" s="208"/>
      <c r="AK212" s="208"/>
      <c r="AL212" s="376"/>
    </row>
    <row r="213" spans="1:38" ht="13.8" thickBot="1" x14ac:dyDescent="0.3">
      <c r="A213" s="209"/>
      <c r="B213" s="210"/>
      <c r="C213" s="210"/>
      <c r="D213" s="210"/>
      <c r="E213" s="210"/>
      <c r="F213" s="210"/>
      <c r="G213" s="210"/>
      <c r="H213" s="210"/>
      <c r="I213" s="210"/>
      <c r="J213" s="210"/>
      <c r="K213" s="210"/>
      <c r="L213" s="210"/>
      <c r="M213" s="210"/>
      <c r="N213" s="210"/>
      <c r="O213" s="210"/>
      <c r="P213" s="210"/>
      <c r="Q213" s="210"/>
      <c r="R213" s="210"/>
      <c r="S213" s="210"/>
      <c r="T213" s="210"/>
      <c r="U213" s="210"/>
      <c r="V213" s="210"/>
      <c r="W213" s="210"/>
      <c r="X213" s="210"/>
      <c r="Y213" s="210"/>
      <c r="Z213" s="210"/>
      <c r="AA213" s="210"/>
      <c r="AB213" s="210"/>
      <c r="AC213" s="210"/>
      <c r="AD213" s="210"/>
      <c r="AE213" s="210"/>
      <c r="AF213" s="210"/>
      <c r="AG213" s="210"/>
      <c r="AH213" s="210"/>
      <c r="AI213" s="210"/>
      <c r="AJ213" s="210"/>
      <c r="AK213" s="210"/>
      <c r="AL213" s="210"/>
    </row>
    <row r="214" spans="1:38" ht="13.8" thickTop="1" x14ac:dyDescent="0.25"/>
  </sheetData>
  <mergeCells count="4">
    <mergeCell ref="A2:AL2"/>
    <mergeCell ref="A3:AL3"/>
    <mergeCell ref="A4:AL4"/>
    <mergeCell ref="A5:AL5"/>
  </mergeCells>
  <printOptions horizontalCentered="1"/>
  <pageMargins left="0.78740157480314965" right="0.78740157480314965" top="0.78740157480314965" bottom="0.98425196850393704" header="0.59055118110236227" footer="0.78740157480314965"/>
  <pageSetup scale="95" firstPageNumber="3" orientation="portrait" useFirstPageNumber="1" r:id="rId1"/>
  <headerFooter>
    <oddFooter>&amp;C&amp;"Tw Cen MT,Normal"&amp;9&amp;P</oddFooter>
  </headerFooter>
  <rowBreaks count="1" manualBreakCount="1">
    <brk id="11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1"/>
  <sheetViews>
    <sheetView showGridLines="0" topLeftCell="A43" zoomScaleNormal="100" workbookViewId="0">
      <selection activeCell="B65" sqref="B65"/>
    </sheetView>
  </sheetViews>
  <sheetFormatPr baseColWidth="10" defaultColWidth="11.44140625" defaultRowHeight="11.4" x14ac:dyDescent="0.2"/>
  <cols>
    <col min="1" max="1" width="12.33203125" style="6" customWidth="1"/>
    <col min="2" max="2" width="13.44140625" style="6" customWidth="1"/>
    <col min="3" max="3" width="55.6640625" style="6" customWidth="1"/>
    <col min="4" max="4" width="17.33203125" style="6" customWidth="1"/>
    <col min="5" max="16384" width="11.44140625" style="6"/>
  </cols>
  <sheetData>
    <row r="1" spans="1:4" x14ac:dyDescent="0.2">
      <c r="A1" s="500" t="s">
        <v>204</v>
      </c>
      <c r="B1" s="500"/>
      <c r="C1" s="500"/>
      <c r="D1" s="500"/>
    </row>
    <row r="2" spans="1:4" x14ac:dyDescent="0.2">
      <c r="A2" s="500" t="str">
        <f>+JUSTIFICACION!A7</f>
        <v>PRESUPUESTO EXTRAORDINARIO N° 1- 2022</v>
      </c>
      <c r="B2" s="500"/>
      <c r="C2" s="500"/>
      <c r="D2" s="500"/>
    </row>
    <row r="3" spans="1:4" x14ac:dyDescent="0.2">
      <c r="A3" s="500" t="s">
        <v>264</v>
      </c>
      <c r="B3" s="500"/>
      <c r="C3" s="500"/>
      <c r="D3" s="500"/>
    </row>
    <row r="4" spans="1:4" ht="12" thickBot="1" x14ac:dyDescent="0.25">
      <c r="A4" s="98"/>
      <c r="B4" s="99"/>
      <c r="C4" s="98"/>
      <c r="D4" s="266"/>
    </row>
    <row r="5" spans="1:4" ht="13.5" customHeight="1" thickTop="1" x14ac:dyDescent="0.2">
      <c r="A5" s="501" t="s">
        <v>198</v>
      </c>
      <c r="B5" s="501"/>
      <c r="C5" s="501"/>
      <c r="D5" s="501"/>
    </row>
    <row r="7" spans="1:4" x14ac:dyDescent="0.2">
      <c r="A7" s="109" t="s">
        <v>351</v>
      </c>
      <c r="B7" s="8"/>
      <c r="C7" s="1"/>
    </row>
    <row r="9" spans="1:4" ht="25.2" customHeight="1" thickBot="1" x14ac:dyDescent="0.25">
      <c r="A9" s="127" t="s">
        <v>199</v>
      </c>
      <c r="B9" s="128" t="s">
        <v>265</v>
      </c>
      <c r="C9" s="253" t="s">
        <v>266</v>
      </c>
      <c r="D9" s="262" t="s">
        <v>344</v>
      </c>
    </row>
    <row r="10" spans="1:4" ht="6.75" customHeight="1" x14ac:dyDescent="0.2">
      <c r="A10" s="269"/>
      <c r="B10" s="5"/>
      <c r="C10" s="270"/>
      <c r="D10" s="271"/>
    </row>
    <row r="11" spans="1:4" ht="15" customHeight="1" x14ac:dyDescent="0.2">
      <c r="A11" s="498" t="s">
        <v>129</v>
      </c>
      <c r="B11" s="499" t="s">
        <v>129</v>
      </c>
      <c r="C11" s="254"/>
      <c r="D11" s="125"/>
    </row>
    <row r="12" spans="1:4" ht="6" customHeight="1" x14ac:dyDescent="0.2">
      <c r="A12" s="263"/>
      <c r="B12" s="120"/>
      <c r="C12" s="261"/>
      <c r="D12" s="264"/>
    </row>
    <row r="13" spans="1:4" ht="13.2" customHeight="1" x14ac:dyDescent="0.2">
      <c r="A13" s="131" t="s">
        <v>173</v>
      </c>
      <c r="B13" s="124">
        <f>+'PRESUPUESTO N°01-2022'!H16</f>
        <v>0</v>
      </c>
      <c r="C13" s="116"/>
      <c r="D13" s="504" t="s">
        <v>343</v>
      </c>
    </row>
    <row r="14" spans="1:4" x14ac:dyDescent="0.2">
      <c r="A14" s="131" t="s">
        <v>131</v>
      </c>
      <c r="B14" s="124">
        <f>+'PRESUPUESTO N°01-2022'!H17</f>
        <v>0</v>
      </c>
      <c r="C14" s="116"/>
      <c r="D14" s="505"/>
    </row>
    <row r="15" spans="1:4" x14ac:dyDescent="0.2">
      <c r="A15" s="131" t="s">
        <v>281</v>
      </c>
      <c r="B15" s="124">
        <f>+'PRESUPUESTO N°01-2022'!H18</f>
        <v>0</v>
      </c>
      <c r="C15" s="116"/>
      <c r="D15" s="505"/>
    </row>
    <row r="16" spans="1:4" x14ac:dyDescent="0.2">
      <c r="A16" s="131" t="s">
        <v>178</v>
      </c>
      <c r="B16" s="124">
        <f>+'PRESUPUESTO N°01-2022'!H22</f>
        <v>0</v>
      </c>
      <c r="C16" s="3"/>
      <c r="D16" s="505"/>
    </row>
    <row r="17" spans="1:4" x14ac:dyDescent="0.2">
      <c r="A17" s="131" t="s">
        <v>135</v>
      </c>
      <c r="B17" s="124">
        <f>+'PRESUPUESTO N°01-2022'!H23</f>
        <v>0</v>
      </c>
      <c r="C17" s="110"/>
      <c r="D17" s="505"/>
    </row>
    <row r="18" spans="1:4" x14ac:dyDescent="0.2">
      <c r="A18" s="131" t="s">
        <v>139</v>
      </c>
      <c r="B18" s="124">
        <f>+'PRESUPUESTO N°01-2022'!H27</f>
        <v>0</v>
      </c>
      <c r="C18" s="110"/>
      <c r="D18" s="505"/>
    </row>
    <row r="19" spans="1:4" x14ac:dyDescent="0.2">
      <c r="A19" s="131" t="s">
        <v>140</v>
      </c>
      <c r="B19" s="124">
        <f>+'PRESUPUESTO N°01-2022'!H28</f>
        <v>0</v>
      </c>
      <c r="C19" s="110"/>
      <c r="D19" s="505"/>
    </row>
    <row r="20" spans="1:4" x14ac:dyDescent="0.2">
      <c r="A20" s="131" t="s">
        <v>175</v>
      </c>
      <c r="B20" s="124">
        <f>+'PRESUPUESTO N°01-2022'!H29</f>
        <v>0</v>
      </c>
      <c r="C20" s="110"/>
      <c r="D20" s="505"/>
    </row>
    <row r="21" spans="1:4" x14ac:dyDescent="0.2">
      <c r="A21" s="131" t="s">
        <v>174</v>
      </c>
      <c r="B21" s="124">
        <f>+'PRESUPUESTO N°01-2022'!H30</f>
        <v>0</v>
      </c>
      <c r="C21" s="3"/>
      <c r="D21" s="505"/>
    </row>
    <row r="22" spans="1:4" x14ac:dyDescent="0.2">
      <c r="A22" s="131" t="s">
        <v>141</v>
      </c>
      <c r="B22" s="124">
        <f>+'PRESUPUESTO N°01-2022'!H31</f>
        <v>0</v>
      </c>
      <c r="C22" s="258"/>
      <c r="D22" s="505"/>
    </row>
    <row r="23" spans="1:4" x14ac:dyDescent="0.2">
      <c r="A23" s="131" t="s">
        <v>144</v>
      </c>
      <c r="B23" s="124">
        <f>+'PRESUPUESTO N°01-2022'!H36</f>
        <v>0</v>
      </c>
      <c r="C23" s="211"/>
      <c r="D23" s="505"/>
    </row>
    <row r="24" spans="1:4" x14ac:dyDescent="0.2">
      <c r="A24" s="131" t="s">
        <v>145</v>
      </c>
      <c r="B24" s="124">
        <f>+'PRESUPUESTO N°01-2022'!H37</f>
        <v>0</v>
      </c>
      <c r="C24" s="211"/>
      <c r="D24" s="505"/>
    </row>
    <row r="25" spans="1:4" x14ac:dyDescent="0.2">
      <c r="A25" s="131" t="s">
        <v>146</v>
      </c>
      <c r="B25" s="124">
        <f>+'PRESUPUESTO N°01-2022'!H38</f>
        <v>0</v>
      </c>
      <c r="C25" s="211"/>
      <c r="D25" s="505"/>
    </row>
    <row r="26" spans="1:4" x14ac:dyDescent="0.2">
      <c r="A26" s="131" t="s">
        <v>147</v>
      </c>
      <c r="B26" s="124">
        <f>+'PRESUPUESTO N°01-2022'!H39</f>
        <v>0</v>
      </c>
      <c r="C26" s="211"/>
      <c r="D26" s="505"/>
    </row>
    <row r="27" spans="1:4" x14ac:dyDescent="0.2">
      <c r="A27" s="131" t="s">
        <v>149</v>
      </c>
      <c r="B27" s="124">
        <f>+'PRESUPUESTO N°01-2022'!H40</f>
        <v>0</v>
      </c>
      <c r="C27" s="211"/>
      <c r="D27" s="505"/>
    </row>
    <row r="28" spans="1:4" x14ac:dyDescent="0.2">
      <c r="A28" s="131" t="s">
        <v>298</v>
      </c>
      <c r="B28" s="124">
        <f>+'PRESUPUESTO N°01-2022'!H44</f>
        <v>0</v>
      </c>
      <c r="C28" s="211"/>
      <c r="D28" s="505"/>
    </row>
    <row r="29" spans="1:4" x14ac:dyDescent="0.2">
      <c r="A29" s="131" t="s">
        <v>152</v>
      </c>
      <c r="B29" s="124">
        <f>+'PRESUPUESTO N°01-2022'!H45</f>
        <v>0</v>
      </c>
      <c r="C29" s="211"/>
      <c r="D29" s="505"/>
    </row>
    <row r="30" spans="1:4" x14ac:dyDescent="0.2">
      <c r="A30" s="131" t="s">
        <v>153</v>
      </c>
      <c r="B30" s="124">
        <f>+'PRESUPUESTO N°01-2022'!H46</f>
        <v>0</v>
      </c>
      <c r="C30" s="211"/>
      <c r="D30" s="505"/>
    </row>
    <row r="31" spans="1:4" x14ac:dyDescent="0.2">
      <c r="A31" s="131" t="s">
        <v>284</v>
      </c>
      <c r="B31" s="124">
        <f>+'PRESUPUESTO N°01-2022'!H50</f>
        <v>0</v>
      </c>
      <c r="C31" s="116"/>
      <c r="D31" s="506"/>
    </row>
    <row r="32" spans="1:4" ht="6" customHeight="1" x14ac:dyDescent="0.2">
      <c r="A32" s="132"/>
      <c r="B32" s="121"/>
      <c r="C32" s="256"/>
      <c r="D32" s="129"/>
    </row>
    <row r="33" spans="1:4" x14ac:dyDescent="0.2">
      <c r="A33" s="126">
        <v>0</v>
      </c>
      <c r="B33" s="107">
        <f>SUM(B13:B31)</f>
        <v>0</v>
      </c>
      <c r="C33" s="257" t="s">
        <v>203</v>
      </c>
      <c r="D33" s="265" t="s">
        <v>260</v>
      </c>
    </row>
    <row r="34" spans="1:4" ht="6" customHeight="1" x14ac:dyDescent="0.2">
      <c r="A34" s="133"/>
      <c r="B34" s="121"/>
      <c r="C34" s="10"/>
      <c r="D34" s="129"/>
    </row>
    <row r="35" spans="1:4" ht="15" customHeight="1" x14ac:dyDescent="0.2">
      <c r="A35" s="498" t="s">
        <v>155</v>
      </c>
      <c r="B35" s="499" t="s">
        <v>155</v>
      </c>
      <c r="C35" s="254"/>
      <c r="D35" s="125"/>
    </row>
    <row r="36" spans="1:4" ht="6" customHeight="1" x14ac:dyDescent="0.2">
      <c r="A36" s="134"/>
      <c r="B36" s="122"/>
      <c r="C36" s="261"/>
      <c r="D36" s="129"/>
    </row>
    <row r="37" spans="1:4" x14ac:dyDescent="0.2">
      <c r="A37" s="280" t="s">
        <v>180</v>
      </c>
      <c r="B37" s="124">
        <f>+'PRESUPUESTO N°01-2022'!H56</f>
        <v>0</v>
      </c>
      <c r="C37" s="3"/>
      <c r="D37" s="507" t="s">
        <v>343</v>
      </c>
    </row>
    <row r="38" spans="1:4" x14ac:dyDescent="0.2">
      <c r="A38" s="280" t="s">
        <v>179</v>
      </c>
      <c r="B38" s="124">
        <f>+'PRESUPUESTO N°01-2022'!H57</f>
        <v>0</v>
      </c>
      <c r="C38" s="3"/>
      <c r="D38" s="507"/>
    </row>
    <row r="39" spans="1:4" x14ac:dyDescent="0.2">
      <c r="A39" s="280" t="s">
        <v>159</v>
      </c>
      <c r="B39" s="124">
        <f>+'PRESUPUESTO N°01-2022'!H58</f>
        <v>0</v>
      </c>
      <c r="C39" s="3"/>
      <c r="D39" s="507"/>
    </row>
    <row r="40" spans="1:4" x14ac:dyDescent="0.2">
      <c r="A40" s="280" t="s">
        <v>161</v>
      </c>
      <c r="B40" s="124">
        <f>+'PRESUPUESTO N°01-2022'!H59</f>
        <v>0</v>
      </c>
      <c r="C40" s="3"/>
      <c r="D40" s="507"/>
    </row>
    <row r="41" spans="1:4" x14ac:dyDescent="0.2">
      <c r="A41" s="280" t="s">
        <v>181</v>
      </c>
      <c r="B41" s="124">
        <f>+'PRESUPUESTO N°01-2022'!H63</f>
        <v>0</v>
      </c>
      <c r="C41" s="3"/>
      <c r="D41" s="507"/>
    </row>
    <row r="42" spans="1:4" x14ac:dyDescent="0.2">
      <c r="A42" s="280" t="s">
        <v>182</v>
      </c>
      <c r="B42" s="124">
        <f>+'PRESUPUESTO N°01-2022'!H64</f>
        <v>0</v>
      </c>
      <c r="C42" s="3"/>
      <c r="D42" s="507"/>
    </row>
    <row r="43" spans="1:4" x14ac:dyDescent="0.2">
      <c r="A43" s="280" t="s">
        <v>167</v>
      </c>
      <c r="B43" s="124">
        <f>+'PRESUPUESTO N°01-2022'!H65</f>
        <v>0</v>
      </c>
      <c r="C43" s="212"/>
      <c r="D43" s="507"/>
    </row>
    <row r="44" spans="1:4" x14ac:dyDescent="0.2">
      <c r="A44" s="280" t="s">
        <v>183</v>
      </c>
      <c r="B44" s="124">
        <f>+'PRESUPUESTO N°01-2022'!H66</f>
        <v>0</v>
      </c>
      <c r="C44" s="212"/>
      <c r="D44" s="507"/>
    </row>
    <row r="45" spans="1:4" x14ac:dyDescent="0.2">
      <c r="A45" s="280" t="s">
        <v>169</v>
      </c>
      <c r="B45" s="124">
        <f>+'PRESUPUESTO N°01-2022'!H67</f>
        <v>0</v>
      </c>
      <c r="C45" s="3"/>
      <c r="D45" s="507"/>
    </row>
    <row r="46" spans="1:4" x14ac:dyDescent="0.2">
      <c r="A46" s="280" t="s">
        <v>184</v>
      </c>
      <c r="B46" s="124">
        <f>+'PRESUPUESTO N°01-2022'!H71</f>
        <v>0</v>
      </c>
      <c r="C46" s="3"/>
      <c r="D46" s="507"/>
    </row>
    <row r="47" spans="1:4" x14ac:dyDescent="0.2">
      <c r="A47" s="280" t="s">
        <v>185</v>
      </c>
      <c r="B47" s="124">
        <f>+'PRESUPUESTO N°01-2022'!H72</f>
        <v>0</v>
      </c>
      <c r="C47" s="3"/>
      <c r="D47" s="507"/>
    </row>
    <row r="48" spans="1:4" x14ac:dyDescent="0.2">
      <c r="A48" s="280" t="s">
        <v>196</v>
      </c>
      <c r="B48" s="124">
        <f>+'PRESUPUESTO N°01-2022'!H73</f>
        <v>0</v>
      </c>
      <c r="C48" s="3"/>
      <c r="D48" s="507"/>
    </row>
    <row r="49" spans="1:4" x14ac:dyDescent="0.2">
      <c r="A49" s="280" t="s">
        <v>55</v>
      </c>
      <c r="B49" s="124">
        <f>+'PRESUPUESTO N°01-2022'!H74</f>
        <v>0</v>
      </c>
      <c r="C49" s="3"/>
      <c r="D49" s="507"/>
    </row>
    <row r="50" spans="1:4" x14ac:dyDescent="0.2">
      <c r="A50" s="280" t="s">
        <v>56</v>
      </c>
      <c r="B50" s="124">
        <f>+'PRESUPUESTO N°01-2022'!H75</f>
        <v>0</v>
      </c>
      <c r="C50" s="3"/>
      <c r="D50" s="507"/>
    </row>
    <row r="51" spans="1:4" x14ac:dyDescent="0.2">
      <c r="A51" s="280" t="s">
        <v>276</v>
      </c>
      <c r="B51" s="124">
        <f>+'PRESUPUESTO N°01-2022'!H76</f>
        <v>0</v>
      </c>
      <c r="C51" s="3"/>
      <c r="D51" s="507"/>
    </row>
    <row r="52" spans="1:4" x14ac:dyDescent="0.2">
      <c r="A52" s="280" t="s">
        <v>311</v>
      </c>
      <c r="B52" s="124">
        <f>+'PRESUPUESTO N°01-2022'!H80</f>
        <v>0</v>
      </c>
      <c r="C52" s="3"/>
      <c r="D52" s="507"/>
    </row>
    <row r="53" spans="1:4" x14ac:dyDescent="0.2">
      <c r="A53" s="280"/>
      <c r="B53" s="124" t="e">
        <f>+'PRESUPUESTO N°01-2022'!#REF!</f>
        <v>#REF!</v>
      </c>
      <c r="C53" s="3"/>
      <c r="D53" s="507"/>
    </row>
    <row r="54" spans="1:4" x14ac:dyDescent="0.2">
      <c r="A54" s="280" t="s">
        <v>267</v>
      </c>
      <c r="B54" s="124">
        <f>+'PRESUPUESTO N°01-2022'!H81</f>
        <v>0</v>
      </c>
      <c r="C54" s="3"/>
      <c r="D54" s="507"/>
    </row>
    <row r="55" spans="1:4" x14ac:dyDescent="0.2">
      <c r="A55" s="280" t="s">
        <v>59</v>
      </c>
      <c r="B55" s="124">
        <f>+'PRESUPUESTO N°01-2022'!H82</f>
        <v>0</v>
      </c>
      <c r="C55" s="3"/>
      <c r="D55" s="507"/>
    </row>
    <row r="56" spans="1:4" x14ac:dyDescent="0.2">
      <c r="A56" s="280" t="s">
        <v>59</v>
      </c>
      <c r="B56" s="124">
        <f>+'PRESUPUESTO N°01-2022'!H83</f>
        <v>0</v>
      </c>
      <c r="C56" s="3"/>
      <c r="D56" s="507"/>
    </row>
    <row r="57" spans="1:4" x14ac:dyDescent="0.2">
      <c r="A57" s="280" t="s">
        <v>61</v>
      </c>
      <c r="B57" s="124">
        <f>+'PRESUPUESTO N°01-2022'!H84</f>
        <v>0</v>
      </c>
      <c r="C57" s="3"/>
      <c r="D57" s="507"/>
    </row>
    <row r="58" spans="1:4" x14ac:dyDescent="0.2">
      <c r="A58" s="280" t="s">
        <v>63</v>
      </c>
      <c r="B58" s="124">
        <f>+'PRESUPUESTO N°01-2022'!H85</f>
        <v>0</v>
      </c>
      <c r="C58" s="3"/>
      <c r="D58" s="507"/>
    </row>
    <row r="59" spans="1:4" x14ac:dyDescent="0.2">
      <c r="A59" s="280" t="s">
        <v>65</v>
      </c>
      <c r="B59" s="124">
        <f>+'PRESUPUESTO N°01-2022'!H86</f>
        <v>0</v>
      </c>
      <c r="C59" s="3"/>
      <c r="D59" s="507"/>
    </row>
    <row r="60" spans="1:4" x14ac:dyDescent="0.2">
      <c r="A60" s="280" t="s">
        <v>193</v>
      </c>
      <c r="B60" s="124">
        <f>+'PRESUPUESTO N°01-2022'!H89</f>
        <v>0</v>
      </c>
      <c r="C60" s="3"/>
      <c r="D60" s="507"/>
    </row>
    <row r="61" spans="1:4" x14ac:dyDescent="0.2">
      <c r="A61" s="280" t="s">
        <v>187</v>
      </c>
      <c r="B61" s="124">
        <f>+'PRESUPUESTO N°01-2022'!H90</f>
        <v>0</v>
      </c>
      <c r="C61" s="3"/>
      <c r="D61" s="507"/>
    </row>
    <row r="62" spans="1:4" x14ac:dyDescent="0.2">
      <c r="A62" s="280" t="s">
        <v>70</v>
      </c>
      <c r="B62" s="124">
        <f>+'PRESUPUESTO N°01-2022'!H91</f>
        <v>0</v>
      </c>
      <c r="C62" s="3"/>
      <c r="D62" s="507"/>
    </row>
    <row r="63" spans="1:4" x14ac:dyDescent="0.2">
      <c r="A63" s="280" t="s">
        <v>188</v>
      </c>
      <c r="B63" s="124">
        <f>+'PRESUPUESTO N°01-2022'!H92</f>
        <v>0</v>
      </c>
      <c r="C63" s="3"/>
      <c r="D63" s="507"/>
    </row>
    <row r="64" spans="1:4" x14ac:dyDescent="0.2">
      <c r="A64" s="280" t="s">
        <v>74</v>
      </c>
      <c r="B64" s="124">
        <f>+'PRESUPUESTO N°01-2022'!H96</f>
        <v>0</v>
      </c>
      <c r="C64" s="110"/>
      <c r="D64" s="507"/>
    </row>
    <row r="65" spans="1:4" x14ac:dyDescent="0.2">
      <c r="A65" s="280" t="s">
        <v>186</v>
      </c>
      <c r="B65" s="307">
        <f>+'PRESUPUESTO N°01-2022'!H100</f>
        <v>0</v>
      </c>
      <c r="C65" s="3"/>
      <c r="D65" s="507"/>
    </row>
    <row r="66" spans="1:4" x14ac:dyDescent="0.2">
      <c r="A66" s="280" t="s">
        <v>79</v>
      </c>
      <c r="B66" s="307">
        <f>+'PRESUPUESTO N°01-2022'!H101</f>
        <v>0</v>
      </c>
      <c r="C66" s="3"/>
      <c r="D66" s="507"/>
    </row>
    <row r="67" spans="1:4" x14ac:dyDescent="0.2">
      <c r="A67" s="280" t="s">
        <v>81</v>
      </c>
      <c r="B67" s="307">
        <f>+'PRESUPUESTO N°01-2022'!H102</f>
        <v>0</v>
      </c>
      <c r="C67" s="110"/>
      <c r="D67" s="507"/>
    </row>
    <row r="68" spans="1:4" x14ac:dyDescent="0.2">
      <c r="A68" s="280" t="s">
        <v>85</v>
      </c>
      <c r="B68" s="124">
        <f>+'PRESUPUESTO N°01-2022'!H106</f>
        <v>0</v>
      </c>
      <c r="C68" s="3"/>
      <c r="D68" s="507"/>
    </row>
    <row r="69" spans="1:4" x14ac:dyDescent="0.2">
      <c r="A69" s="280" t="s">
        <v>87</v>
      </c>
      <c r="B69" s="124">
        <f>+'PRESUPUESTO N°01-2022'!H107</f>
        <v>0</v>
      </c>
      <c r="C69" s="110"/>
      <c r="D69" s="507"/>
    </row>
    <row r="70" spans="1:4" x14ac:dyDescent="0.2">
      <c r="A70" s="280" t="s">
        <v>316</v>
      </c>
      <c r="B70" s="124">
        <f>+'PRESUPUESTO N°01-2022'!H108</f>
        <v>0</v>
      </c>
      <c r="C70" s="110"/>
      <c r="D70" s="507"/>
    </row>
    <row r="71" spans="1:4" x14ac:dyDescent="0.2">
      <c r="A71" s="280" t="s">
        <v>89</v>
      </c>
      <c r="B71" s="124">
        <f>+'PRESUPUESTO N°01-2022'!H109</f>
        <v>0</v>
      </c>
      <c r="C71" s="110"/>
      <c r="D71" s="507"/>
    </row>
    <row r="72" spans="1:4" x14ac:dyDescent="0.2">
      <c r="A72" s="280" t="s">
        <v>91</v>
      </c>
      <c r="B72" s="124">
        <f>+'PRESUPUESTO N°01-2022'!H110</f>
        <v>0</v>
      </c>
      <c r="C72" s="110"/>
      <c r="D72" s="507"/>
    </row>
    <row r="73" spans="1:4" x14ac:dyDescent="0.2">
      <c r="A73" s="280" t="s">
        <v>93</v>
      </c>
      <c r="B73" s="124">
        <f>+'PRESUPUESTO N°01-2022'!H111</f>
        <v>0</v>
      </c>
      <c r="C73" s="3"/>
      <c r="D73" s="507"/>
    </row>
    <row r="74" spans="1:4" x14ac:dyDescent="0.2">
      <c r="A74" s="280" t="s">
        <v>94</v>
      </c>
      <c r="B74" s="124">
        <f>+'PRESUPUESTO N°01-2022'!H112</f>
        <v>0</v>
      </c>
      <c r="C74" s="3"/>
      <c r="D74" s="507"/>
    </row>
    <row r="75" spans="1:4" x14ac:dyDescent="0.2">
      <c r="A75" s="280" t="s">
        <v>96</v>
      </c>
      <c r="B75" s="124">
        <f>+'PRESUPUESTO N°01-2022'!H113</f>
        <v>0</v>
      </c>
      <c r="C75" s="116"/>
      <c r="D75" s="507"/>
    </row>
    <row r="76" spans="1:4" x14ac:dyDescent="0.2">
      <c r="A76" s="223" t="s">
        <v>321</v>
      </c>
      <c r="B76" s="124">
        <f>+'PRESUPUESTO N°01-2022'!H117</f>
        <v>0</v>
      </c>
      <c r="C76" s="116"/>
      <c r="D76" s="507"/>
    </row>
    <row r="77" spans="1:4" x14ac:dyDescent="0.2">
      <c r="A77" s="280" t="s">
        <v>323</v>
      </c>
      <c r="B77" s="124">
        <f>+'PRESUPUESTO N°01-2022'!H121</f>
        <v>0</v>
      </c>
      <c r="C77" s="116"/>
      <c r="D77" s="507"/>
    </row>
    <row r="78" spans="1:4" x14ac:dyDescent="0.2">
      <c r="A78" s="280" t="s">
        <v>100</v>
      </c>
      <c r="B78" s="124">
        <f>+'PRESUPUESTO N°01-2022'!H122</f>
        <v>0</v>
      </c>
      <c r="C78" s="116"/>
      <c r="D78" s="507"/>
    </row>
    <row r="79" spans="1:4" x14ac:dyDescent="0.2">
      <c r="A79" s="280" t="s">
        <v>102</v>
      </c>
      <c r="B79" s="124">
        <f>+'PRESUPUESTO N°01-2022'!H123</f>
        <v>0</v>
      </c>
      <c r="C79" s="116"/>
      <c r="D79" s="507"/>
    </row>
    <row r="80" spans="1:4" ht="6" customHeight="1" x14ac:dyDescent="0.2">
      <c r="A80" s="263"/>
      <c r="B80" s="119"/>
      <c r="C80" s="256"/>
      <c r="D80" s="129"/>
    </row>
    <row r="81" spans="1:4" ht="12" customHeight="1" x14ac:dyDescent="0.2">
      <c r="A81" s="126">
        <v>1</v>
      </c>
      <c r="B81" s="107" t="e">
        <f>SUM(B37:B79)</f>
        <v>#REF!</v>
      </c>
      <c r="C81" s="257" t="s">
        <v>203</v>
      </c>
      <c r="D81" s="265"/>
    </row>
    <row r="82" spans="1:4" ht="6" customHeight="1" x14ac:dyDescent="0.2">
      <c r="A82" s="130"/>
      <c r="B82" s="119"/>
      <c r="C82" s="10"/>
      <c r="D82" s="129"/>
    </row>
    <row r="83" spans="1:4" ht="15" customHeight="1" x14ac:dyDescent="0.2">
      <c r="A83" s="498" t="s">
        <v>104</v>
      </c>
      <c r="B83" s="499" t="s">
        <v>104</v>
      </c>
      <c r="C83" s="254"/>
      <c r="D83" s="125"/>
    </row>
    <row r="84" spans="1:4" ht="6" customHeight="1" x14ac:dyDescent="0.2">
      <c r="A84" s="130"/>
      <c r="B84" s="119"/>
      <c r="C84" s="255"/>
      <c r="D84" s="129"/>
    </row>
    <row r="85" spans="1:4" x14ac:dyDescent="0.2">
      <c r="A85" s="131" t="s">
        <v>195</v>
      </c>
      <c r="B85" s="124">
        <f>+'PRESUPUESTO N°01-2022'!H129</f>
        <v>0</v>
      </c>
      <c r="C85" s="3"/>
      <c r="D85" s="504" t="s">
        <v>343</v>
      </c>
    </row>
    <row r="86" spans="1:4" x14ac:dyDescent="0.2">
      <c r="A86" s="131" t="s">
        <v>108</v>
      </c>
      <c r="B86" s="124">
        <f>+'PRESUPUESTO N°01-2022'!H130</f>
        <v>0</v>
      </c>
      <c r="C86" s="3"/>
      <c r="D86" s="505"/>
    </row>
    <row r="87" spans="1:4" x14ac:dyDescent="0.2">
      <c r="A87" s="131" t="s">
        <v>110</v>
      </c>
      <c r="B87" s="124">
        <f>+'PRESUPUESTO N°01-2022'!H131</f>
        <v>0</v>
      </c>
      <c r="C87" s="3"/>
      <c r="D87" s="505"/>
    </row>
    <row r="88" spans="1:4" x14ac:dyDescent="0.2">
      <c r="A88" s="131" t="s">
        <v>112</v>
      </c>
      <c r="B88" s="124">
        <f>+'PRESUPUESTO N°01-2022'!H132</f>
        <v>0</v>
      </c>
      <c r="C88" s="3"/>
      <c r="D88" s="505"/>
    </row>
    <row r="89" spans="1:4" x14ac:dyDescent="0.2">
      <c r="A89" s="131" t="s">
        <v>268</v>
      </c>
      <c r="B89" s="124">
        <f>+'PRESUPUESTO N°01-2022'!H136</f>
        <v>0</v>
      </c>
      <c r="C89" s="3"/>
      <c r="D89" s="505"/>
    </row>
    <row r="90" spans="1:4" x14ac:dyDescent="0.2">
      <c r="A90" s="131" t="s">
        <v>115</v>
      </c>
      <c r="B90" s="124">
        <f>+'PRESUPUESTO N°01-2022'!H140</f>
        <v>0</v>
      </c>
      <c r="C90" s="3"/>
      <c r="D90" s="505"/>
    </row>
    <row r="91" spans="1:4" x14ac:dyDescent="0.2">
      <c r="A91" s="131" t="s">
        <v>117</v>
      </c>
      <c r="B91" s="124">
        <f>+'PRESUPUESTO N°01-2022'!H141</f>
        <v>0</v>
      </c>
      <c r="C91" s="3"/>
      <c r="D91" s="505"/>
    </row>
    <row r="92" spans="1:4" x14ac:dyDescent="0.2">
      <c r="A92" s="131" t="s">
        <v>118</v>
      </c>
      <c r="B92" s="124">
        <f>+'PRESUPUESTO N°01-2022'!H142</f>
        <v>0</v>
      </c>
      <c r="C92" s="3"/>
      <c r="D92" s="505"/>
    </row>
    <row r="93" spans="1:4" x14ac:dyDescent="0.2">
      <c r="A93" s="131" t="s">
        <v>120</v>
      </c>
      <c r="B93" s="124">
        <f>+'PRESUPUESTO N°01-2022'!H143</f>
        <v>0</v>
      </c>
      <c r="C93" s="3"/>
      <c r="D93" s="505"/>
    </row>
    <row r="94" spans="1:4" x14ac:dyDescent="0.2">
      <c r="A94" s="131" t="s">
        <v>122</v>
      </c>
      <c r="B94" s="124">
        <f>+'PRESUPUESTO N°01-2022'!H144</f>
        <v>0</v>
      </c>
      <c r="C94" s="3"/>
      <c r="D94" s="505"/>
    </row>
    <row r="95" spans="1:4" x14ac:dyDescent="0.2">
      <c r="A95" s="131" t="s">
        <v>124</v>
      </c>
      <c r="B95" s="124">
        <f>+'PRESUPUESTO N°01-2022'!H145</f>
        <v>0</v>
      </c>
      <c r="C95" s="3"/>
      <c r="D95" s="505"/>
    </row>
    <row r="96" spans="1:4" x14ac:dyDescent="0.2">
      <c r="A96" s="131" t="s">
        <v>11</v>
      </c>
      <c r="B96" s="124">
        <f>+'PRESUPUESTO N°01-2022'!H149</f>
        <v>0</v>
      </c>
      <c r="C96" s="3"/>
      <c r="D96" s="505"/>
    </row>
    <row r="97" spans="1:4" x14ac:dyDescent="0.2">
      <c r="A97" s="131" t="s">
        <v>13</v>
      </c>
      <c r="B97" s="124">
        <f>+'PRESUPUESTO N°01-2022'!H150</f>
        <v>0</v>
      </c>
      <c r="C97" s="3"/>
      <c r="D97" s="505"/>
    </row>
    <row r="98" spans="1:4" x14ac:dyDescent="0.2">
      <c r="A98" s="215" t="s">
        <v>189</v>
      </c>
      <c r="B98" s="259">
        <f>+'PRESUPUESTO N°01-2022'!H154</f>
        <v>0</v>
      </c>
      <c r="C98" s="111"/>
      <c r="D98" s="505"/>
    </row>
    <row r="99" spans="1:4" x14ac:dyDescent="0.2">
      <c r="A99" s="131" t="s">
        <v>17</v>
      </c>
      <c r="B99" s="259">
        <f>+'PRESUPUESTO N°01-2022'!H155</f>
        <v>0</v>
      </c>
      <c r="C99" s="3"/>
      <c r="D99" s="505"/>
    </row>
    <row r="100" spans="1:4" x14ac:dyDescent="0.2">
      <c r="A100" s="131" t="s">
        <v>18</v>
      </c>
      <c r="B100" s="259">
        <f>+'PRESUPUESTO N°01-2022'!H156</f>
        <v>0</v>
      </c>
      <c r="C100" s="3"/>
      <c r="D100" s="505"/>
    </row>
    <row r="101" spans="1:4" x14ac:dyDescent="0.2">
      <c r="A101" s="131" t="s">
        <v>20</v>
      </c>
      <c r="B101" s="259">
        <f>+'PRESUPUESTO N°01-2022'!H157</f>
        <v>0</v>
      </c>
      <c r="C101" s="3"/>
      <c r="D101" s="505"/>
    </row>
    <row r="102" spans="1:4" x14ac:dyDescent="0.2">
      <c r="A102" s="131" t="s">
        <v>22</v>
      </c>
      <c r="B102" s="259">
        <f>+'PRESUPUESTO N°01-2022'!H158</f>
        <v>0</v>
      </c>
      <c r="C102" s="3"/>
      <c r="D102" s="505"/>
    </row>
    <row r="103" spans="1:4" x14ac:dyDescent="0.2">
      <c r="A103" s="131" t="s">
        <v>23</v>
      </c>
      <c r="B103" s="259">
        <f>+'PRESUPUESTO N°01-2022'!H159</f>
        <v>0</v>
      </c>
      <c r="C103" s="3"/>
      <c r="D103" s="505"/>
    </row>
    <row r="104" spans="1:4" x14ac:dyDescent="0.2">
      <c r="A104" s="131" t="s">
        <v>1</v>
      </c>
      <c r="B104" s="259">
        <f>+'PRESUPUESTO N°01-2022'!H160</f>
        <v>0</v>
      </c>
      <c r="C104" s="3"/>
      <c r="D104" s="505"/>
    </row>
    <row r="105" spans="1:4" x14ac:dyDescent="0.2">
      <c r="A105" s="131" t="s">
        <v>24</v>
      </c>
      <c r="B105" s="259">
        <f>+'PRESUPUESTO N°01-2022'!H161</f>
        <v>0</v>
      </c>
      <c r="C105" s="3"/>
      <c r="D105" s="506"/>
    </row>
    <row r="106" spans="1:4" ht="6" customHeight="1" x14ac:dyDescent="0.2">
      <c r="A106" s="130"/>
      <c r="B106" s="119"/>
      <c r="C106" s="256"/>
      <c r="D106" s="129"/>
    </row>
    <row r="107" spans="1:4" x14ac:dyDescent="0.2">
      <c r="A107" s="126">
        <v>2</v>
      </c>
      <c r="B107" s="107">
        <f>SUM(B85:B105)</f>
        <v>0</v>
      </c>
      <c r="C107" s="257" t="s">
        <v>203</v>
      </c>
      <c r="D107" s="265" t="s">
        <v>260</v>
      </c>
    </row>
    <row r="108" spans="1:4" ht="6" customHeight="1" x14ac:dyDescent="0.2">
      <c r="A108" s="130"/>
      <c r="B108" s="119"/>
      <c r="C108" s="10"/>
      <c r="D108" s="129"/>
    </row>
    <row r="109" spans="1:4" ht="15" customHeight="1" x14ac:dyDescent="0.2">
      <c r="A109" s="498" t="s">
        <v>25</v>
      </c>
      <c r="B109" s="499" t="s">
        <v>25</v>
      </c>
      <c r="C109" s="254"/>
      <c r="D109" s="125"/>
    </row>
    <row r="110" spans="1:4" ht="6" customHeight="1" x14ac:dyDescent="0.2">
      <c r="A110" s="134"/>
      <c r="B110" s="122"/>
      <c r="C110" s="255"/>
      <c r="D110" s="129"/>
    </row>
    <row r="111" spans="1:4" ht="13.2" customHeight="1" x14ac:dyDescent="0.2">
      <c r="A111" s="131" t="s">
        <v>225</v>
      </c>
      <c r="B111" s="124">
        <f>+'PRESUPUESTO N°01-2022'!H167</f>
        <v>0</v>
      </c>
      <c r="C111" s="3"/>
      <c r="D111" s="508" t="s">
        <v>343</v>
      </c>
    </row>
    <row r="112" spans="1:4" x14ac:dyDescent="0.2">
      <c r="A112" s="131" t="s">
        <v>28</v>
      </c>
      <c r="B112" s="124">
        <f>+'PRESUPUESTO N°01-2022'!H168</f>
        <v>0</v>
      </c>
      <c r="C112" s="3"/>
      <c r="D112" s="509"/>
    </row>
    <row r="113" spans="1:4" x14ac:dyDescent="0.2">
      <c r="A113" s="131" t="s">
        <v>192</v>
      </c>
      <c r="B113" s="124">
        <f>+'PRESUPUESTO N°01-2022'!H169</f>
        <v>0</v>
      </c>
      <c r="C113" s="212"/>
      <c r="D113" s="509"/>
    </row>
    <row r="114" spans="1:4" x14ac:dyDescent="0.2">
      <c r="A114" s="215" t="s">
        <v>191</v>
      </c>
      <c r="B114" s="124">
        <f>+'PRESUPUESTO N°01-2022'!H170</f>
        <v>0</v>
      </c>
      <c r="C114" s="260"/>
      <c r="D114" s="509"/>
    </row>
    <row r="115" spans="1:4" x14ac:dyDescent="0.2">
      <c r="A115" s="280" t="s">
        <v>190</v>
      </c>
      <c r="B115" s="124">
        <f>+'PRESUPUESTO N°01-2022'!H171</f>
        <v>0</v>
      </c>
      <c r="C115" s="111"/>
      <c r="D115" s="509"/>
    </row>
    <row r="116" spans="1:4" x14ac:dyDescent="0.2">
      <c r="A116" s="131" t="s">
        <v>33</v>
      </c>
      <c r="B116" s="124">
        <f>+'PRESUPUESTO N°01-2022'!H172</f>
        <v>0</v>
      </c>
      <c r="C116" s="110"/>
      <c r="D116" s="509"/>
    </row>
    <row r="117" spans="1:4" x14ac:dyDescent="0.2">
      <c r="A117" s="131" t="s">
        <v>35</v>
      </c>
      <c r="B117" s="124">
        <f>+'PRESUPUESTO N°01-2022'!H173</f>
        <v>0</v>
      </c>
      <c r="C117" s="110"/>
      <c r="D117" s="509"/>
    </row>
    <row r="118" spans="1:4" x14ac:dyDescent="0.2">
      <c r="A118" s="131" t="s">
        <v>37</v>
      </c>
      <c r="B118" s="124">
        <f>+'PRESUPUESTO N°01-2022'!H174</f>
        <v>0</v>
      </c>
      <c r="C118" s="3"/>
      <c r="D118" s="509"/>
    </row>
    <row r="119" spans="1:4" x14ac:dyDescent="0.2">
      <c r="A119" s="131" t="s">
        <v>194</v>
      </c>
      <c r="B119" s="124">
        <f>+'PRESUPUESTO N°01-2022'!H178</f>
        <v>0</v>
      </c>
      <c r="C119" s="110"/>
      <c r="D119" s="509"/>
    </row>
    <row r="120" spans="1:4" x14ac:dyDescent="0.2">
      <c r="A120" s="131" t="s">
        <v>41</v>
      </c>
      <c r="B120" s="124">
        <f>+'PRESUPUESTO N°01-2022'!H179</f>
        <v>0</v>
      </c>
      <c r="C120" s="110"/>
      <c r="D120" s="509"/>
    </row>
    <row r="121" spans="1:4" x14ac:dyDescent="0.2">
      <c r="A121" s="131" t="s">
        <v>197</v>
      </c>
      <c r="B121" s="124">
        <f>+'PRESUPUESTO N°01-2022'!H183</f>
        <v>0</v>
      </c>
      <c r="C121" s="3"/>
      <c r="D121" s="509"/>
    </row>
    <row r="122" spans="1:4" x14ac:dyDescent="0.2">
      <c r="A122" s="131" t="s">
        <v>217</v>
      </c>
      <c r="B122" s="124">
        <f>+'PRESUPUESTO N°01-2022'!H184</f>
        <v>0</v>
      </c>
      <c r="C122" s="116"/>
      <c r="D122" s="510"/>
    </row>
    <row r="123" spans="1:4" ht="6" customHeight="1" x14ac:dyDescent="0.2">
      <c r="A123" s="130"/>
      <c r="B123" s="119"/>
      <c r="C123" s="256"/>
      <c r="D123" s="129"/>
    </row>
    <row r="124" spans="1:4" ht="12" customHeight="1" x14ac:dyDescent="0.2">
      <c r="A124" s="126">
        <v>5</v>
      </c>
      <c r="B124" s="107">
        <f>SUM(B111:B122)</f>
        <v>0</v>
      </c>
      <c r="C124" s="257" t="s">
        <v>203</v>
      </c>
      <c r="D124" s="265"/>
    </row>
    <row r="125" spans="1:4" ht="6" customHeight="1" x14ac:dyDescent="0.2">
      <c r="A125" s="134"/>
      <c r="B125" s="122"/>
      <c r="C125" s="10"/>
      <c r="D125" s="129"/>
    </row>
    <row r="126" spans="1:4" ht="18" customHeight="1" x14ac:dyDescent="0.2">
      <c r="A126" s="498" t="s">
        <v>44</v>
      </c>
      <c r="B126" s="499" t="s">
        <v>44</v>
      </c>
      <c r="C126" s="254"/>
      <c r="D126" s="125"/>
    </row>
    <row r="127" spans="1:4" ht="6" customHeight="1" x14ac:dyDescent="0.2">
      <c r="A127" s="134"/>
      <c r="B127" s="122"/>
      <c r="C127" s="255"/>
      <c r="D127" s="129"/>
    </row>
    <row r="128" spans="1:4" ht="13.2" customHeight="1" x14ac:dyDescent="0.2">
      <c r="A128" s="222" t="s">
        <v>221</v>
      </c>
      <c r="B128" s="124">
        <f>+'PRESUPUESTO N°01-2022'!H190</f>
        <v>0</v>
      </c>
      <c r="C128" s="3"/>
      <c r="D128" s="504" t="s">
        <v>343</v>
      </c>
    </row>
    <row r="129" spans="1:4" x14ac:dyDescent="0.2">
      <c r="A129" s="222" t="s">
        <v>47</v>
      </c>
      <c r="B129" s="124">
        <f>+'PRESUPUESTO N°01-2022'!H191</f>
        <v>0</v>
      </c>
      <c r="C129" s="116"/>
      <c r="D129" s="505"/>
    </row>
    <row r="130" spans="1:4" x14ac:dyDescent="0.2">
      <c r="A130" s="131" t="s">
        <v>177</v>
      </c>
      <c r="B130" s="124">
        <f>+'PRESUPUESTO N°01-2022'!H195</f>
        <v>0</v>
      </c>
      <c r="C130" s="111"/>
      <c r="D130" s="505"/>
    </row>
    <row r="131" spans="1:4" x14ac:dyDescent="0.2">
      <c r="A131" s="131" t="s">
        <v>335</v>
      </c>
      <c r="B131" s="124">
        <f>+'PRESUPUESTO N°01-2022'!H199</f>
        <v>0</v>
      </c>
      <c r="C131" s="116"/>
      <c r="D131" s="505"/>
    </row>
    <row r="132" spans="1:4" x14ac:dyDescent="0.2">
      <c r="A132" s="223" t="s">
        <v>53</v>
      </c>
      <c r="B132" s="124">
        <f>+'PRESUPUESTO N°01-2022'!H203</f>
        <v>0</v>
      </c>
      <c r="C132" s="116"/>
      <c r="D132" s="505"/>
    </row>
    <row r="133" spans="1:4" x14ac:dyDescent="0.2">
      <c r="A133" s="223" t="s">
        <v>337</v>
      </c>
      <c r="B133" s="124">
        <f>+'PRESUPUESTO N°01-2022'!H204</f>
        <v>0</v>
      </c>
      <c r="C133" s="116"/>
      <c r="D133" s="506"/>
    </row>
    <row r="134" spans="1:4" ht="6" customHeight="1" x14ac:dyDescent="0.2">
      <c r="A134" s="130"/>
      <c r="B134" s="119"/>
      <c r="C134" s="256"/>
      <c r="D134" s="129"/>
    </row>
    <row r="135" spans="1:4" x14ac:dyDescent="0.2">
      <c r="A135" s="126">
        <v>6</v>
      </c>
      <c r="B135" s="107">
        <f>SUM(B128:B133)</f>
        <v>0</v>
      </c>
      <c r="C135" s="257" t="s">
        <v>203</v>
      </c>
      <c r="D135" s="265" t="s">
        <v>260</v>
      </c>
    </row>
    <row r="136" spans="1:4" x14ac:dyDescent="0.2">
      <c r="A136" s="130"/>
      <c r="B136" s="119"/>
      <c r="C136" s="129"/>
      <c r="D136" s="129"/>
    </row>
    <row r="137" spans="1:4" ht="18" customHeight="1" x14ac:dyDescent="0.2">
      <c r="A137" s="498" t="s">
        <v>4</v>
      </c>
      <c r="B137" s="499" t="s">
        <v>2</v>
      </c>
      <c r="C137" s="125"/>
      <c r="D137" s="125"/>
    </row>
    <row r="138" spans="1:4" x14ac:dyDescent="0.2">
      <c r="A138" s="134"/>
      <c r="B138" s="122"/>
      <c r="C138" s="129"/>
      <c r="D138" s="129"/>
    </row>
    <row r="139" spans="1:4" x14ac:dyDescent="0.2">
      <c r="A139" s="131" t="s">
        <v>5</v>
      </c>
      <c r="B139" s="124">
        <f>+'PRESUPUESTO N°01-2022'!H210</f>
        <v>0</v>
      </c>
      <c r="C139" s="116"/>
      <c r="D139" s="502" t="s">
        <v>343</v>
      </c>
    </row>
    <row r="140" spans="1:4" x14ac:dyDescent="0.2">
      <c r="A140" s="131" t="s">
        <v>7</v>
      </c>
      <c r="B140" s="124">
        <f>+'PRESUPUESTO N°01-2022'!H211</f>
        <v>0</v>
      </c>
      <c r="C140" s="116"/>
      <c r="D140" s="503"/>
    </row>
    <row r="141" spans="1:4" x14ac:dyDescent="0.2">
      <c r="A141" s="130"/>
      <c r="B141" s="119"/>
      <c r="C141" s="129"/>
      <c r="D141" s="129"/>
    </row>
    <row r="142" spans="1:4" x14ac:dyDescent="0.2">
      <c r="A142" s="126">
        <v>9</v>
      </c>
      <c r="B142" s="107">
        <f>SUM(B139:B140)</f>
        <v>0</v>
      </c>
      <c r="C142" s="257" t="s">
        <v>203</v>
      </c>
      <c r="D142" s="265" t="s">
        <v>260</v>
      </c>
    </row>
    <row r="143" spans="1:4" s="10" customFormat="1" ht="10.199999999999999" customHeight="1" thickBot="1" x14ac:dyDescent="0.25">
      <c r="A143" s="250"/>
      <c r="B143" s="119"/>
    </row>
    <row r="144" spans="1:4" ht="18" customHeight="1" thickBot="1" x14ac:dyDescent="0.25">
      <c r="A144" s="108"/>
      <c r="B144" s="106" t="e">
        <f>+B142+B135+B124+B107+B81+B33</f>
        <v>#REF!</v>
      </c>
      <c r="C144" s="274" t="s">
        <v>277</v>
      </c>
      <c r="D144" s="136" t="s">
        <v>260</v>
      </c>
    </row>
    <row r="145" spans="1:4" ht="1.5" customHeight="1" x14ac:dyDescent="0.2"/>
    <row r="146" spans="1:4" ht="18" hidden="1" customHeight="1" thickBot="1" x14ac:dyDescent="0.25">
      <c r="A146" s="213"/>
      <c r="B146" s="214" t="e">
        <f>+#REF!</f>
        <v>#REF!</v>
      </c>
      <c r="C146" s="267" t="s">
        <v>341</v>
      </c>
      <c r="D146" s="268"/>
    </row>
    <row r="151" spans="1:4" ht="8.25" customHeight="1" x14ac:dyDescent="0.2"/>
  </sheetData>
  <mergeCells count="16">
    <mergeCell ref="D139:D140"/>
    <mergeCell ref="D13:D31"/>
    <mergeCell ref="D37:D79"/>
    <mergeCell ref="D85:D105"/>
    <mergeCell ref="D111:D122"/>
    <mergeCell ref="D128:D133"/>
    <mergeCell ref="A1:D1"/>
    <mergeCell ref="A2:D2"/>
    <mergeCell ref="A3:D3"/>
    <mergeCell ref="A5:D5"/>
    <mergeCell ref="A11:B11"/>
    <mergeCell ref="A137:B137"/>
    <mergeCell ref="A35:B35"/>
    <mergeCell ref="A83:B83"/>
    <mergeCell ref="A109:B109"/>
    <mergeCell ref="A126:B126"/>
  </mergeCells>
  <printOptions horizontalCentered="1"/>
  <pageMargins left="0.78740157480314965" right="0.78740157480314965" top="0.78740157480314965" bottom="0.98425196850393704" header="0.59055118110236227" footer="0.78740157480314965"/>
  <pageSetup scale="90" firstPageNumber="4" orientation="portrait" useFirstPageNumber="1" horizontalDpi="300" verticalDpi="300" r:id="rId1"/>
  <headerFooter>
    <oddFooter>&amp;C&amp;"Tw Cen MT,Normal"&amp;9&amp;P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1"/>
  <sheetViews>
    <sheetView showGridLines="0" zoomScaleNormal="100" workbookViewId="0">
      <selection activeCell="E38" sqref="E38"/>
    </sheetView>
  </sheetViews>
  <sheetFormatPr baseColWidth="10" defaultColWidth="11.44140625" defaultRowHeight="11.4" x14ac:dyDescent="0.2"/>
  <cols>
    <col min="1" max="1" width="12.33203125" style="6" customWidth="1"/>
    <col min="2" max="2" width="13.44140625" style="6" customWidth="1"/>
    <col min="3" max="3" width="55.6640625" style="6" customWidth="1"/>
    <col min="4" max="4" width="17.33203125" style="6" customWidth="1"/>
    <col min="5" max="16384" width="11.44140625" style="6"/>
  </cols>
  <sheetData>
    <row r="1" spans="1:4" x14ac:dyDescent="0.2">
      <c r="A1" s="500" t="s">
        <v>204</v>
      </c>
      <c r="B1" s="500"/>
      <c r="C1" s="500"/>
      <c r="D1" s="500"/>
    </row>
    <row r="2" spans="1:4" x14ac:dyDescent="0.2">
      <c r="A2" s="500" t="str">
        <f>+JUSTIFICACION!A7</f>
        <v>PRESUPUESTO EXTRAORDINARIO N° 1- 2022</v>
      </c>
      <c r="B2" s="500"/>
      <c r="C2" s="500"/>
      <c r="D2" s="500"/>
    </row>
    <row r="3" spans="1:4" x14ac:dyDescent="0.2">
      <c r="A3" s="500" t="s">
        <v>264</v>
      </c>
      <c r="B3" s="500"/>
      <c r="C3" s="500"/>
      <c r="D3" s="500"/>
    </row>
    <row r="4" spans="1:4" ht="12" thickBot="1" x14ac:dyDescent="0.25">
      <c r="A4" s="98"/>
      <c r="B4" s="99"/>
      <c r="C4" s="98"/>
      <c r="D4" s="266"/>
    </row>
    <row r="5" spans="1:4" ht="13.5" customHeight="1" thickTop="1" x14ac:dyDescent="0.2">
      <c r="A5" s="501" t="s">
        <v>198</v>
      </c>
      <c r="B5" s="501"/>
      <c r="C5" s="501"/>
      <c r="D5" s="501"/>
    </row>
    <row r="7" spans="1:4" x14ac:dyDescent="0.2">
      <c r="A7" s="308" t="s">
        <v>418</v>
      </c>
      <c r="B7" s="8"/>
      <c r="C7" s="1"/>
    </row>
    <row r="9" spans="1:4" ht="25.2" customHeight="1" thickBot="1" x14ac:dyDescent="0.25">
      <c r="A9" s="127" t="s">
        <v>199</v>
      </c>
      <c r="B9" s="128" t="s">
        <v>265</v>
      </c>
      <c r="C9" s="253" t="s">
        <v>266</v>
      </c>
      <c r="D9" s="262" t="s">
        <v>344</v>
      </c>
    </row>
    <row r="10" spans="1:4" ht="6.75" customHeight="1" x14ac:dyDescent="0.2">
      <c r="A10" s="269"/>
      <c r="B10" s="5"/>
      <c r="C10" s="270"/>
      <c r="D10" s="271"/>
    </row>
    <row r="11" spans="1:4" ht="15" customHeight="1" x14ac:dyDescent="0.2">
      <c r="A11" s="498" t="s">
        <v>129</v>
      </c>
      <c r="B11" s="499" t="s">
        <v>129</v>
      </c>
      <c r="C11" s="254"/>
      <c r="D11" s="125"/>
    </row>
    <row r="12" spans="1:4" ht="6" customHeight="1" x14ac:dyDescent="0.2">
      <c r="A12" s="263"/>
      <c r="B12" s="120"/>
      <c r="C12" s="261"/>
      <c r="D12" s="264"/>
    </row>
    <row r="13" spans="1:4" ht="13.2" customHeight="1" x14ac:dyDescent="0.2">
      <c r="A13" s="131" t="s">
        <v>173</v>
      </c>
      <c r="B13" s="124">
        <f>+'PRESUPUESTO N°01-2022'!J16</f>
        <v>0</v>
      </c>
      <c r="C13" s="116"/>
      <c r="D13" s="504" t="s">
        <v>343</v>
      </c>
    </row>
    <row r="14" spans="1:4" x14ac:dyDescent="0.2">
      <c r="A14" s="131" t="s">
        <v>131</v>
      </c>
      <c r="B14" s="124">
        <f>+'PRESUPUESTO N°01-2022'!J17</f>
        <v>0</v>
      </c>
      <c r="C14" s="116"/>
      <c r="D14" s="505"/>
    </row>
    <row r="15" spans="1:4" x14ac:dyDescent="0.2">
      <c r="A15" s="131" t="s">
        <v>281</v>
      </c>
      <c r="B15" s="124">
        <f>+'PRESUPUESTO N°01-2022'!J18</f>
        <v>0</v>
      </c>
      <c r="C15" s="116"/>
      <c r="D15" s="505"/>
    </row>
    <row r="16" spans="1:4" x14ac:dyDescent="0.2">
      <c r="A16" s="131" t="s">
        <v>178</v>
      </c>
      <c r="B16" s="124">
        <f>+'PRESUPUESTO N°01-2022'!J22</f>
        <v>0</v>
      </c>
      <c r="C16" s="3"/>
      <c r="D16" s="505"/>
    </row>
    <row r="17" spans="1:4" x14ac:dyDescent="0.2">
      <c r="A17" s="131" t="s">
        <v>135</v>
      </c>
      <c r="B17" s="124">
        <f>+'PRESUPUESTO N°01-2022'!J23</f>
        <v>0</v>
      </c>
      <c r="C17" s="110"/>
      <c r="D17" s="505"/>
    </row>
    <row r="18" spans="1:4" x14ac:dyDescent="0.2">
      <c r="A18" s="131" t="s">
        <v>139</v>
      </c>
      <c r="B18" s="124">
        <f>+'PRESUPUESTO N°01-2022'!J27</f>
        <v>0</v>
      </c>
      <c r="C18" s="110"/>
      <c r="D18" s="505"/>
    </row>
    <row r="19" spans="1:4" x14ac:dyDescent="0.2">
      <c r="A19" s="131" t="s">
        <v>140</v>
      </c>
      <c r="B19" s="124">
        <f>+'PRESUPUESTO N°01-2022'!J28</f>
        <v>0</v>
      </c>
      <c r="C19" s="110"/>
      <c r="D19" s="505"/>
    </row>
    <row r="20" spans="1:4" x14ac:dyDescent="0.2">
      <c r="A20" s="131" t="s">
        <v>175</v>
      </c>
      <c r="B20" s="124">
        <f>+'PRESUPUESTO N°01-2022'!J29</f>
        <v>0</v>
      </c>
      <c r="C20" s="110"/>
      <c r="D20" s="505"/>
    </row>
    <row r="21" spans="1:4" x14ac:dyDescent="0.2">
      <c r="A21" s="131" t="s">
        <v>174</v>
      </c>
      <c r="B21" s="124">
        <f>+'PRESUPUESTO N°01-2022'!J30</f>
        <v>0</v>
      </c>
      <c r="C21" s="3"/>
      <c r="D21" s="505"/>
    </row>
    <row r="22" spans="1:4" x14ac:dyDescent="0.2">
      <c r="A22" s="131" t="s">
        <v>141</v>
      </c>
      <c r="B22" s="124">
        <f>+'PRESUPUESTO N°01-2022'!J31</f>
        <v>0</v>
      </c>
      <c r="C22" s="258"/>
      <c r="D22" s="505"/>
    </row>
    <row r="23" spans="1:4" x14ac:dyDescent="0.2">
      <c r="A23" s="131" t="s">
        <v>144</v>
      </c>
      <c r="B23" s="124">
        <f>+'PRESUPUESTO N°01-2022'!J36</f>
        <v>0</v>
      </c>
      <c r="C23" s="211"/>
      <c r="D23" s="505"/>
    </row>
    <row r="24" spans="1:4" x14ac:dyDescent="0.2">
      <c r="A24" s="131" t="s">
        <v>145</v>
      </c>
      <c r="B24" s="124">
        <f>+'PRESUPUESTO N°01-2022'!J37</f>
        <v>0</v>
      </c>
      <c r="C24" s="211"/>
      <c r="D24" s="505"/>
    </row>
    <row r="25" spans="1:4" x14ac:dyDescent="0.2">
      <c r="A25" s="131" t="s">
        <v>146</v>
      </c>
      <c r="B25" s="124">
        <f>+'PRESUPUESTO N°01-2022'!J38</f>
        <v>0</v>
      </c>
      <c r="C25" s="211"/>
      <c r="D25" s="505"/>
    </row>
    <row r="26" spans="1:4" x14ac:dyDescent="0.2">
      <c r="A26" s="131" t="s">
        <v>147</v>
      </c>
      <c r="B26" s="124">
        <f>+'PRESUPUESTO N°01-2022'!J39</f>
        <v>0</v>
      </c>
      <c r="C26" s="211"/>
      <c r="D26" s="505"/>
    </row>
    <row r="27" spans="1:4" x14ac:dyDescent="0.2">
      <c r="A27" s="131" t="s">
        <v>149</v>
      </c>
      <c r="B27" s="124">
        <f>+'PRESUPUESTO N°01-2022'!J40</f>
        <v>0</v>
      </c>
      <c r="C27" s="211"/>
      <c r="D27" s="505"/>
    </row>
    <row r="28" spans="1:4" x14ac:dyDescent="0.2">
      <c r="A28" s="131" t="s">
        <v>298</v>
      </c>
      <c r="B28" s="124">
        <f>+'PRESUPUESTO N°01-2022'!J44</f>
        <v>0</v>
      </c>
      <c r="C28" s="211"/>
      <c r="D28" s="505"/>
    </row>
    <row r="29" spans="1:4" x14ac:dyDescent="0.2">
      <c r="A29" s="131" t="s">
        <v>152</v>
      </c>
      <c r="B29" s="124">
        <f>+'PRESUPUESTO N°01-2022'!J45</f>
        <v>0</v>
      </c>
      <c r="C29" s="211"/>
      <c r="D29" s="505"/>
    </row>
    <row r="30" spans="1:4" x14ac:dyDescent="0.2">
      <c r="A30" s="131" t="s">
        <v>153</v>
      </c>
      <c r="B30" s="124">
        <f>+'PRESUPUESTO N°01-2022'!J46</f>
        <v>0</v>
      </c>
      <c r="C30" s="211"/>
      <c r="D30" s="505"/>
    </row>
    <row r="31" spans="1:4" x14ac:dyDescent="0.2">
      <c r="A31" s="131" t="s">
        <v>284</v>
      </c>
      <c r="B31" s="124">
        <f>+'PRESUPUESTO N°01-2022'!J50</f>
        <v>0</v>
      </c>
      <c r="C31" s="116"/>
      <c r="D31" s="506"/>
    </row>
    <row r="32" spans="1:4" ht="6" customHeight="1" x14ac:dyDescent="0.2">
      <c r="A32" s="132"/>
      <c r="B32" s="121"/>
      <c r="C32" s="256"/>
      <c r="D32" s="129"/>
    </row>
    <row r="33" spans="1:4" x14ac:dyDescent="0.2">
      <c r="A33" s="126">
        <v>0</v>
      </c>
      <c r="B33" s="107">
        <f>SUM(B13:B31)</f>
        <v>0</v>
      </c>
      <c r="C33" s="257" t="s">
        <v>203</v>
      </c>
      <c r="D33" s="265" t="s">
        <v>260</v>
      </c>
    </row>
    <row r="34" spans="1:4" ht="6" customHeight="1" x14ac:dyDescent="0.2">
      <c r="A34" s="133"/>
      <c r="B34" s="121"/>
      <c r="C34" s="10"/>
      <c r="D34" s="129"/>
    </row>
    <row r="35" spans="1:4" ht="15" customHeight="1" x14ac:dyDescent="0.2">
      <c r="A35" s="498" t="s">
        <v>155</v>
      </c>
      <c r="B35" s="499" t="s">
        <v>155</v>
      </c>
      <c r="C35" s="254"/>
      <c r="D35" s="125"/>
    </row>
    <row r="36" spans="1:4" ht="6" customHeight="1" x14ac:dyDescent="0.2">
      <c r="A36" s="134"/>
      <c r="B36" s="122"/>
      <c r="C36" s="261"/>
      <c r="D36" s="129"/>
    </row>
    <row r="37" spans="1:4" x14ac:dyDescent="0.2">
      <c r="A37" s="280" t="s">
        <v>180</v>
      </c>
      <c r="B37" s="124">
        <f>+'PRESUPUESTO N°01-2022'!J56</f>
        <v>0</v>
      </c>
      <c r="C37" s="3"/>
      <c r="D37" s="507" t="s">
        <v>343</v>
      </c>
    </row>
    <row r="38" spans="1:4" x14ac:dyDescent="0.2">
      <c r="A38" s="280" t="s">
        <v>179</v>
      </c>
      <c r="B38" s="124">
        <f>+'PRESUPUESTO N°01-2022'!J57</f>
        <v>0</v>
      </c>
      <c r="C38" s="3"/>
      <c r="D38" s="507"/>
    </row>
    <row r="39" spans="1:4" x14ac:dyDescent="0.2">
      <c r="A39" s="280" t="s">
        <v>159</v>
      </c>
      <c r="B39" s="124">
        <f>+'PRESUPUESTO N°01-2022'!J58</f>
        <v>0</v>
      </c>
      <c r="C39" s="3"/>
      <c r="D39" s="507"/>
    </row>
    <row r="40" spans="1:4" x14ac:dyDescent="0.2">
      <c r="A40" s="280" t="s">
        <v>161</v>
      </c>
      <c r="B40" s="124">
        <f>+'PRESUPUESTO N°01-2022'!J59</f>
        <v>0</v>
      </c>
      <c r="C40" s="3"/>
      <c r="D40" s="507"/>
    </row>
    <row r="41" spans="1:4" x14ac:dyDescent="0.2">
      <c r="A41" s="280" t="s">
        <v>181</v>
      </c>
      <c r="B41" s="124">
        <f>+'PRESUPUESTO N°01-2022'!J63</f>
        <v>0</v>
      </c>
      <c r="C41" s="3"/>
      <c r="D41" s="507"/>
    </row>
    <row r="42" spans="1:4" x14ac:dyDescent="0.2">
      <c r="A42" s="280" t="s">
        <v>182</v>
      </c>
      <c r="B42" s="124">
        <f>+'PRESUPUESTO N°01-2022'!J64</f>
        <v>0</v>
      </c>
      <c r="C42" s="3"/>
      <c r="D42" s="507"/>
    </row>
    <row r="43" spans="1:4" x14ac:dyDescent="0.2">
      <c r="A43" s="280" t="s">
        <v>167</v>
      </c>
      <c r="B43" s="124">
        <f>+'PRESUPUESTO N°01-2022'!J65</f>
        <v>0</v>
      </c>
      <c r="C43" s="212"/>
      <c r="D43" s="507"/>
    </row>
    <row r="44" spans="1:4" x14ac:dyDescent="0.2">
      <c r="A44" s="280" t="s">
        <v>183</v>
      </c>
      <c r="B44" s="124">
        <f>+'PRESUPUESTO N°01-2022'!J66</f>
        <v>0</v>
      </c>
      <c r="C44" s="212"/>
      <c r="D44" s="507"/>
    </row>
    <row r="45" spans="1:4" x14ac:dyDescent="0.2">
      <c r="A45" s="280" t="s">
        <v>169</v>
      </c>
      <c r="B45" s="124">
        <f>+'PRESUPUESTO N°01-2022'!J67</f>
        <v>0</v>
      </c>
      <c r="C45" s="3"/>
      <c r="D45" s="507"/>
    </row>
    <row r="46" spans="1:4" x14ac:dyDescent="0.2">
      <c r="A46" s="280" t="s">
        <v>184</v>
      </c>
      <c r="B46" s="124">
        <f>+'PRESUPUESTO N°01-2022'!J72</f>
        <v>0</v>
      </c>
      <c r="C46" s="3"/>
      <c r="D46" s="507"/>
    </row>
    <row r="47" spans="1:4" x14ac:dyDescent="0.2">
      <c r="A47" s="280" t="s">
        <v>185</v>
      </c>
      <c r="B47" s="124">
        <f>+'PRESUPUESTO N°01-2022'!J73</f>
        <v>0</v>
      </c>
      <c r="C47" s="3"/>
      <c r="D47" s="507"/>
    </row>
    <row r="48" spans="1:4" x14ac:dyDescent="0.2">
      <c r="A48" s="280" t="s">
        <v>196</v>
      </c>
      <c r="B48" s="124">
        <f>+'PRESUPUESTO N°01-2022'!J74</f>
        <v>0</v>
      </c>
      <c r="C48" s="3"/>
      <c r="D48" s="507"/>
    </row>
    <row r="49" spans="1:4" x14ac:dyDescent="0.2">
      <c r="A49" s="280" t="s">
        <v>55</v>
      </c>
      <c r="B49" s="124">
        <f>+'PRESUPUESTO N°01-2022'!J75</f>
        <v>0</v>
      </c>
      <c r="C49" s="3"/>
      <c r="D49" s="507"/>
    </row>
    <row r="50" spans="1:4" x14ac:dyDescent="0.2">
      <c r="A50" s="280" t="s">
        <v>56</v>
      </c>
      <c r="B50" s="124">
        <f>+'PRESUPUESTO N°01-2022'!J76</f>
        <v>0</v>
      </c>
      <c r="C50" s="3"/>
      <c r="D50" s="507"/>
    </row>
    <row r="51" spans="1:4" x14ac:dyDescent="0.2">
      <c r="A51" s="280" t="s">
        <v>276</v>
      </c>
      <c r="B51" s="124">
        <f>+'PRESUPUESTO N°01-2022'!J77</f>
        <v>0</v>
      </c>
      <c r="C51" s="3"/>
      <c r="D51" s="507"/>
    </row>
    <row r="52" spans="1:4" x14ac:dyDescent="0.2">
      <c r="A52" s="280" t="s">
        <v>311</v>
      </c>
      <c r="B52" s="124">
        <f>+'PRESUPUESTO N°01-2022'!J80</f>
        <v>0</v>
      </c>
      <c r="C52" s="3"/>
      <c r="D52" s="507"/>
    </row>
    <row r="53" spans="1:4" x14ac:dyDescent="0.2">
      <c r="A53" s="280"/>
      <c r="B53" s="124" t="e">
        <f>+'PRESUPUESTO N°01-2022'!#REF!</f>
        <v>#REF!</v>
      </c>
      <c r="C53" s="3"/>
      <c r="D53" s="507"/>
    </row>
    <row r="54" spans="1:4" x14ac:dyDescent="0.2">
      <c r="A54" s="280" t="s">
        <v>267</v>
      </c>
      <c r="B54" s="124">
        <f>+'PRESUPUESTO N°01-2022'!J81</f>
        <v>0</v>
      </c>
      <c r="C54" s="3"/>
      <c r="D54" s="507"/>
    </row>
    <row r="55" spans="1:4" x14ac:dyDescent="0.2">
      <c r="A55" s="280" t="s">
        <v>59</v>
      </c>
      <c r="B55" s="124">
        <f>+'PRESUPUESTO N°01-2022'!J82</f>
        <v>0</v>
      </c>
      <c r="C55" s="3"/>
      <c r="D55" s="507"/>
    </row>
    <row r="56" spans="1:4" x14ac:dyDescent="0.2">
      <c r="A56" s="280" t="s">
        <v>59</v>
      </c>
      <c r="B56" s="124">
        <f>+'PRESUPUESTO N°01-2022'!J83</f>
        <v>0</v>
      </c>
      <c r="C56" s="3"/>
      <c r="D56" s="507"/>
    </row>
    <row r="57" spans="1:4" x14ac:dyDescent="0.2">
      <c r="A57" s="280" t="s">
        <v>61</v>
      </c>
      <c r="B57" s="124">
        <f>+'PRESUPUESTO N°01-2022'!J84</f>
        <v>0</v>
      </c>
      <c r="C57" s="3"/>
      <c r="D57" s="507"/>
    </row>
    <row r="58" spans="1:4" x14ac:dyDescent="0.2">
      <c r="A58" s="280" t="s">
        <v>63</v>
      </c>
      <c r="B58" s="124">
        <f>+'PRESUPUESTO N°01-2022'!J85</f>
        <v>0</v>
      </c>
      <c r="C58" s="3"/>
      <c r="D58" s="507"/>
    </row>
    <row r="59" spans="1:4" x14ac:dyDescent="0.2">
      <c r="A59" s="280" t="s">
        <v>65</v>
      </c>
      <c r="B59" s="124">
        <f>+'PRESUPUESTO N°01-2022'!J86</f>
        <v>0</v>
      </c>
      <c r="C59" s="3"/>
      <c r="D59" s="507"/>
    </row>
    <row r="60" spans="1:4" x14ac:dyDescent="0.2">
      <c r="A60" s="280" t="s">
        <v>193</v>
      </c>
      <c r="B60" s="124">
        <f>+'PRESUPUESTO N°01-2022'!J89</f>
        <v>0</v>
      </c>
      <c r="C60" s="3"/>
      <c r="D60" s="507"/>
    </row>
    <row r="61" spans="1:4" x14ac:dyDescent="0.2">
      <c r="A61" s="280" t="s">
        <v>187</v>
      </c>
      <c r="B61" s="124">
        <f>+'PRESUPUESTO N°01-2022'!J90</f>
        <v>0</v>
      </c>
      <c r="C61" s="3"/>
      <c r="D61" s="507"/>
    </row>
    <row r="62" spans="1:4" x14ac:dyDescent="0.2">
      <c r="A62" s="280" t="s">
        <v>70</v>
      </c>
      <c r="B62" s="124">
        <f>+'PRESUPUESTO N°01-2022'!J91</f>
        <v>0</v>
      </c>
      <c r="C62" s="3"/>
      <c r="D62" s="507"/>
    </row>
    <row r="63" spans="1:4" x14ac:dyDescent="0.2">
      <c r="A63" s="280" t="s">
        <v>188</v>
      </c>
      <c r="B63" s="124">
        <f>+'PRESUPUESTO N°01-2022'!J92</f>
        <v>0</v>
      </c>
      <c r="C63" s="3"/>
      <c r="D63" s="507"/>
    </row>
    <row r="64" spans="1:4" x14ac:dyDescent="0.2">
      <c r="A64" s="280" t="s">
        <v>74</v>
      </c>
      <c r="B64" s="124">
        <f>+'PRESUPUESTO N°01-2022'!J96</f>
        <v>0</v>
      </c>
      <c r="C64" s="110"/>
      <c r="D64" s="507"/>
    </row>
    <row r="65" spans="1:4" x14ac:dyDescent="0.2">
      <c r="A65" s="280" t="s">
        <v>186</v>
      </c>
      <c r="B65" s="307">
        <f>+'PRESUPUESTO N°01-2022'!J100</f>
        <v>0</v>
      </c>
      <c r="C65" s="3"/>
      <c r="D65" s="507"/>
    </row>
    <row r="66" spans="1:4" x14ac:dyDescent="0.2">
      <c r="A66" s="280" t="s">
        <v>79</v>
      </c>
      <c r="B66" s="307">
        <f>+'PRESUPUESTO N°01-2022'!J101</f>
        <v>0</v>
      </c>
      <c r="C66" s="3"/>
      <c r="D66" s="507"/>
    </row>
    <row r="67" spans="1:4" x14ac:dyDescent="0.2">
      <c r="A67" s="280" t="s">
        <v>81</v>
      </c>
      <c r="B67" s="307">
        <f>+'PRESUPUESTO N°01-2022'!J102</f>
        <v>0</v>
      </c>
      <c r="C67" s="110"/>
      <c r="D67" s="507"/>
    </row>
    <row r="68" spans="1:4" x14ac:dyDescent="0.2">
      <c r="A68" s="280" t="s">
        <v>85</v>
      </c>
      <c r="B68" s="124">
        <f>+'PRESUPUESTO N°01-2022'!J106</f>
        <v>0</v>
      </c>
      <c r="C68" s="3"/>
      <c r="D68" s="507"/>
    </row>
    <row r="69" spans="1:4" x14ac:dyDescent="0.2">
      <c r="A69" s="280" t="s">
        <v>87</v>
      </c>
      <c r="B69" s="124">
        <f>+'PRESUPUESTO N°01-2022'!J107</f>
        <v>0</v>
      </c>
      <c r="C69" s="110"/>
      <c r="D69" s="507"/>
    </row>
    <row r="70" spans="1:4" x14ac:dyDescent="0.2">
      <c r="A70" s="280" t="s">
        <v>316</v>
      </c>
      <c r="B70" s="124">
        <f>+'PRESUPUESTO N°01-2022'!J108</f>
        <v>0</v>
      </c>
      <c r="C70" s="110"/>
      <c r="D70" s="507"/>
    </row>
    <row r="71" spans="1:4" x14ac:dyDescent="0.2">
      <c r="A71" s="280" t="s">
        <v>89</v>
      </c>
      <c r="B71" s="124">
        <f>+'PRESUPUESTO N°01-2022'!J109</f>
        <v>0</v>
      </c>
      <c r="C71" s="110"/>
      <c r="D71" s="507"/>
    </row>
    <row r="72" spans="1:4" x14ac:dyDescent="0.2">
      <c r="A72" s="280" t="s">
        <v>91</v>
      </c>
      <c r="B72" s="124">
        <f>+'PRESUPUESTO N°01-2022'!J110</f>
        <v>0</v>
      </c>
      <c r="C72" s="110"/>
      <c r="D72" s="507"/>
    </row>
    <row r="73" spans="1:4" x14ac:dyDescent="0.2">
      <c r="A73" s="280" t="s">
        <v>93</v>
      </c>
      <c r="B73" s="124">
        <f>+'PRESUPUESTO N°01-2022'!J111</f>
        <v>0</v>
      </c>
      <c r="C73" s="3"/>
      <c r="D73" s="507"/>
    </row>
    <row r="74" spans="1:4" x14ac:dyDescent="0.2">
      <c r="A74" s="280" t="s">
        <v>94</v>
      </c>
      <c r="B74" s="124">
        <f>+'PRESUPUESTO N°01-2022'!J112</f>
        <v>0</v>
      </c>
      <c r="C74" s="3"/>
      <c r="D74" s="507"/>
    </row>
    <row r="75" spans="1:4" x14ac:dyDescent="0.2">
      <c r="A75" s="280" t="s">
        <v>96</v>
      </c>
      <c r="B75" s="124">
        <f>+'PRESUPUESTO N°01-2022'!J113</f>
        <v>0</v>
      </c>
      <c r="C75" s="116"/>
      <c r="D75" s="507"/>
    </row>
    <row r="76" spans="1:4" x14ac:dyDescent="0.2">
      <c r="A76" s="223" t="s">
        <v>321</v>
      </c>
      <c r="B76" s="124">
        <f>+'PRESUPUESTO N°01-2022'!J117</f>
        <v>0</v>
      </c>
      <c r="C76" s="116"/>
      <c r="D76" s="507"/>
    </row>
    <row r="77" spans="1:4" x14ac:dyDescent="0.2">
      <c r="A77" s="280" t="s">
        <v>323</v>
      </c>
      <c r="B77" s="124">
        <f>+'PRESUPUESTO N°01-2022'!J121</f>
        <v>0</v>
      </c>
      <c r="C77" s="116"/>
      <c r="D77" s="507"/>
    </row>
    <row r="78" spans="1:4" x14ac:dyDescent="0.2">
      <c r="A78" s="280" t="s">
        <v>100</v>
      </c>
      <c r="B78" s="124">
        <f>+'PRESUPUESTO N°01-2022'!J122</f>
        <v>0</v>
      </c>
      <c r="C78" s="116"/>
      <c r="D78" s="507"/>
    </row>
    <row r="79" spans="1:4" x14ac:dyDescent="0.2">
      <c r="A79" s="280" t="s">
        <v>102</v>
      </c>
      <c r="B79" s="124">
        <f>+'PRESUPUESTO N°01-2022'!J123</f>
        <v>0</v>
      </c>
      <c r="C79" s="116"/>
      <c r="D79" s="507"/>
    </row>
    <row r="80" spans="1:4" ht="6" customHeight="1" x14ac:dyDescent="0.2">
      <c r="A80" s="263"/>
      <c r="B80" s="119"/>
      <c r="C80" s="256"/>
      <c r="D80" s="129"/>
    </row>
    <row r="81" spans="1:4" ht="12" customHeight="1" x14ac:dyDescent="0.2">
      <c r="A81" s="126">
        <v>1</v>
      </c>
      <c r="B81" s="107" t="e">
        <f>SUM(B37:B79)</f>
        <v>#REF!</v>
      </c>
      <c r="C81" s="257" t="s">
        <v>203</v>
      </c>
      <c r="D81" s="265"/>
    </row>
    <row r="82" spans="1:4" ht="6" customHeight="1" x14ac:dyDescent="0.2">
      <c r="A82" s="130"/>
      <c r="B82" s="119"/>
      <c r="C82" s="10"/>
      <c r="D82" s="129"/>
    </row>
    <row r="83" spans="1:4" ht="15" customHeight="1" x14ac:dyDescent="0.2">
      <c r="A83" s="498" t="s">
        <v>104</v>
      </c>
      <c r="B83" s="499" t="s">
        <v>104</v>
      </c>
      <c r="C83" s="254"/>
      <c r="D83" s="125"/>
    </row>
    <row r="84" spans="1:4" ht="6" customHeight="1" x14ac:dyDescent="0.2">
      <c r="A84" s="130"/>
      <c r="B84" s="119"/>
      <c r="C84" s="255"/>
      <c r="D84" s="129"/>
    </row>
    <row r="85" spans="1:4" x14ac:dyDescent="0.2">
      <c r="A85" s="131" t="s">
        <v>195</v>
      </c>
      <c r="B85" s="124">
        <f>+'PRESUPUESTO N°01-2022'!J129</f>
        <v>0</v>
      </c>
      <c r="C85" s="3"/>
      <c r="D85" s="504" t="s">
        <v>343</v>
      </c>
    </row>
    <row r="86" spans="1:4" x14ac:dyDescent="0.2">
      <c r="A86" s="131" t="s">
        <v>108</v>
      </c>
      <c r="B86" s="124">
        <f>+'PRESUPUESTO N°01-2022'!J130</f>
        <v>0</v>
      </c>
      <c r="C86" s="3"/>
      <c r="D86" s="505"/>
    </row>
    <row r="87" spans="1:4" x14ac:dyDescent="0.2">
      <c r="A87" s="131" t="s">
        <v>110</v>
      </c>
      <c r="B87" s="124">
        <f>+'PRESUPUESTO N°01-2022'!J131</f>
        <v>0</v>
      </c>
      <c r="C87" s="3"/>
      <c r="D87" s="505"/>
    </row>
    <row r="88" spans="1:4" x14ac:dyDescent="0.2">
      <c r="A88" s="131" t="s">
        <v>112</v>
      </c>
      <c r="B88" s="124">
        <f>+'PRESUPUESTO N°01-2022'!J132</f>
        <v>0</v>
      </c>
      <c r="C88" s="3"/>
      <c r="D88" s="505"/>
    </row>
    <row r="89" spans="1:4" x14ac:dyDescent="0.2">
      <c r="A89" s="131" t="s">
        <v>268</v>
      </c>
      <c r="B89" s="124">
        <f>+'PRESUPUESTO N°01-2022'!J136</f>
        <v>0</v>
      </c>
      <c r="C89" s="3"/>
      <c r="D89" s="505"/>
    </row>
    <row r="90" spans="1:4" x14ac:dyDescent="0.2">
      <c r="A90" s="131" t="s">
        <v>115</v>
      </c>
      <c r="B90" s="124">
        <f>+'PRESUPUESTO N°01-2022'!J140</f>
        <v>0</v>
      </c>
      <c r="C90" s="3"/>
      <c r="D90" s="505"/>
    </row>
    <row r="91" spans="1:4" x14ac:dyDescent="0.2">
      <c r="A91" s="131" t="s">
        <v>117</v>
      </c>
      <c r="B91" s="124">
        <f>+'PRESUPUESTO N°01-2022'!J141</f>
        <v>0</v>
      </c>
      <c r="C91" s="3"/>
      <c r="D91" s="505"/>
    </row>
    <row r="92" spans="1:4" x14ac:dyDescent="0.2">
      <c r="A92" s="131" t="s">
        <v>118</v>
      </c>
      <c r="B92" s="124">
        <f>+'PRESUPUESTO N°01-2022'!J142</f>
        <v>0</v>
      </c>
      <c r="C92" s="3"/>
      <c r="D92" s="505"/>
    </row>
    <row r="93" spans="1:4" x14ac:dyDescent="0.2">
      <c r="A93" s="131" t="s">
        <v>120</v>
      </c>
      <c r="B93" s="124">
        <f>+'PRESUPUESTO N°01-2022'!J143</f>
        <v>0</v>
      </c>
      <c r="C93" s="3"/>
      <c r="D93" s="505"/>
    </row>
    <row r="94" spans="1:4" x14ac:dyDescent="0.2">
      <c r="A94" s="131" t="s">
        <v>122</v>
      </c>
      <c r="B94" s="124">
        <f>+'PRESUPUESTO N°01-2022'!J144</f>
        <v>0</v>
      </c>
      <c r="C94" s="3"/>
      <c r="D94" s="505"/>
    </row>
    <row r="95" spans="1:4" x14ac:dyDescent="0.2">
      <c r="A95" s="131" t="s">
        <v>124</v>
      </c>
      <c r="B95" s="124">
        <f>+'PRESUPUESTO N°01-2022'!J145</f>
        <v>0</v>
      </c>
      <c r="C95" s="3"/>
      <c r="D95" s="505"/>
    </row>
    <row r="96" spans="1:4" x14ac:dyDescent="0.2">
      <c r="A96" s="131" t="s">
        <v>11</v>
      </c>
      <c r="B96" s="124">
        <f>+'PRESUPUESTO N°01-2022'!J149</f>
        <v>0</v>
      </c>
      <c r="C96" s="3"/>
      <c r="D96" s="505"/>
    </row>
    <row r="97" spans="1:4" x14ac:dyDescent="0.2">
      <c r="A97" s="131" t="s">
        <v>13</v>
      </c>
      <c r="B97" s="124">
        <f>+'PRESUPUESTO N°01-2022'!J150</f>
        <v>0</v>
      </c>
      <c r="C97" s="3"/>
      <c r="D97" s="505"/>
    </row>
    <row r="98" spans="1:4" x14ac:dyDescent="0.2">
      <c r="A98" s="215" t="s">
        <v>189</v>
      </c>
      <c r="B98" s="259">
        <f>+'PRESUPUESTO N°01-2022'!J154</f>
        <v>0</v>
      </c>
      <c r="C98" s="111"/>
      <c r="D98" s="505"/>
    </row>
    <row r="99" spans="1:4" x14ac:dyDescent="0.2">
      <c r="A99" s="131" t="s">
        <v>17</v>
      </c>
      <c r="B99" s="259">
        <f>+'PRESUPUESTO N°01-2022'!J155</f>
        <v>0</v>
      </c>
      <c r="C99" s="3"/>
      <c r="D99" s="505"/>
    </row>
    <row r="100" spans="1:4" x14ac:dyDescent="0.2">
      <c r="A100" s="131" t="s">
        <v>18</v>
      </c>
      <c r="B100" s="259">
        <f>+'PRESUPUESTO N°01-2022'!J156</f>
        <v>0</v>
      </c>
      <c r="C100" s="3"/>
      <c r="D100" s="505"/>
    </row>
    <row r="101" spans="1:4" x14ac:dyDescent="0.2">
      <c r="A101" s="131" t="s">
        <v>20</v>
      </c>
      <c r="B101" s="259">
        <f>+'PRESUPUESTO N°01-2022'!J157</f>
        <v>0</v>
      </c>
      <c r="C101" s="3"/>
      <c r="D101" s="505"/>
    </row>
    <row r="102" spans="1:4" x14ac:dyDescent="0.2">
      <c r="A102" s="131" t="s">
        <v>22</v>
      </c>
      <c r="B102" s="259">
        <f>+'PRESUPUESTO N°01-2022'!J158</f>
        <v>0</v>
      </c>
      <c r="C102" s="3"/>
      <c r="D102" s="505"/>
    </row>
    <row r="103" spans="1:4" x14ac:dyDescent="0.2">
      <c r="A103" s="131" t="s">
        <v>23</v>
      </c>
      <c r="B103" s="259">
        <f>+'PRESUPUESTO N°01-2022'!J159</f>
        <v>0</v>
      </c>
      <c r="C103" s="3"/>
      <c r="D103" s="505"/>
    </row>
    <row r="104" spans="1:4" x14ac:dyDescent="0.2">
      <c r="A104" s="131" t="s">
        <v>1</v>
      </c>
      <c r="B104" s="259">
        <f>+'PRESUPUESTO N°01-2022'!J160</f>
        <v>0</v>
      </c>
      <c r="C104" s="3"/>
      <c r="D104" s="505"/>
    </row>
    <row r="105" spans="1:4" x14ac:dyDescent="0.2">
      <c r="A105" s="131" t="s">
        <v>24</v>
      </c>
      <c r="B105" s="259">
        <f>+'PRESUPUESTO N°01-2022'!J161</f>
        <v>0</v>
      </c>
      <c r="C105" s="3"/>
      <c r="D105" s="506"/>
    </row>
    <row r="106" spans="1:4" ht="6" customHeight="1" x14ac:dyDescent="0.2">
      <c r="A106" s="130"/>
      <c r="B106" s="119"/>
      <c r="C106" s="256"/>
      <c r="D106" s="129"/>
    </row>
    <row r="107" spans="1:4" x14ac:dyDescent="0.2">
      <c r="A107" s="126">
        <v>2</v>
      </c>
      <c r="B107" s="107">
        <f>SUM(B85:B105)</f>
        <v>0</v>
      </c>
      <c r="C107" s="257" t="s">
        <v>203</v>
      </c>
      <c r="D107" s="265" t="s">
        <v>260</v>
      </c>
    </row>
    <row r="108" spans="1:4" ht="6" customHeight="1" x14ac:dyDescent="0.2">
      <c r="A108" s="130"/>
      <c r="B108" s="119"/>
      <c r="C108" s="10"/>
      <c r="D108" s="129"/>
    </row>
    <row r="109" spans="1:4" ht="15" customHeight="1" x14ac:dyDescent="0.2">
      <c r="A109" s="498" t="s">
        <v>25</v>
      </c>
      <c r="B109" s="499" t="s">
        <v>25</v>
      </c>
      <c r="C109" s="254"/>
      <c r="D109" s="125"/>
    </row>
    <row r="110" spans="1:4" ht="6" customHeight="1" x14ac:dyDescent="0.2">
      <c r="A110" s="134"/>
      <c r="B110" s="122"/>
      <c r="C110" s="255"/>
      <c r="D110" s="129"/>
    </row>
    <row r="111" spans="1:4" ht="13.2" customHeight="1" x14ac:dyDescent="0.2">
      <c r="A111" s="131" t="s">
        <v>225</v>
      </c>
      <c r="B111" s="124">
        <f>+'PRESUPUESTO N°01-2022'!J167</f>
        <v>0</v>
      </c>
      <c r="C111" s="3"/>
      <c r="D111" s="508" t="s">
        <v>343</v>
      </c>
    </row>
    <row r="112" spans="1:4" x14ac:dyDescent="0.2">
      <c r="A112" s="131" t="s">
        <v>28</v>
      </c>
      <c r="B112" s="124">
        <f>+'PRESUPUESTO N°01-2022'!J168</f>
        <v>0</v>
      </c>
      <c r="C112" s="3"/>
      <c r="D112" s="509"/>
    </row>
    <row r="113" spans="1:4" x14ac:dyDescent="0.2">
      <c r="A113" s="131" t="s">
        <v>192</v>
      </c>
      <c r="B113" s="124">
        <f>+'PRESUPUESTO N°01-2022'!J169</f>
        <v>0</v>
      </c>
      <c r="C113" s="212"/>
      <c r="D113" s="509"/>
    </row>
    <row r="114" spans="1:4" x14ac:dyDescent="0.2">
      <c r="A114" s="215" t="s">
        <v>191</v>
      </c>
      <c r="B114" s="124">
        <f>+'PRESUPUESTO N°01-2022'!J170</f>
        <v>0</v>
      </c>
      <c r="C114" s="260"/>
      <c r="D114" s="509"/>
    </row>
    <row r="115" spans="1:4" x14ac:dyDescent="0.2">
      <c r="A115" s="280" t="s">
        <v>190</v>
      </c>
      <c r="B115" s="124">
        <f>+'PRESUPUESTO N°01-2022'!J171</f>
        <v>0</v>
      </c>
      <c r="C115" s="111"/>
      <c r="D115" s="509"/>
    </row>
    <row r="116" spans="1:4" x14ac:dyDescent="0.2">
      <c r="A116" s="131" t="s">
        <v>33</v>
      </c>
      <c r="B116" s="124">
        <f>+'PRESUPUESTO N°01-2022'!J172</f>
        <v>0</v>
      </c>
      <c r="C116" s="110"/>
      <c r="D116" s="509"/>
    </row>
    <row r="117" spans="1:4" x14ac:dyDescent="0.2">
      <c r="A117" s="131" t="s">
        <v>35</v>
      </c>
      <c r="B117" s="124">
        <f>+'PRESUPUESTO N°01-2022'!J173</f>
        <v>0</v>
      </c>
      <c r="C117" s="110"/>
      <c r="D117" s="509"/>
    </row>
    <row r="118" spans="1:4" x14ac:dyDescent="0.2">
      <c r="A118" s="131" t="s">
        <v>37</v>
      </c>
      <c r="B118" s="124">
        <f>+'PRESUPUESTO N°01-2022'!J174</f>
        <v>0</v>
      </c>
      <c r="C118" s="3"/>
      <c r="D118" s="509"/>
    </row>
    <row r="119" spans="1:4" x14ac:dyDescent="0.2">
      <c r="A119" s="131" t="s">
        <v>194</v>
      </c>
      <c r="B119" s="124">
        <f>+'PRESUPUESTO N°01-2022'!J178</f>
        <v>0</v>
      </c>
      <c r="C119" s="110"/>
      <c r="D119" s="509"/>
    </row>
    <row r="120" spans="1:4" x14ac:dyDescent="0.2">
      <c r="A120" s="131" t="s">
        <v>41</v>
      </c>
      <c r="B120" s="124">
        <f>+'PRESUPUESTO N°01-2022'!J179</f>
        <v>0</v>
      </c>
      <c r="C120" s="110"/>
      <c r="D120" s="509"/>
    </row>
    <row r="121" spans="1:4" x14ac:dyDescent="0.2">
      <c r="A121" s="131" t="s">
        <v>197</v>
      </c>
      <c r="B121" s="124">
        <f>+'PRESUPUESTO N°01-2022'!J183</f>
        <v>0</v>
      </c>
      <c r="C121" s="3"/>
      <c r="D121" s="509"/>
    </row>
    <row r="122" spans="1:4" x14ac:dyDescent="0.2">
      <c r="A122" s="131" t="s">
        <v>217</v>
      </c>
      <c r="B122" s="124">
        <f>+'PRESUPUESTO N°01-2022'!J184</f>
        <v>0</v>
      </c>
      <c r="C122" s="116"/>
      <c r="D122" s="510"/>
    </row>
    <row r="123" spans="1:4" ht="6" customHeight="1" x14ac:dyDescent="0.2">
      <c r="A123" s="130"/>
      <c r="B123" s="119"/>
      <c r="C123" s="256"/>
      <c r="D123" s="129"/>
    </row>
    <row r="124" spans="1:4" ht="12" customHeight="1" x14ac:dyDescent="0.2">
      <c r="A124" s="126">
        <v>5</v>
      </c>
      <c r="B124" s="107">
        <f>SUM(B111:B122)</f>
        <v>0</v>
      </c>
      <c r="C124" s="257" t="s">
        <v>203</v>
      </c>
      <c r="D124" s="265"/>
    </row>
    <row r="125" spans="1:4" ht="6" customHeight="1" x14ac:dyDescent="0.2">
      <c r="A125" s="134"/>
      <c r="B125" s="122"/>
      <c r="C125" s="10"/>
      <c r="D125" s="129"/>
    </row>
    <row r="126" spans="1:4" ht="18" customHeight="1" x14ac:dyDescent="0.2">
      <c r="A126" s="498" t="s">
        <v>44</v>
      </c>
      <c r="B126" s="499" t="s">
        <v>44</v>
      </c>
      <c r="C126" s="254"/>
      <c r="D126" s="125"/>
    </row>
    <row r="127" spans="1:4" ht="6" customHeight="1" x14ac:dyDescent="0.2">
      <c r="A127" s="134"/>
      <c r="B127" s="122"/>
      <c r="C127" s="255"/>
      <c r="D127" s="129"/>
    </row>
    <row r="128" spans="1:4" ht="13.2" customHeight="1" x14ac:dyDescent="0.2">
      <c r="A128" s="222" t="s">
        <v>221</v>
      </c>
      <c r="B128" s="124">
        <f>+'PRESUPUESTO N°01-2022'!J190</f>
        <v>0</v>
      </c>
      <c r="C128" s="3"/>
      <c r="D128" s="504" t="s">
        <v>343</v>
      </c>
    </row>
    <row r="129" spans="1:4" x14ac:dyDescent="0.2">
      <c r="A129" s="222" t="s">
        <v>47</v>
      </c>
      <c r="B129" s="124">
        <f>+'PRESUPUESTO N°01-2022'!J191</f>
        <v>0</v>
      </c>
      <c r="C129" s="116"/>
      <c r="D129" s="505"/>
    </row>
    <row r="130" spans="1:4" x14ac:dyDescent="0.2">
      <c r="A130" s="131" t="s">
        <v>177</v>
      </c>
      <c r="B130" s="124">
        <f>+'PRESUPUESTO N°01-2022'!J195</f>
        <v>0</v>
      </c>
      <c r="C130" s="111"/>
      <c r="D130" s="505"/>
    </row>
    <row r="131" spans="1:4" x14ac:dyDescent="0.2">
      <c r="A131" s="131" t="s">
        <v>335</v>
      </c>
      <c r="B131" s="124">
        <f>+'PRESUPUESTO N°01-2022'!J199</f>
        <v>0</v>
      </c>
      <c r="C131" s="116"/>
      <c r="D131" s="505"/>
    </row>
    <row r="132" spans="1:4" x14ac:dyDescent="0.2">
      <c r="A132" s="223" t="s">
        <v>53</v>
      </c>
      <c r="B132" s="124">
        <f>+'PRESUPUESTO N°01-2022'!J203</f>
        <v>0</v>
      </c>
      <c r="C132" s="116"/>
      <c r="D132" s="505"/>
    </row>
    <row r="133" spans="1:4" x14ac:dyDescent="0.2">
      <c r="A133" s="223" t="s">
        <v>337</v>
      </c>
      <c r="B133" s="124">
        <f>+'PRESUPUESTO N°01-2022'!J204</f>
        <v>0</v>
      </c>
      <c r="C133" s="116"/>
      <c r="D133" s="506"/>
    </row>
    <row r="134" spans="1:4" ht="6" customHeight="1" x14ac:dyDescent="0.2">
      <c r="A134" s="130"/>
      <c r="B134" s="119"/>
      <c r="C134" s="256"/>
      <c r="D134" s="129"/>
    </row>
    <row r="135" spans="1:4" x14ac:dyDescent="0.2">
      <c r="A135" s="126">
        <v>6</v>
      </c>
      <c r="B135" s="107">
        <f>SUM(B128:B133)</f>
        <v>0</v>
      </c>
      <c r="C135" s="257" t="s">
        <v>203</v>
      </c>
      <c r="D135" s="265" t="s">
        <v>260</v>
      </c>
    </row>
    <row r="136" spans="1:4" x14ac:dyDescent="0.2">
      <c r="A136" s="130"/>
      <c r="B136" s="119"/>
      <c r="C136" s="129"/>
      <c r="D136" s="129"/>
    </row>
    <row r="137" spans="1:4" ht="18" customHeight="1" x14ac:dyDescent="0.2">
      <c r="A137" s="498" t="s">
        <v>4</v>
      </c>
      <c r="B137" s="499" t="s">
        <v>2</v>
      </c>
      <c r="C137" s="125"/>
      <c r="D137" s="125"/>
    </row>
    <row r="138" spans="1:4" x14ac:dyDescent="0.2">
      <c r="A138" s="134"/>
      <c r="B138" s="122"/>
      <c r="C138" s="129"/>
      <c r="D138" s="129"/>
    </row>
    <row r="139" spans="1:4" x14ac:dyDescent="0.2">
      <c r="A139" s="131" t="s">
        <v>5</v>
      </c>
      <c r="B139" s="124">
        <f>+'PRESUPUESTO N°01-2022'!J210</f>
        <v>0</v>
      </c>
      <c r="C139" s="116"/>
      <c r="D139" s="502" t="s">
        <v>343</v>
      </c>
    </row>
    <row r="140" spans="1:4" x14ac:dyDescent="0.2">
      <c r="A140" s="131" t="s">
        <v>7</v>
      </c>
      <c r="B140" s="124">
        <f>+'PRESUPUESTO N°01-2022'!J211</f>
        <v>0</v>
      </c>
      <c r="C140" s="116"/>
      <c r="D140" s="503"/>
    </row>
    <row r="141" spans="1:4" x14ac:dyDescent="0.2">
      <c r="A141" s="130"/>
      <c r="B141" s="119"/>
      <c r="C141" s="129"/>
      <c r="D141" s="129"/>
    </row>
    <row r="142" spans="1:4" x14ac:dyDescent="0.2">
      <c r="A142" s="126">
        <v>9</v>
      </c>
      <c r="B142" s="107">
        <f>SUM(B139:B140)</f>
        <v>0</v>
      </c>
      <c r="C142" s="257" t="s">
        <v>203</v>
      </c>
      <c r="D142" s="265" t="s">
        <v>203</v>
      </c>
    </row>
    <row r="143" spans="1:4" s="10" customFormat="1" ht="10.199999999999999" customHeight="1" thickBot="1" x14ac:dyDescent="0.25">
      <c r="A143" s="250"/>
      <c r="B143" s="119"/>
    </row>
    <row r="144" spans="1:4" ht="18" customHeight="1" thickBot="1" x14ac:dyDescent="0.25">
      <c r="A144" s="108"/>
      <c r="B144" s="106" t="e">
        <f>+B142+B135+B124+B107+B81+B33</f>
        <v>#REF!</v>
      </c>
      <c r="C144" s="274" t="s">
        <v>219</v>
      </c>
      <c r="D144" s="136" t="s">
        <v>260</v>
      </c>
    </row>
    <row r="145" spans="1:4" ht="1.5" customHeight="1" x14ac:dyDescent="0.2"/>
    <row r="146" spans="1:4" ht="18" hidden="1" customHeight="1" x14ac:dyDescent="0.2">
      <c r="A146" s="213"/>
      <c r="B146" s="214" t="e">
        <f>+#REF!</f>
        <v>#REF!</v>
      </c>
      <c r="C146" s="267" t="s">
        <v>341</v>
      </c>
      <c r="D146" s="268"/>
    </row>
    <row r="151" spans="1:4" ht="8.25" customHeight="1" x14ac:dyDescent="0.2"/>
    <row r="161" ht="8.25" customHeight="1" x14ac:dyDescent="0.2"/>
  </sheetData>
  <mergeCells count="16">
    <mergeCell ref="D128:D133"/>
    <mergeCell ref="A137:B137"/>
    <mergeCell ref="D139:D140"/>
    <mergeCell ref="D37:D79"/>
    <mergeCell ref="A83:B83"/>
    <mergeCell ref="D85:D105"/>
    <mergeCell ref="A109:B109"/>
    <mergeCell ref="D111:D122"/>
    <mergeCell ref="A126:B126"/>
    <mergeCell ref="A35:B35"/>
    <mergeCell ref="A1:D1"/>
    <mergeCell ref="A2:D2"/>
    <mergeCell ref="A3:D3"/>
    <mergeCell ref="A5:D5"/>
    <mergeCell ref="A11:B11"/>
    <mergeCell ref="D13:D31"/>
  </mergeCells>
  <printOptions horizontalCentered="1"/>
  <pageMargins left="0.78740157480314965" right="0.78740157480314965" top="0.78740157480314965" bottom="0.98425196850393704" header="0.59055118110236227" footer="0.78740157480314965"/>
  <pageSetup scale="90" firstPageNumber="4" orientation="portrait" useFirstPageNumber="1" horizontalDpi="300" verticalDpi="300" r:id="rId1"/>
  <headerFooter>
    <oddFooter>&amp;C&amp;"Tw Cen MT,Normal"&amp;9&amp;P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8"/>
  <sheetViews>
    <sheetView showGridLines="0" tabSelected="1" zoomScaleNormal="100" workbookViewId="0">
      <selection activeCell="F78" sqref="F78"/>
    </sheetView>
  </sheetViews>
  <sheetFormatPr baseColWidth="10" defaultColWidth="11.44140625" defaultRowHeight="11.4" x14ac:dyDescent="0.2"/>
  <cols>
    <col min="1" max="1" width="9.6640625" style="6" customWidth="1"/>
    <col min="2" max="2" width="14" style="6" bestFit="1" customWidth="1"/>
    <col min="3" max="3" width="50.6640625" style="6" customWidth="1"/>
    <col min="4" max="4" width="15.6640625" style="6" customWidth="1"/>
    <col min="5" max="5" width="15.33203125" style="6" customWidth="1"/>
    <col min="6" max="6" width="23.5546875" style="6" customWidth="1"/>
    <col min="7" max="16384" width="11.44140625" style="6"/>
  </cols>
  <sheetData>
    <row r="1" spans="1:4" x14ac:dyDescent="0.2">
      <c r="A1" s="500" t="s">
        <v>204</v>
      </c>
      <c r="B1" s="500"/>
      <c r="C1" s="500"/>
      <c r="D1" s="500"/>
    </row>
    <row r="2" spans="1:4" x14ac:dyDescent="0.2">
      <c r="A2" s="500" t="str">
        <f>+JUSTIFICACION!A7</f>
        <v>PRESUPUESTO EXTRAORDINARIO N° 1- 2022</v>
      </c>
      <c r="B2" s="500"/>
      <c r="C2" s="500"/>
      <c r="D2" s="500"/>
    </row>
    <row r="3" spans="1:4" x14ac:dyDescent="0.2">
      <c r="A3" s="500" t="s">
        <v>264</v>
      </c>
      <c r="B3" s="500"/>
      <c r="C3" s="500"/>
      <c r="D3" s="500"/>
    </row>
    <row r="4" spans="1:4" ht="12" thickBot="1" x14ac:dyDescent="0.25">
      <c r="A4" s="98"/>
      <c r="B4" s="99"/>
      <c r="C4" s="98"/>
      <c r="D4" s="266"/>
    </row>
    <row r="5" spans="1:4" ht="13.5" customHeight="1" thickTop="1" x14ac:dyDescent="0.2">
      <c r="A5" s="501" t="s">
        <v>198</v>
      </c>
      <c r="B5" s="501"/>
      <c r="C5" s="501"/>
      <c r="D5" s="501"/>
    </row>
    <row r="6" spans="1:4" ht="6.75" customHeight="1" x14ac:dyDescent="0.2"/>
    <row r="7" spans="1:4" x14ac:dyDescent="0.2">
      <c r="A7" s="109" t="s">
        <v>467</v>
      </c>
      <c r="B7" s="8"/>
      <c r="C7" s="380"/>
    </row>
    <row r="8" spans="1:4" ht="5.25" customHeight="1" x14ac:dyDescent="0.2"/>
    <row r="9" spans="1:4" ht="25.2" customHeight="1" thickBot="1" x14ac:dyDescent="0.25">
      <c r="A9" s="127" t="s">
        <v>199</v>
      </c>
      <c r="B9" s="128" t="s">
        <v>265</v>
      </c>
      <c r="C9" s="253" t="s">
        <v>266</v>
      </c>
      <c r="D9" s="262" t="s">
        <v>344</v>
      </c>
    </row>
    <row r="10" spans="1:4" ht="6.75" customHeight="1" x14ac:dyDescent="0.2">
      <c r="A10" s="269"/>
      <c r="B10" s="5"/>
      <c r="C10" s="270"/>
      <c r="D10" s="271"/>
    </row>
    <row r="11" spans="1:4" ht="15" hidden="1" customHeight="1" x14ac:dyDescent="0.2">
      <c r="A11" s="498" t="s">
        <v>129</v>
      </c>
      <c r="B11" s="499" t="s">
        <v>129</v>
      </c>
      <c r="C11" s="254"/>
      <c r="D11" s="125"/>
    </row>
    <row r="12" spans="1:4" ht="6" hidden="1" customHeight="1" x14ac:dyDescent="0.2">
      <c r="A12" s="263"/>
      <c r="B12" s="120"/>
      <c r="C12" s="261"/>
      <c r="D12" s="264"/>
    </row>
    <row r="13" spans="1:4" ht="13.2" hidden="1" customHeight="1" x14ac:dyDescent="0.2">
      <c r="A13" s="131" t="s">
        <v>173</v>
      </c>
      <c r="B13" s="124">
        <f>+'PRESUPUESTO N°01-2022'!AH16</f>
        <v>0</v>
      </c>
      <c r="C13" s="116"/>
      <c r="D13" s="504" t="s">
        <v>343</v>
      </c>
    </row>
    <row r="14" spans="1:4" hidden="1" x14ac:dyDescent="0.2">
      <c r="A14" s="131" t="s">
        <v>131</v>
      </c>
      <c r="B14" s="124">
        <f>+'PRESUPUESTO N°01-2022'!AH17</f>
        <v>0</v>
      </c>
      <c r="C14" s="116"/>
      <c r="D14" s="505"/>
    </row>
    <row r="15" spans="1:4" hidden="1" x14ac:dyDescent="0.2">
      <c r="A15" s="131" t="s">
        <v>281</v>
      </c>
      <c r="B15" s="124">
        <f>+'PRESUPUESTO N°01-2022'!AH18</f>
        <v>0</v>
      </c>
      <c r="C15" s="116"/>
      <c r="D15" s="505"/>
    </row>
    <row r="16" spans="1:4" hidden="1" x14ac:dyDescent="0.2">
      <c r="A16" s="131" t="s">
        <v>178</v>
      </c>
      <c r="B16" s="124">
        <f>+'PRESUPUESTO N°01-2022'!AH22</f>
        <v>0</v>
      </c>
      <c r="C16" s="3"/>
      <c r="D16" s="505"/>
    </row>
    <row r="17" spans="1:4" hidden="1" x14ac:dyDescent="0.2">
      <c r="A17" s="131" t="s">
        <v>135</v>
      </c>
      <c r="B17" s="124">
        <f>+'PRESUPUESTO N°01-2022'!AH23</f>
        <v>0</v>
      </c>
      <c r="C17" s="110"/>
      <c r="D17" s="505"/>
    </row>
    <row r="18" spans="1:4" hidden="1" x14ac:dyDescent="0.2">
      <c r="A18" s="131" t="s">
        <v>139</v>
      </c>
      <c r="B18" s="124">
        <f>+'PRESUPUESTO N°01-2022'!AH27</f>
        <v>0</v>
      </c>
      <c r="C18" s="110"/>
      <c r="D18" s="505"/>
    </row>
    <row r="19" spans="1:4" hidden="1" x14ac:dyDescent="0.2">
      <c r="A19" s="131" t="s">
        <v>140</v>
      </c>
      <c r="B19" s="124">
        <f>+'PRESUPUESTO N°01-2022'!AH28</f>
        <v>0</v>
      </c>
      <c r="C19" s="110"/>
      <c r="D19" s="505"/>
    </row>
    <row r="20" spans="1:4" hidden="1" x14ac:dyDescent="0.2">
      <c r="A20" s="131" t="s">
        <v>175</v>
      </c>
      <c r="B20" s="124">
        <f>+'PRESUPUESTO N°01-2022'!AH29</f>
        <v>0</v>
      </c>
      <c r="C20" s="110"/>
      <c r="D20" s="505"/>
    </row>
    <row r="21" spans="1:4" hidden="1" x14ac:dyDescent="0.2">
      <c r="A21" s="131" t="s">
        <v>174</v>
      </c>
      <c r="B21" s="124">
        <f>+'PRESUPUESTO N°01-2022'!AH30</f>
        <v>0</v>
      </c>
      <c r="C21" s="3"/>
      <c r="D21" s="505"/>
    </row>
    <row r="22" spans="1:4" hidden="1" x14ac:dyDescent="0.2">
      <c r="A22" s="131" t="s">
        <v>141</v>
      </c>
      <c r="B22" s="124">
        <f>+'PRESUPUESTO N°01-2022'!AH31</f>
        <v>0</v>
      </c>
      <c r="C22" s="258"/>
      <c r="D22" s="505"/>
    </row>
    <row r="23" spans="1:4" hidden="1" x14ac:dyDescent="0.2">
      <c r="A23" s="131" t="s">
        <v>144</v>
      </c>
      <c r="B23" s="124">
        <f>+'PRESUPUESTO N°01-2022'!AH36</f>
        <v>0</v>
      </c>
      <c r="C23" s="211"/>
      <c r="D23" s="505"/>
    </row>
    <row r="24" spans="1:4" hidden="1" x14ac:dyDescent="0.2">
      <c r="A24" s="131" t="s">
        <v>145</v>
      </c>
      <c r="B24" s="124">
        <f>+'PRESUPUESTO N°01-2022'!AH37</f>
        <v>0</v>
      </c>
      <c r="C24" s="211"/>
      <c r="D24" s="505"/>
    </row>
    <row r="25" spans="1:4" hidden="1" x14ac:dyDescent="0.2">
      <c r="A25" s="131" t="s">
        <v>146</v>
      </c>
      <c r="B25" s="124">
        <f>+'PRESUPUESTO N°01-2022'!AH38</f>
        <v>0</v>
      </c>
      <c r="C25" s="211"/>
      <c r="D25" s="505"/>
    </row>
    <row r="26" spans="1:4" hidden="1" x14ac:dyDescent="0.2">
      <c r="A26" s="131" t="s">
        <v>147</v>
      </c>
      <c r="B26" s="124">
        <f>+'PRESUPUESTO N°01-2022'!AH39</f>
        <v>0</v>
      </c>
      <c r="C26" s="211"/>
      <c r="D26" s="505"/>
    </row>
    <row r="27" spans="1:4" hidden="1" x14ac:dyDescent="0.2">
      <c r="A27" s="131" t="s">
        <v>149</v>
      </c>
      <c r="B27" s="124">
        <f>+'PRESUPUESTO N°01-2022'!AH40</f>
        <v>0</v>
      </c>
      <c r="C27" s="211"/>
      <c r="D27" s="505"/>
    </row>
    <row r="28" spans="1:4" hidden="1" x14ac:dyDescent="0.2">
      <c r="A28" s="131" t="s">
        <v>298</v>
      </c>
      <c r="B28" s="124">
        <f>+'PRESUPUESTO N°01-2022'!AH44</f>
        <v>0</v>
      </c>
      <c r="C28" s="211"/>
      <c r="D28" s="505"/>
    </row>
    <row r="29" spans="1:4" hidden="1" x14ac:dyDescent="0.2">
      <c r="A29" s="131" t="s">
        <v>152</v>
      </c>
      <c r="B29" s="124">
        <f>+'PRESUPUESTO N°01-2022'!AH45</f>
        <v>0</v>
      </c>
      <c r="C29" s="211"/>
      <c r="D29" s="505"/>
    </row>
    <row r="30" spans="1:4" hidden="1" x14ac:dyDescent="0.2">
      <c r="A30" s="131" t="s">
        <v>153</v>
      </c>
      <c r="B30" s="124">
        <f>+'PRESUPUESTO N°01-2022'!AH46</f>
        <v>0</v>
      </c>
      <c r="C30" s="211"/>
      <c r="D30" s="505"/>
    </row>
    <row r="31" spans="1:4" hidden="1" x14ac:dyDescent="0.2">
      <c r="A31" s="131" t="s">
        <v>284</v>
      </c>
      <c r="B31" s="124">
        <f>+'PRESUPUESTO N°01-2022'!AH50</f>
        <v>0</v>
      </c>
      <c r="C31" s="116"/>
      <c r="D31" s="506"/>
    </row>
    <row r="32" spans="1:4" ht="6" hidden="1" customHeight="1" x14ac:dyDescent="0.2">
      <c r="A32" s="132"/>
      <c r="B32" s="121"/>
      <c r="C32" s="256"/>
      <c r="D32" s="129"/>
    </row>
    <row r="33" spans="1:4" hidden="1" x14ac:dyDescent="0.2">
      <c r="A33" s="126">
        <v>0</v>
      </c>
      <c r="B33" s="107">
        <f>SUM(B13:B31)</f>
        <v>0</v>
      </c>
      <c r="C33" s="257" t="s">
        <v>203</v>
      </c>
      <c r="D33" s="265" t="s">
        <v>260</v>
      </c>
    </row>
    <row r="34" spans="1:4" ht="6" hidden="1" customHeight="1" x14ac:dyDescent="0.2">
      <c r="A34" s="133"/>
      <c r="B34" s="121"/>
      <c r="C34" s="10"/>
      <c r="D34" s="129"/>
    </row>
    <row r="35" spans="1:4" ht="15" customHeight="1" x14ac:dyDescent="0.2">
      <c r="A35" s="498" t="s">
        <v>155</v>
      </c>
      <c r="B35" s="499" t="s">
        <v>155</v>
      </c>
      <c r="C35" s="254"/>
      <c r="D35" s="125"/>
    </row>
    <row r="36" spans="1:4" ht="6" customHeight="1" x14ac:dyDescent="0.2">
      <c r="A36" s="134"/>
      <c r="B36" s="122"/>
      <c r="C36" s="261"/>
      <c r="D36" s="264"/>
    </row>
    <row r="37" spans="1:4" ht="12" hidden="1" customHeight="1" x14ac:dyDescent="0.2">
      <c r="A37" s="280" t="s">
        <v>180</v>
      </c>
      <c r="B37" s="124">
        <f>+'PRESUPUESTO N°01-2022'!AH56</f>
        <v>0</v>
      </c>
      <c r="C37" s="3"/>
      <c r="D37" s="211" t="s">
        <v>343</v>
      </c>
    </row>
    <row r="38" spans="1:4" ht="53.25" customHeight="1" x14ac:dyDescent="0.2">
      <c r="A38" s="280" t="s">
        <v>179</v>
      </c>
      <c r="B38" s="124">
        <f>+'PRESUPUESTO N°01-2022'!AH57</f>
        <v>16000000</v>
      </c>
      <c r="C38" s="3" t="s">
        <v>441</v>
      </c>
      <c r="D38" s="504" t="s">
        <v>343</v>
      </c>
    </row>
    <row r="39" spans="1:4" ht="12" hidden="1" customHeight="1" x14ac:dyDescent="0.2">
      <c r="A39" s="280" t="s">
        <v>159</v>
      </c>
      <c r="B39" s="124">
        <f>+'PRESUPUESTO N°01-2022'!AH58</f>
        <v>0</v>
      </c>
      <c r="C39" s="3"/>
      <c r="D39" s="505"/>
    </row>
    <row r="40" spans="1:4" ht="12" hidden="1" customHeight="1" x14ac:dyDescent="0.2">
      <c r="A40" s="280" t="s">
        <v>161</v>
      </c>
      <c r="B40" s="124">
        <f>+'PRESUPUESTO N°01-2022'!AH59</f>
        <v>0</v>
      </c>
      <c r="C40" s="3"/>
      <c r="D40" s="505"/>
    </row>
    <row r="41" spans="1:4" ht="12" hidden="1" customHeight="1" x14ac:dyDescent="0.2">
      <c r="A41" s="280" t="s">
        <v>181</v>
      </c>
      <c r="B41" s="124">
        <f>+'PRESUPUESTO N°01-2022'!AH63</f>
        <v>0</v>
      </c>
      <c r="C41" s="3"/>
      <c r="D41" s="505"/>
    </row>
    <row r="42" spans="1:4" ht="12" hidden="1" customHeight="1" x14ac:dyDescent="0.2">
      <c r="A42" s="280" t="s">
        <v>182</v>
      </c>
      <c r="B42" s="124">
        <f>+'PRESUPUESTO N°01-2022'!AH64</f>
        <v>0</v>
      </c>
      <c r="C42" s="3"/>
      <c r="D42" s="505"/>
    </row>
    <row r="43" spans="1:4" ht="53.25" customHeight="1" x14ac:dyDescent="0.2">
      <c r="A43" s="280" t="s">
        <v>167</v>
      </c>
      <c r="B43" s="124">
        <f>+'PRESUPUESTO N°01-2022'!AH65</f>
        <v>500000</v>
      </c>
      <c r="C43" s="212" t="s">
        <v>424</v>
      </c>
      <c r="D43" s="505"/>
    </row>
    <row r="44" spans="1:4" ht="198" customHeight="1" x14ac:dyDescent="0.2">
      <c r="A44" s="280" t="s">
        <v>183</v>
      </c>
      <c r="B44" s="124">
        <f>+'PRESUPUESTO N°01-2022'!AH66</f>
        <v>170177446.66999999</v>
      </c>
      <c r="C44" s="212" t="s">
        <v>440</v>
      </c>
      <c r="D44" s="505"/>
    </row>
    <row r="45" spans="1:4" ht="12" hidden="1" customHeight="1" x14ac:dyDescent="0.2">
      <c r="A45" s="280" t="s">
        <v>169</v>
      </c>
      <c r="B45" s="124">
        <f>+'PRESUPUESTO N°01-2022'!AH67</f>
        <v>0</v>
      </c>
      <c r="C45" s="3"/>
      <c r="D45" s="505"/>
    </row>
    <row r="46" spans="1:4" ht="12" hidden="1" customHeight="1" x14ac:dyDescent="0.2">
      <c r="A46" s="280" t="s">
        <v>184</v>
      </c>
      <c r="B46" s="124">
        <v>0</v>
      </c>
      <c r="C46" s="3"/>
      <c r="D46" s="505"/>
    </row>
    <row r="47" spans="1:4" ht="22.8" x14ac:dyDescent="0.2">
      <c r="A47" s="280" t="s">
        <v>185</v>
      </c>
      <c r="B47" s="124">
        <v>340360171</v>
      </c>
      <c r="C47" s="3" t="s">
        <v>442</v>
      </c>
      <c r="D47" s="505"/>
    </row>
    <row r="48" spans="1:4" ht="72" hidden="1" customHeight="1" x14ac:dyDescent="0.2">
      <c r="A48" s="280" t="s">
        <v>196</v>
      </c>
      <c r="B48" s="124">
        <v>0</v>
      </c>
      <c r="C48" s="3" t="s">
        <v>427</v>
      </c>
      <c r="D48" s="505"/>
    </row>
    <row r="49" spans="1:4" ht="34.200000000000003" x14ac:dyDescent="0.2">
      <c r="A49" s="280" t="s">
        <v>55</v>
      </c>
      <c r="B49" s="124">
        <f>+'PRESUPUESTO N°01-2022'!AH74</f>
        <v>85000</v>
      </c>
      <c r="C49" s="3" t="s">
        <v>468</v>
      </c>
      <c r="D49" s="505"/>
    </row>
    <row r="50" spans="1:4" ht="12" hidden="1" customHeight="1" x14ac:dyDescent="0.2">
      <c r="A50" s="280" t="s">
        <v>56</v>
      </c>
      <c r="B50" s="124">
        <f>+'PRESUPUESTO N°01-2022'!AH76</f>
        <v>0</v>
      </c>
      <c r="C50" s="3"/>
      <c r="D50" s="505"/>
    </row>
    <row r="51" spans="1:4" ht="12" hidden="1" customHeight="1" x14ac:dyDescent="0.2">
      <c r="A51" s="280" t="s">
        <v>276</v>
      </c>
      <c r="B51" s="124">
        <f>+'PRESUPUESTO N°01-2022'!AH77</f>
        <v>0</v>
      </c>
      <c r="C51" s="3"/>
      <c r="D51" s="505"/>
    </row>
    <row r="52" spans="1:4" ht="19.2" customHeight="1" x14ac:dyDescent="0.2">
      <c r="A52" s="280" t="s">
        <v>311</v>
      </c>
      <c r="B52" s="124">
        <f>+'PRESUPUESTO N°01-2022'!AH80</f>
        <v>3500000</v>
      </c>
      <c r="C52" s="3" t="s">
        <v>425</v>
      </c>
      <c r="D52" s="505"/>
    </row>
    <row r="53" spans="1:4" ht="12" hidden="1" customHeight="1" x14ac:dyDescent="0.2">
      <c r="A53" s="280" t="s">
        <v>267</v>
      </c>
      <c r="B53" s="124">
        <f>+'PRESUPUESTO N°01-2022'!AH81</f>
        <v>0</v>
      </c>
      <c r="C53" s="3"/>
      <c r="D53" s="505"/>
    </row>
    <row r="54" spans="1:4" ht="22.8" x14ac:dyDescent="0.2">
      <c r="A54" s="280" t="s">
        <v>59</v>
      </c>
      <c r="B54" s="124">
        <f>+'PRESUPUESTO N°01-2022'!AH82</f>
        <v>10000000</v>
      </c>
      <c r="C54" s="3" t="s">
        <v>436</v>
      </c>
      <c r="D54" s="505"/>
    </row>
    <row r="55" spans="1:4" ht="12" hidden="1" customHeight="1" x14ac:dyDescent="0.2">
      <c r="A55" s="280" t="s">
        <v>61</v>
      </c>
      <c r="B55" s="124">
        <f>+'PRESUPUESTO N°01-2022'!AH83</f>
        <v>0</v>
      </c>
      <c r="C55" s="3"/>
      <c r="D55" s="505"/>
    </row>
    <row r="56" spans="1:4" ht="34.200000000000003" x14ac:dyDescent="0.2">
      <c r="A56" s="280" t="s">
        <v>63</v>
      </c>
      <c r="B56" s="124">
        <f>+'PRESUPUESTO N°01-2022'!AH84</f>
        <v>3520000</v>
      </c>
      <c r="C56" s="3" t="s">
        <v>428</v>
      </c>
      <c r="D56" s="506"/>
    </row>
    <row r="57" spans="1:4" ht="372" customHeight="1" x14ac:dyDescent="0.2">
      <c r="A57" s="280" t="s">
        <v>65</v>
      </c>
      <c r="B57" s="124">
        <f>+'PRESUPUESTO N°01-2022'!AH85</f>
        <v>5621679609</v>
      </c>
      <c r="C57" s="481" t="s">
        <v>437</v>
      </c>
      <c r="D57" s="479" t="s">
        <v>343</v>
      </c>
    </row>
    <row r="58" spans="1:4" ht="39.6" customHeight="1" x14ac:dyDescent="0.2">
      <c r="A58" s="280" t="s">
        <v>193</v>
      </c>
      <c r="B58" s="124">
        <f>+'PRESUPUESTO N°01-2022'!AH89</f>
        <v>5055000</v>
      </c>
      <c r="C58" s="310" t="s">
        <v>429</v>
      </c>
      <c r="D58" s="377"/>
    </row>
    <row r="59" spans="1:4" ht="66" x14ac:dyDescent="0.2">
      <c r="A59" s="280" t="s">
        <v>187</v>
      </c>
      <c r="B59" s="124">
        <f>+'PRESUPUESTO N°01-2022'!AH90</f>
        <v>9000000</v>
      </c>
      <c r="C59" s="310" t="s">
        <v>430</v>
      </c>
      <c r="D59" s="377"/>
    </row>
    <row r="60" spans="1:4" ht="12" hidden="1" customHeight="1" x14ac:dyDescent="0.2">
      <c r="A60" s="280" t="s">
        <v>70</v>
      </c>
      <c r="B60" s="124">
        <f>+'PRESUPUESTO N°01-2022'!AH91</f>
        <v>0</v>
      </c>
      <c r="C60" s="3"/>
      <c r="D60" s="377"/>
    </row>
    <row r="61" spans="1:4" ht="12" hidden="1" customHeight="1" x14ac:dyDescent="0.2">
      <c r="A61" s="280" t="s">
        <v>188</v>
      </c>
      <c r="B61" s="124">
        <f>+'PRESUPUESTO N°01-2022'!AH92</f>
        <v>0</v>
      </c>
      <c r="C61" s="3"/>
      <c r="D61" s="377"/>
    </row>
    <row r="62" spans="1:4" ht="12" hidden="1" customHeight="1" x14ac:dyDescent="0.2">
      <c r="A62" s="280" t="s">
        <v>74</v>
      </c>
      <c r="B62" s="124">
        <f>+'PRESUPUESTO N°01-2022'!AH96</f>
        <v>0</v>
      </c>
      <c r="C62" s="110"/>
      <c r="D62" s="377"/>
    </row>
    <row r="63" spans="1:4" ht="111" customHeight="1" x14ac:dyDescent="0.2">
      <c r="A63" s="280" t="s">
        <v>186</v>
      </c>
      <c r="B63" s="307">
        <f>+'PRESUPUESTO N°01-2022'!AH100</f>
        <v>1500000</v>
      </c>
      <c r="C63" s="3" t="s">
        <v>435</v>
      </c>
      <c r="D63" s="378"/>
    </row>
    <row r="64" spans="1:4" ht="20.25" hidden="1" customHeight="1" x14ac:dyDescent="0.2">
      <c r="A64" s="515" t="s">
        <v>79</v>
      </c>
      <c r="B64" s="516">
        <f>+'PRESUPUESTO N°01-2022'!AH101</f>
        <v>0</v>
      </c>
      <c r="C64" s="111"/>
      <c r="D64" s="480"/>
    </row>
    <row r="65" spans="1:4" ht="26.25" hidden="1" customHeight="1" x14ac:dyDescent="0.2">
      <c r="A65" s="280" t="s">
        <v>81</v>
      </c>
      <c r="B65" s="307">
        <f>+'PRESUPUESTO N°01-2022'!AH102</f>
        <v>0</v>
      </c>
      <c r="C65" s="110"/>
      <c r="D65" s="480"/>
    </row>
    <row r="66" spans="1:4" ht="23.25" hidden="1" customHeight="1" x14ac:dyDescent="0.2">
      <c r="A66" s="280" t="s">
        <v>85</v>
      </c>
      <c r="B66" s="124">
        <f>+'PRESUPUESTO N°01-2022'!AH106</f>
        <v>0</v>
      </c>
      <c r="C66" s="3"/>
      <c r="D66" s="480"/>
    </row>
    <row r="67" spans="1:4" ht="24.75" hidden="1" customHeight="1" x14ac:dyDescent="0.2">
      <c r="A67" s="280" t="s">
        <v>87</v>
      </c>
      <c r="B67" s="124">
        <f>+'PRESUPUESTO N°01-2022'!AH107</f>
        <v>0</v>
      </c>
      <c r="C67" s="110"/>
      <c r="D67" s="480"/>
    </row>
    <row r="68" spans="1:4" ht="24" hidden="1" customHeight="1" x14ac:dyDescent="0.2">
      <c r="A68" s="280" t="s">
        <v>316</v>
      </c>
      <c r="B68" s="124">
        <f>+'PRESUPUESTO N°01-2022'!AH108</f>
        <v>0</v>
      </c>
      <c r="C68" s="110"/>
      <c r="D68" s="480"/>
    </row>
    <row r="69" spans="1:4" ht="22.8" x14ac:dyDescent="0.2">
      <c r="A69" s="280" t="s">
        <v>89</v>
      </c>
      <c r="B69" s="124">
        <f>+'PRESUPUESTO N°01-2022'!AH109</f>
        <v>3323077</v>
      </c>
      <c r="C69" s="110" t="s">
        <v>469</v>
      </c>
      <c r="D69" s="505" t="s">
        <v>343</v>
      </c>
    </row>
    <row r="70" spans="1:4" ht="12" hidden="1" customHeight="1" x14ac:dyDescent="0.2">
      <c r="A70" s="280" t="s">
        <v>91</v>
      </c>
      <c r="B70" s="124">
        <f>+'PRESUPUESTO N°01-2022'!AH110</f>
        <v>0</v>
      </c>
      <c r="C70" s="110"/>
      <c r="D70" s="505"/>
    </row>
    <row r="71" spans="1:4" ht="12" hidden="1" customHeight="1" x14ac:dyDescent="0.2">
      <c r="A71" s="280" t="s">
        <v>93</v>
      </c>
      <c r="B71" s="124">
        <f>+'PRESUPUESTO N°01-2022'!AH111</f>
        <v>0</v>
      </c>
      <c r="C71" s="3"/>
      <c r="D71" s="505"/>
    </row>
    <row r="72" spans="1:4" ht="12" hidden="1" customHeight="1" x14ac:dyDescent="0.2">
      <c r="A72" s="280" t="s">
        <v>94</v>
      </c>
      <c r="B72" s="124">
        <f>+'PRESUPUESTO N°01-2022'!AH112</f>
        <v>0</v>
      </c>
      <c r="C72" s="3"/>
      <c r="D72" s="505"/>
    </row>
    <row r="73" spans="1:4" ht="12" hidden="1" customHeight="1" x14ac:dyDescent="0.2">
      <c r="A73" s="280" t="s">
        <v>96</v>
      </c>
      <c r="B73" s="124">
        <f>+'PRESUPUESTO N°01-2022'!AH113</f>
        <v>0</v>
      </c>
      <c r="C73" s="116"/>
      <c r="D73" s="505"/>
    </row>
    <row r="74" spans="1:4" ht="22.8" x14ac:dyDescent="0.2">
      <c r="A74" s="223" t="s">
        <v>321</v>
      </c>
      <c r="B74" s="124">
        <f>+'PRESUPUESTO N°01-2022'!AH117</f>
        <v>110000</v>
      </c>
      <c r="C74" s="110" t="s">
        <v>476</v>
      </c>
      <c r="D74" s="505"/>
    </row>
    <row r="75" spans="1:4" ht="12" hidden="1" customHeight="1" x14ac:dyDescent="0.2">
      <c r="A75" s="280" t="s">
        <v>323</v>
      </c>
      <c r="B75" s="124">
        <f>+'PRESUPUESTO N°01-2022'!AH121</f>
        <v>0</v>
      </c>
      <c r="C75" s="116"/>
      <c r="D75" s="505"/>
    </row>
    <row r="76" spans="1:4" ht="22.8" x14ac:dyDescent="0.2">
      <c r="A76" s="280" t="s">
        <v>100</v>
      </c>
      <c r="B76" s="124">
        <f>+'PRESUPUESTO N°01-2022'!AH122</f>
        <v>400000</v>
      </c>
      <c r="C76" s="110" t="s">
        <v>477</v>
      </c>
      <c r="D76" s="505"/>
    </row>
    <row r="77" spans="1:4" ht="28.5" customHeight="1" x14ac:dyDescent="0.2">
      <c r="A77" s="280" t="s">
        <v>102</v>
      </c>
      <c r="B77" s="124">
        <f>+'PRESUPUESTO N°01-2022'!AH123</f>
        <v>20000</v>
      </c>
      <c r="C77" s="110" t="s">
        <v>478</v>
      </c>
      <c r="D77" s="506"/>
    </row>
    <row r="78" spans="1:4" ht="6" customHeight="1" x14ac:dyDescent="0.2">
      <c r="A78" s="263"/>
      <c r="B78" s="119"/>
      <c r="C78" s="256"/>
      <c r="D78" s="129"/>
    </row>
    <row r="79" spans="1:4" ht="12" customHeight="1" x14ac:dyDescent="0.2">
      <c r="A79" s="126">
        <v>1</v>
      </c>
      <c r="B79" s="107">
        <f>SUM(B37:B77)</f>
        <v>6185230303.6700001</v>
      </c>
      <c r="C79" s="257" t="s">
        <v>203</v>
      </c>
      <c r="D79" s="265"/>
    </row>
    <row r="80" spans="1:4" ht="6" customHeight="1" x14ac:dyDescent="0.2">
      <c r="A80" s="130"/>
      <c r="B80" s="119"/>
      <c r="C80" s="10"/>
      <c r="D80" s="129"/>
    </row>
    <row r="81" spans="1:4" ht="15" customHeight="1" x14ac:dyDescent="0.2">
      <c r="A81" s="498" t="s">
        <v>104</v>
      </c>
      <c r="B81" s="499" t="s">
        <v>104</v>
      </c>
      <c r="C81" s="254"/>
      <c r="D81" s="125"/>
    </row>
    <row r="82" spans="1:4" ht="6" customHeight="1" x14ac:dyDescent="0.2">
      <c r="A82" s="130"/>
      <c r="B82" s="119"/>
      <c r="C82" s="255"/>
      <c r="D82" s="129"/>
    </row>
    <row r="83" spans="1:4" ht="43.2" customHeight="1" x14ac:dyDescent="0.2">
      <c r="A83" s="131" t="s">
        <v>195</v>
      </c>
      <c r="B83" s="124">
        <f>+'PRESUPUESTO N°01-2022'!AH129</f>
        <v>8000000</v>
      </c>
      <c r="C83" s="3" t="s">
        <v>426</v>
      </c>
      <c r="D83" s="504" t="s">
        <v>343</v>
      </c>
    </row>
    <row r="84" spans="1:4" ht="45.6" x14ac:dyDescent="0.2">
      <c r="A84" s="131" t="s">
        <v>108</v>
      </c>
      <c r="B84" s="124">
        <f>+'PRESUPUESTO N°01-2022'!AH130</f>
        <v>12637500</v>
      </c>
      <c r="C84" s="3" t="s">
        <v>470</v>
      </c>
      <c r="D84" s="505"/>
    </row>
    <row r="85" spans="1:4" ht="34.200000000000003" x14ac:dyDescent="0.2">
      <c r="A85" s="131" t="s">
        <v>110</v>
      </c>
      <c r="B85" s="124">
        <f>+'PRESUPUESTO N°01-2022'!AH131</f>
        <v>270000</v>
      </c>
      <c r="C85" s="3" t="s">
        <v>438</v>
      </c>
      <c r="D85" s="505"/>
    </row>
    <row r="86" spans="1:4" ht="12" hidden="1" customHeight="1" x14ac:dyDescent="0.2">
      <c r="A86" s="131" t="s">
        <v>112</v>
      </c>
      <c r="B86" s="124">
        <f>+'PRESUPUESTO N°01-2022'!AH132</f>
        <v>0</v>
      </c>
      <c r="C86" s="3"/>
      <c r="D86" s="505"/>
    </row>
    <row r="87" spans="1:4" ht="12" hidden="1" customHeight="1" x14ac:dyDescent="0.2">
      <c r="A87" s="131" t="s">
        <v>268</v>
      </c>
      <c r="B87" s="124">
        <f>+'PRESUPUESTO N°01-2022'!AH136</f>
        <v>0</v>
      </c>
      <c r="C87" s="3"/>
      <c r="D87" s="505"/>
    </row>
    <row r="88" spans="1:4" ht="12" hidden="1" customHeight="1" x14ac:dyDescent="0.2">
      <c r="A88" s="131" t="s">
        <v>115</v>
      </c>
      <c r="B88" s="124">
        <f>+'PRESUPUESTO N°01-2022'!AH140</f>
        <v>0</v>
      </c>
      <c r="C88" s="3"/>
      <c r="D88" s="505"/>
    </row>
    <row r="89" spans="1:4" ht="12" hidden="1" customHeight="1" x14ac:dyDescent="0.2">
      <c r="A89" s="131" t="s">
        <v>117</v>
      </c>
      <c r="B89" s="124">
        <f>+'PRESUPUESTO N°01-2022'!AH141</f>
        <v>0</v>
      </c>
      <c r="C89" s="3"/>
      <c r="D89" s="505"/>
    </row>
    <row r="90" spans="1:4" ht="12" hidden="1" customHeight="1" x14ac:dyDescent="0.2">
      <c r="A90" s="131" t="s">
        <v>118</v>
      </c>
      <c r="B90" s="124">
        <f>+'PRESUPUESTO N°01-2022'!AH142</f>
        <v>0</v>
      </c>
      <c r="C90" s="3"/>
      <c r="D90" s="505"/>
    </row>
    <row r="91" spans="1:4" ht="12" hidden="1" customHeight="1" x14ac:dyDescent="0.2">
      <c r="A91" s="131" t="s">
        <v>120</v>
      </c>
      <c r="B91" s="124">
        <f>+'PRESUPUESTO N°01-2022'!AH143</f>
        <v>0</v>
      </c>
      <c r="C91" s="3"/>
      <c r="D91" s="505"/>
    </row>
    <row r="92" spans="1:4" ht="12" hidden="1" customHeight="1" x14ac:dyDescent="0.2">
      <c r="A92" s="131" t="s">
        <v>122</v>
      </c>
      <c r="B92" s="124">
        <f>+'PRESUPUESTO N°01-2022'!AH144</f>
        <v>0</v>
      </c>
      <c r="C92" s="3"/>
      <c r="D92" s="505"/>
    </row>
    <row r="93" spans="1:4" ht="12" hidden="1" customHeight="1" x14ac:dyDescent="0.2">
      <c r="A93" s="131" t="s">
        <v>124</v>
      </c>
      <c r="B93" s="124">
        <f>+'PRESUPUESTO N°01-2022'!AH145</f>
        <v>0</v>
      </c>
      <c r="C93" s="3"/>
      <c r="D93" s="505"/>
    </row>
    <row r="94" spans="1:4" ht="12" hidden="1" customHeight="1" x14ac:dyDescent="0.2">
      <c r="A94" s="131" t="s">
        <v>11</v>
      </c>
      <c r="B94" s="124">
        <f>+'PRESUPUESTO N°01-2022'!AH149</f>
        <v>0</v>
      </c>
      <c r="C94" s="3"/>
      <c r="D94" s="505"/>
    </row>
    <row r="95" spans="1:4" ht="22.8" x14ac:dyDescent="0.2">
      <c r="A95" s="131" t="s">
        <v>13</v>
      </c>
      <c r="B95" s="124">
        <f>+'PRESUPUESTO N°01-2022'!AH150</f>
        <v>1169600</v>
      </c>
      <c r="C95" s="3" t="s">
        <v>431</v>
      </c>
      <c r="D95" s="505"/>
    </row>
    <row r="96" spans="1:4" ht="104.4" customHeight="1" x14ac:dyDescent="0.2">
      <c r="A96" s="215" t="s">
        <v>189</v>
      </c>
      <c r="B96" s="259">
        <f>+'PRESUPUESTO N°01-2022'!AH154</f>
        <v>4976322</v>
      </c>
      <c r="C96" s="484" t="s">
        <v>479</v>
      </c>
      <c r="D96" s="505"/>
    </row>
    <row r="97" spans="1:4" ht="52.8" hidden="1" customHeight="1" x14ac:dyDescent="0.2">
      <c r="A97" s="131" t="s">
        <v>17</v>
      </c>
      <c r="B97" s="259">
        <f>+'PRESUPUESTO N°01-2022'!AH155</f>
        <v>0</v>
      </c>
      <c r="C97" s="311" t="s">
        <v>432</v>
      </c>
      <c r="D97" s="505"/>
    </row>
    <row r="98" spans="1:4" ht="63" customHeight="1" x14ac:dyDescent="0.2">
      <c r="A98" s="131" t="s">
        <v>18</v>
      </c>
      <c r="B98" s="259">
        <f>+'PRESUPUESTO N°01-2022'!AH156</f>
        <v>237529.5</v>
      </c>
      <c r="C98" s="3" t="s">
        <v>471</v>
      </c>
      <c r="D98" s="505"/>
    </row>
    <row r="99" spans="1:4" ht="91.2" x14ac:dyDescent="0.2">
      <c r="A99" s="131" t="s">
        <v>20</v>
      </c>
      <c r="B99" s="259">
        <f>+'PRESUPUESTO N°01-2022'!AH157</f>
        <v>86391905</v>
      </c>
      <c r="C99" s="3" t="s">
        <v>472</v>
      </c>
      <c r="D99" s="505"/>
    </row>
    <row r="100" spans="1:4" ht="34.200000000000003" x14ac:dyDescent="0.2">
      <c r="A100" s="131" t="s">
        <v>22</v>
      </c>
      <c r="B100" s="259">
        <f>+'PRESUPUESTO N°01-2022'!AH158</f>
        <v>66300</v>
      </c>
      <c r="C100" s="3" t="s">
        <v>473</v>
      </c>
      <c r="D100" s="506"/>
    </row>
    <row r="101" spans="1:4" ht="12" hidden="1" customHeight="1" x14ac:dyDescent="0.2">
      <c r="A101" s="131" t="s">
        <v>23</v>
      </c>
      <c r="B101" s="259">
        <f>+'PRESUPUESTO N°01-2022'!AH159</f>
        <v>0</v>
      </c>
      <c r="C101" s="3"/>
      <c r="D101" s="377"/>
    </row>
    <row r="102" spans="1:4" ht="12" hidden="1" customHeight="1" x14ac:dyDescent="0.2">
      <c r="A102" s="131" t="s">
        <v>1</v>
      </c>
      <c r="B102" s="259">
        <f>+'PRESUPUESTO N°01-2022'!AH160</f>
        <v>0</v>
      </c>
      <c r="C102" s="3"/>
      <c r="D102" s="377"/>
    </row>
    <row r="103" spans="1:4" ht="22.8" hidden="1" x14ac:dyDescent="0.2">
      <c r="A103" s="131" t="s">
        <v>24</v>
      </c>
      <c r="B103" s="259">
        <f>+'PRESUPUESTO N°01-2022'!AH161</f>
        <v>0</v>
      </c>
      <c r="C103" s="3" t="s">
        <v>433</v>
      </c>
      <c r="D103" s="378"/>
    </row>
    <row r="104" spans="1:4" ht="6" customHeight="1" x14ac:dyDescent="0.2">
      <c r="A104" s="130"/>
      <c r="B104" s="119"/>
      <c r="C104" s="256"/>
      <c r="D104" s="129"/>
    </row>
    <row r="105" spans="1:4" x14ac:dyDescent="0.2">
      <c r="A105" s="126">
        <v>2</v>
      </c>
      <c r="B105" s="107">
        <f>SUM(B83:B103)</f>
        <v>113749156.5</v>
      </c>
      <c r="C105" s="257" t="s">
        <v>203</v>
      </c>
      <c r="D105" s="265" t="s">
        <v>260</v>
      </c>
    </row>
    <row r="106" spans="1:4" ht="6" customHeight="1" x14ac:dyDescent="0.2">
      <c r="A106" s="130"/>
      <c r="B106" s="119"/>
      <c r="C106" s="10"/>
      <c r="D106" s="129"/>
    </row>
    <row r="107" spans="1:4" ht="15" customHeight="1" x14ac:dyDescent="0.2">
      <c r="A107" s="498" t="s">
        <v>25</v>
      </c>
      <c r="B107" s="499" t="s">
        <v>25</v>
      </c>
      <c r="C107" s="254"/>
      <c r="D107" s="125"/>
    </row>
    <row r="108" spans="1:4" ht="6" customHeight="1" x14ac:dyDescent="0.2">
      <c r="A108" s="134"/>
      <c r="B108" s="122"/>
      <c r="C108" s="255"/>
      <c r="D108" s="264"/>
    </row>
    <row r="109" spans="1:4" ht="13.2" hidden="1" customHeight="1" x14ac:dyDescent="0.2">
      <c r="A109" s="131" t="s">
        <v>225</v>
      </c>
      <c r="B109" s="124">
        <f>+'PRESUPUESTO N°01-2022'!AH167</f>
        <v>0</v>
      </c>
      <c r="C109" s="3"/>
      <c r="D109" s="508" t="s">
        <v>343</v>
      </c>
    </row>
    <row r="110" spans="1:4" hidden="1" x14ac:dyDescent="0.2">
      <c r="A110" s="131" t="s">
        <v>28</v>
      </c>
      <c r="B110" s="124">
        <f>+'PRESUPUESTO N°01-2022'!AH168</f>
        <v>0</v>
      </c>
      <c r="C110" s="3"/>
      <c r="D110" s="509"/>
    </row>
    <row r="111" spans="1:4" ht="22.8" x14ac:dyDescent="0.2">
      <c r="A111" s="131" t="s">
        <v>192</v>
      </c>
      <c r="B111" s="124">
        <f>+'PRESUPUESTO N°01-2022'!AH169</f>
        <v>1059587000</v>
      </c>
      <c r="C111" s="212" t="s">
        <v>480</v>
      </c>
      <c r="D111" s="509"/>
    </row>
    <row r="112" spans="1:4" hidden="1" x14ac:dyDescent="0.2">
      <c r="A112" s="215" t="s">
        <v>191</v>
      </c>
      <c r="B112" s="124">
        <f>+'PRESUPUESTO N°01-2022'!AH170</f>
        <v>0</v>
      </c>
      <c r="C112" s="260"/>
      <c r="D112" s="509"/>
    </row>
    <row r="113" spans="1:4" ht="22.8" hidden="1" x14ac:dyDescent="0.2">
      <c r="A113" s="280" t="s">
        <v>190</v>
      </c>
      <c r="B113" s="124">
        <f>+'PRESUPUESTO N°01-2022'!AH171</f>
        <v>0</v>
      </c>
      <c r="C113" s="111" t="s">
        <v>434</v>
      </c>
      <c r="D113" s="509"/>
    </row>
    <row r="114" spans="1:4" hidden="1" x14ac:dyDescent="0.2">
      <c r="A114" s="131" t="s">
        <v>33</v>
      </c>
      <c r="B114" s="124">
        <f>+'PRESUPUESTO N°01-2022'!AH172</f>
        <v>0</v>
      </c>
      <c r="C114" s="110"/>
      <c r="D114" s="509"/>
    </row>
    <row r="115" spans="1:4" hidden="1" x14ac:dyDescent="0.2">
      <c r="A115" s="131" t="s">
        <v>35</v>
      </c>
      <c r="B115" s="124">
        <f>+'PRESUPUESTO N°01-2022'!AH173</f>
        <v>0</v>
      </c>
      <c r="C115" s="110"/>
      <c r="D115" s="509"/>
    </row>
    <row r="116" spans="1:4" hidden="1" x14ac:dyDescent="0.2">
      <c r="A116" s="131" t="s">
        <v>37</v>
      </c>
      <c r="B116" s="124">
        <f>+'PRESUPUESTO N°01-2022'!AH174</f>
        <v>0</v>
      </c>
      <c r="C116" s="3"/>
      <c r="D116" s="509"/>
    </row>
    <row r="117" spans="1:4" hidden="1" x14ac:dyDescent="0.2">
      <c r="A117" s="131" t="s">
        <v>194</v>
      </c>
      <c r="B117" s="124">
        <f>+'PRESUPUESTO N°01-2022'!AH178</f>
        <v>0</v>
      </c>
      <c r="C117" s="110"/>
      <c r="D117" s="509"/>
    </row>
    <row r="118" spans="1:4" hidden="1" x14ac:dyDescent="0.2">
      <c r="A118" s="131" t="s">
        <v>41</v>
      </c>
      <c r="B118" s="124">
        <f>+'PRESUPUESTO N°01-2022'!AH179</f>
        <v>0</v>
      </c>
      <c r="C118" s="110"/>
      <c r="D118" s="509"/>
    </row>
    <row r="119" spans="1:4" ht="114" x14ac:dyDescent="0.2">
      <c r="A119" s="131" t="s">
        <v>197</v>
      </c>
      <c r="B119" s="124">
        <f>+'PRESUPUESTO N°01-2022'!AH183</f>
        <v>156629448</v>
      </c>
      <c r="C119" s="481" t="s">
        <v>474</v>
      </c>
      <c r="D119" s="509"/>
    </row>
    <row r="120" spans="1:4" hidden="1" x14ac:dyDescent="0.2">
      <c r="A120" s="131" t="s">
        <v>217</v>
      </c>
      <c r="B120" s="124">
        <f>+'PRESUPUESTO N°01-2022'!AH184</f>
        <v>0</v>
      </c>
      <c r="C120" s="116"/>
      <c r="D120" s="510"/>
    </row>
    <row r="121" spans="1:4" ht="6" customHeight="1" x14ac:dyDescent="0.2">
      <c r="A121" s="130"/>
      <c r="B121" s="119"/>
      <c r="C121" s="482"/>
      <c r="D121" s="264"/>
    </row>
    <row r="122" spans="1:4" ht="12" customHeight="1" x14ac:dyDescent="0.2">
      <c r="A122" s="126">
        <v>5</v>
      </c>
      <c r="B122" s="107">
        <f>SUM(B109:B120)</f>
        <v>1216216448</v>
      </c>
      <c r="C122" s="257" t="s">
        <v>203</v>
      </c>
      <c r="D122" s="265"/>
    </row>
    <row r="123" spans="1:4" ht="6" customHeight="1" x14ac:dyDescent="0.2">
      <c r="A123" s="134"/>
      <c r="B123" s="122"/>
      <c r="C123" s="10"/>
      <c r="D123" s="129"/>
    </row>
    <row r="124" spans="1:4" ht="18" customHeight="1" x14ac:dyDescent="0.2">
      <c r="A124" s="498" t="s">
        <v>44</v>
      </c>
      <c r="B124" s="499" t="s">
        <v>44</v>
      </c>
      <c r="C124" s="254"/>
      <c r="D124" s="125"/>
    </row>
    <row r="125" spans="1:4" ht="6" customHeight="1" x14ac:dyDescent="0.2">
      <c r="A125" s="134"/>
      <c r="B125" s="122"/>
      <c r="C125" s="255"/>
      <c r="D125" s="264"/>
    </row>
    <row r="126" spans="1:4" ht="13.2" hidden="1" customHeight="1" x14ac:dyDescent="0.2">
      <c r="A126" s="222" t="s">
        <v>221</v>
      </c>
      <c r="B126" s="124">
        <f>+'PRESUPUESTO N°01-2022'!AH190</f>
        <v>0</v>
      </c>
      <c r="C126" s="3"/>
      <c r="D126" s="507" t="s">
        <v>343</v>
      </c>
    </row>
    <row r="127" spans="1:4" hidden="1" x14ac:dyDescent="0.2">
      <c r="A127" s="222" t="s">
        <v>47</v>
      </c>
      <c r="B127" s="124">
        <f>+'PRESUPUESTO N°01-2022'!AH191</f>
        <v>0</v>
      </c>
      <c r="C127" s="116"/>
      <c r="D127" s="507"/>
    </row>
    <row r="128" spans="1:4" ht="22.8" x14ac:dyDescent="0.2">
      <c r="A128" s="131" t="s">
        <v>177</v>
      </c>
      <c r="B128" s="124">
        <f>+'PRESUPUESTO N°01-2022'!AH195</f>
        <v>62910094.619999997</v>
      </c>
      <c r="C128" s="111" t="s">
        <v>475</v>
      </c>
      <c r="D128" s="507"/>
    </row>
    <row r="129" spans="1:4" hidden="1" x14ac:dyDescent="0.2">
      <c r="A129" s="131" t="s">
        <v>335</v>
      </c>
      <c r="B129" s="124">
        <f>+'PRESUPUESTO N°01-2022'!AH199</f>
        <v>0</v>
      </c>
      <c r="C129" s="116"/>
      <c r="D129" s="507"/>
    </row>
    <row r="130" spans="1:4" hidden="1" x14ac:dyDescent="0.2">
      <c r="A130" s="223" t="s">
        <v>53</v>
      </c>
      <c r="B130" s="124">
        <f>+'PRESUPUESTO N°01-2022'!AH203</f>
        <v>0</v>
      </c>
      <c r="C130" s="116"/>
      <c r="D130" s="507"/>
    </row>
    <row r="131" spans="1:4" hidden="1" x14ac:dyDescent="0.2">
      <c r="A131" s="223" t="s">
        <v>337</v>
      </c>
      <c r="B131" s="124">
        <f>+'PRESUPUESTO N°01-2022'!AH204</f>
        <v>0</v>
      </c>
      <c r="C131" s="116"/>
      <c r="D131" s="507"/>
    </row>
    <row r="132" spans="1:4" ht="6" customHeight="1" x14ac:dyDescent="0.2">
      <c r="A132" s="130"/>
      <c r="B132" s="119"/>
      <c r="C132" s="256"/>
      <c r="D132" s="264"/>
    </row>
    <row r="133" spans="1:4" x14ac:dyDescent="0.2">
      <c r="A133" s="126">
        <v>6</v>
      </c>
      <c r="B133" s="107">
        <f>SUM(B126:B131)</f>
        <v>62910094.619999997</v>
      </c>
      <c r="C133" s="257" t="s">
        <v>203</v>
      </c>
      <c r="D133" s="265" t="s">
        <v>260</v>
      </c>
    </row>
    <row r="134" spans="1:4" hidden="1" x14ac:dyDescent="0.2">
      <c r="A134" s="130"/>
      <c r="B134" s="119"/>
      <c r="C134" s="129"/>
      <c r="D134" s="129"/>
    </row>
    <row r="135" spans="1:4" ht="18" hidden="1" customHeight="1" x14ac:dyDescent="0.2">
      <c r="A135" s="498" t="s">
        <v>4</v>
      </c>
      <c r="B135" s="499" t="s">
        <v>2</v>
      </c>
      <c r="C135" s="125"/>
      <c r="D135" s="125"/>
    </row>
    <row r="136" spans="1:4" hidden="1" x14ac:dyDescent="0.2">
      <c r="A136" s="134"/>
      <c r="B136" s="122"/>
      <c r="C136" s="129"/>
      <c r="D136" s="129"/>
    </row>
    <row r="137" spans="1:4" hidden="1" x14ac:dyDescent="0.2">
      <c r="A137" s="131" t="s">
        <v>5</v>
      </c>
      <c r="B137" s="124">
        <f>+'PRESUPUESTO N°01-2022'!AH210</f>
        <v>0</v>
      </c>
      <c r="C137" s="116"/>
      <c r="D137" s="502" t="s">
        <v>343</v>
      </c>
    </row>
    <row r="138" spans="1:4" hidden="1" x14ac:dyDescent="0.2">
      <c r="A138" s="131" t="s">
        <v>7</v>
      </c>
      <c r="B138" s="124">
        <f>+'PRESUPUESTO N°01-2022'!AH211</f>
        <v>0</v>
      </c>
      <c r="C138" s="116"/>
      <c r="D138" s="503"/>
    </row>
    <row r="139" spans="1:4" hidden="1" x14ac:dyDescent="0.2">
      <c r="A139" s="130"/>
      <c r="B139" s="119"/>
      <c r="C139" s="129"/>
      <c r="D139" s="129"/>
    </row>
    <row r="140" spans="1:4" hidden="1" x14ac:dyDescent="0.2">
      <c r="A140" s="126">
        <v>9</v>
      </c>
      <c r="B140" s="107">
        <f>SUM(B137:B138)</f>
        <v>0</v>
      </c>
      <c r="C140" s="257" t="s">
        <v>203</v>
      </c>
      <c r="D140" s="265" t="s">
        <v>203</v>
      </c>
    </row>
    <row r="141" spans="1:4" s="10" customFormat="1" ht="10.199999999999999" customHeight="1" thickBot="1" x14ac:dyDescent="0.25">
      <c r="A141" s="250"/>
      <c r="B141" s="119"/>
    </row>
    <row r="142" spans="1:4" ht="18" customHeight="1" thickBot="1" x14ac:dyDescent="0.25">
      <c r="A142" s="108"/>
      <c r="B142" s="106">
        <f>+B140+B133+B122+B105+B79+B33</f>
        <v>7578106002.79</v>
      </c>
      <c r="C142" s="274" t="s">
        <v>347</v>
      </c>
      <c r="D142" s="136" t="s">
        <v>260</v>
      </c>
    </row>
    <row r="143" spans="1:4" ht="12" thickBot="1" x14ac:dyDescent="0.25"/>
    <row r="144" spans="1:4" ht="18" customHeight="1" thickBot="1" x14ac:dyDescent="0.25">
      <c r="A144" s="283"/>
      <c r="B144" s="309">
        <f>+B142</f>
        <v>7578106002.79</v>
      </c>
      <c r="C144" s="284" t="s">
        <v>420</v>
      </c>
      <c r="D144" s="285"/>
    </row>
    <row r="146" spans="2:2" x14ac:dyDescent="0.2">
      <c r="B146" s="483" t="s">
        <v>260</v>
      </c>
    </row>
    <row r="148" spans="2:2" ht="8.25" customHeight="1" x14ac:dyDescent="0.2"/>
  </sheetData>
  <mergeCells count="17">
    <mergeCell ref="D13:D31"/>
    <mergeCell ref="A1:D1"/>
    <mergeCell ref="A2:D2"/>
    <mergeCell ref="A3:D3"/>
    <mergeCell ref="A5:D5"/>
    <mergeCell ref="A11:B11"/>
    <mergeCell ref="D137:D138"/>
    <mergeCell ref="A35:B35"/>
    <mergeCell ref="D38:D56"/>
    <mergeCell ref="A81:B81"/>
    <mergeCell ref="A107:B107"/>
    <mergeCell ref="D109:D120"/>
    <mergeCell ref="A124:B124"/>
    <mergeCell ref="D126:D131"/>
    <mergeCell ref="A135:B135"/>
    <mergeCell ref="D83:D100"/>
    <mergeCell ref="D69:D77"/>
  </mergeCells>
  <printOptions horizontalCentered="1"/>
  <pageMargins left="0.78740157480314965" right="0.78740157480314965" top="0.78740157480314965" bottom="0.78740157480314965" header="0.59055118110236227" footer="0.59055118110236227"/>
  <pageSetup firstPageNumber="5" orientation="portrait" useFirstPageNumber="1" r:id="rId1"/>
  <headerFooter>
    <oddFooter>&amp;C&amp;"Tw Cen MT,Normal"&amp;9&amp;P</oddFooter>
  </headerFooter>
  <rowBreaks count="1" manualBreakCount="1">
    <brk id="105"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D156"/>
  <sheetViews>
    <sheetView showGridLines="0" zoomScaleNormal="100" zoomScaleSheetLayoutView="115" workbookViewId="0">
      <selection activeCell="B4" sqref="B1:B65536"/>
    </sheetView>
  </sheetViews>
  <sheetFormatPr baseColWidth="10" defaultColWidth="11.44140625" defaultRowHeight="13.2" outlineLevelCol="1" x14ac:dyDescent="0.25"/>
  <cols>
    <col min="1" max="1" width="11.33203125" style="115" customWidth="1"/>
    <col min="2" max="2" width="13.44140625" style="6" customWidth="1"/>
    <col min="3" max="3" width="62.6640625" style="6" customWidth="1"/>
    <col min="4" max="4" width="17.33203125" style="115" customWidth="1" outlineLevel="1"/>
    <col min="5" max="5" width="11.5546875" style="115" customWidth="1"/>
    <col min="6" max="16384" width="11.44140625" style="115"/>
  </cols>
  <sheetData>
    <row r="1" spans="1:4" x14ac:dyDescent="0.25">
      <c r="A1" s="485" t="s">
        <v>204</v>
      </c>
      <c r="B1" s="485"/>
      <c r="C1" s="485"/>
      <c r="D1" s="485"/>
    </row>
    <row r="2" spans="1:4" x14ac:dyDescent="0.25">
      <c r="A2" s="485" t="str">
        <f>+'PROGRAMA 01'!A2:D2</f>
        <v>PRESUPUESTO EXTRAORDINARIO N° 1- 2022</v>
      </c>
      <c r="B2" s="485"/>
      <c r="C2" s="485"/>
      <c r="D2" s="485"/>
    </row>
    <row r="3" spans="1:4" x14ac:dyDescent="0.25">
      <c r="A3" s="485" t="s">
        <v>264</v>
      </c>
      <c r="B3" s="485"/>
      <c r="C3" s="485"/>
      <c r="D3" s="485"/>
    </row>
    <row r="4" spans="1:4" ht="13.8" thickBot="1" x14ac:dyDescent="0.3">
      <c r="A4" s="98"/>
      <c r="B4" s="99"/>
      <c r="C4" s="98"/>
      <c r="D4" s="98"/>
    </row>
    <row r="5" spans="1:4" ht="13.8" thickTop="1" x14ac:dyDescent="0.25">
      <c r="A5" s="485" t="s">
        <v>198</v>
      </c>
      <c r="B5" s="485"/>
      <c r="C5" s="485"/>
      <c r="D5" s="485"/>
    </row>
    <row r="6" spans="1:4" ht="6.6" customHeight="1" x14ac:dyDescent="0.25">
      <c r="A6" s="1"/>
      <c r="C6" s="1"/>
      <c r="D6" s="1"/>
    </row>
    <row r="7" spans="1:4" x14ac:dyDescent="0.25">
      <c r="A7" s="100" t="s">
        <v>366</v>
      </c>
      <c r="B7" s="8"/>
      <c r="C7" s="1"/>
      <c r="D7" s="92"/>
    </row>
    <row r="8" spans="1:4" ht="6.75" customHeight="1" x14ac:dyDescent="0.25">
      <c r="A8" s="100"/>
      <c r="C8" s="1"/>
      <c r="D8" s="92"/>
    </row>
    <row r="9" spans="1:4" s="6" customFormat="1" ht="25.2" customHeight="1" thickBot="1" x14ac:dyDescent="0.25">
      <c r="A9" s="127" t="s">
        <v>199</v>
      </c>
      <c r="B9" s="128" t="s">
        <v>265</v>
      </c>
      <c r="C9" s="253" t="s">
        <v>266</v>
      </c>
      <c r="D9" s="262" t="s">
        <v>344</v>
      </c>
    </row>
    <row r="10" spans="1:4" s="6" customFormat="1" ht="6.75" customHeight="1" x14ac:dyDescent="0.2">
      <c r="A10" s="269"/>
      <c r="B10" s="5"/>
      <c r="C10" s="270"/>
      <c r="D10" s="271"/>
    </row>
    <row r="11" spans="1:4" s="6" customFormat="1" ht="15" customHeight="1" x14ac:dyDescent="0.2">
      <c r="A11" s="498" t="s">
        <v>129</v>
      </c>
      <c r="B11" s="499" t="s">
        <v>129</v>
      </c>
      <c r="C11" s="254"/>
      <c r="D11" s="125"/>
    </row>
    <row r="12" spans="1:4" s="6" customFormat="1" ht="6" customHeight="1" x14ac:dyDescent="0.2">
      <c r="A12" s="263"/>
      <c r="B12" s="120"/>
      <c r="C12" s="261"/>
      <c r="D12" s="264"/>
    </row>
    <row r="13" spans="1:4" s="6" customFormat="1" ht="13.2" customHeight="1" x14ac:dyDescent="0.2">
      <c r="A13" s="131" t="s">
        <v>173</v>
      </c>
      <c r="B13" s="124">
        <f>+'PRESUPUESTO N°01-2022'!AK16</f>
        <v>0</v>
      </c>
      <c r="C13" s="116"/>
      <c r="D13" s="504" t="s">
        <v>343</v>
      </c>
    </row>
    <row r="14" spans="1:4" s="6" customFormat="1" ht="11.4" x14ac:dyDescent="0.2">
      <c r="A14" s="131" t="s">
        <v>131</v>
      </c>
      <c r="B14" s="124">
        <f>+'PRESUPUESTO N°01-2022'!AK17</f>
        <v>0</v>
      </c>
      <c r="C14" s="116"/>
      <c r="D14" s="505"/>
    </row>
    <row r="15" spans="1:4" s="6" customFormat="1" ht="11.4" x14ac:dyDescent="0.2">
      <c r="A15" s="131" t="s">
        <v>281</v>
      </c>
      <c r="B15" s="124">
        <f>+'PRESUPUESTO N°01-2022'!AK18</f>
        <v>0</v>
      </c>
      <c r="C15" s="116"/>
      <c r="D15" s="505"/>
    </row>
    <row r="16" spans="1:4" s="6" customFormat="1" ht="11.4" x14ac:dyDescent="0.2">
      <c r="A16" s="131" t="s">
        <v>178</v>
      </c>
      <c r="B16" s="124">
        <f>+'PRESUPUESTO N°01-2022'!AK22</f>
        <v>0</v>
      </c>
      <c r="C16" s="3"/>
      <c r="D16" s="505"/>
    </row>
    <row r="17" spans="1:4" s="6" customFormat="1" ht="11.4" x14ac:dyDescent="0.2">
      <c r="A17" s="131" t="s">
        <v>135</v>
      </c>
      <c r="B17" s="124">
        <f>+'PRESUPUESTO N°01-2022'!AK23</f>
        <v>0</v>
      </c>
      <c r="C17" s="110"/>
      <c r="D17" s="505"/>
    </row>
    <row r="18" spans="1:4" s="6" customFormat="1" ht="11.4" x14ac:dyDescent="0.2">
      <c r="A18" s="131" t="s">
        <v>139</v>
      </c>
      <c r="B18" s="124">
        <f>+'PRESUPUESTO N°01-2022'!AK27</f>
        <v>0</v>
      </c>
      <c r="C18" s="110"/>
      <c r="D18" s="505"/>
    </row>
    <row r="19" spans="1:4" s="6" customFormat="1" ht="11.4" x14ac:dyDescent="0.2">
      <c r="A19" s="131" t="s">
        <v>140</v>
      </c>
      <c r="B19" s="124">
        <f>+'PRESUPUESTO N°01-2022'!AK28</f>
        <v>0</v>
      </c>
      <c r="C19" s="110"/>
      <c r="D19" s="505"/>
    </row>
    <row r="20" spans="1:4" s="6" customFormat="1" ht="11.4" x14ac:dyDescent="0.2">
      <c r="A20" s="131" t="s">
        <v>175</v>
      </c>
      <c r="B20" s="124">
        <f>+'PRESUPUESTO N°01-2022'!AK29</f>
        <v>0</v>
      </c>
      <c r="C20" s="110"/>
      <c r="D20" s="505"/>
    </row>
    <row r="21" spans="1:4" s="6" customFormat="1" ht="11.4" x14ac:dyDescent="0.2">
      <c r="A21" s="131" t="s">
        <v>174</v>
      </c>
      <c r="B21" s="124">
        <f>+'PRESUPUESTO N°01-2022'!AK30</f>
        <v>0</v>
      </c>
      <c r="C21" s="3"/>
      <c r="D21" s="505"/>
    </row>
    <row r="22" spans="1:4" s="6" customFormat="1" ht="11.4" x14ac:dyDescent="0.2">
      <c r="A22" s="131" t="s">
        <v>141</v>
      </c>
      <c r="B22" s="124">
        <f>+'PRESUPUESTO N°01-2022'!AK31</f>
        <v>0</v>
      </c>
      <c r="C22" s="258"/>
      <c r="D22" s="505"/>
    </row>
    <row r="23" spans="1:4" s="6" customFormat="1" ht="11.4" x14ac:dyDescent="0.2">
      <c r="A23" s="131" t="s">
        <v>144</v>
      </c>
      <c r="B23" s="124">
        <f>+'PRESUPUESTO N°01-2022'!AK36</f>
        <v>0</v>
      </c>
      <c r="C23" s="211"/>
      <c r="D23" s="505"/>
    </row>
    <row r="24" spans="1:4" s="6" customFormat="1" ht="11.4" x14ac:dyDescent="0.2">
      <c r="A24" s="131" t="s">
        <v>145</v>
      </c>
      <c r="B24" s="124">
        <f>+'PRESUPUESTO N°01-2022'!AK37</f>
        <v>0</v>
      </c>
      <c r="C24" s="211"/>
      <c r="D24" s="505"/>
    </row>
    <row r="25" spans="1:4" s="6" customFormat="1" ht="11.4" x14ac:dyDescent="0.2">
      <c r="A25" s="131" t="s">
        <v>146</v>
      </c>
      <c r="B25" s="124">
        <f>+'PRESUPUESTO N°01-2022'!AK38</f>
        <v>0</v>
      </c>
      <c r="C25" s="211"/>
      <c r="D25" s="505"/>
    </row>
    <row r="26" spans="1:4" s="6" customFormat="1" ht="11.4" x14ac:dyDescent="0.2">
      <c r="A26" s="131" t="s">
        <v>147</v>
      </c>
      <c r="B26" s="124">
        <f>+'PRESUPUESTO N°01-2022'!AK39</f>
        <v>0</v>
      </c>
      <c r="C26" s="211"/>
      <c r="D26" s="505"/>
    </row>
    <row r="27" spans="1:4" s="6" customFormat="1" ht="11.4" x14ac:dyDescent="0.2">
      <c r="A27" s="131" t="s">
        <v>149</v>
      </c>
      <c r="B27" s="124">
        <f>+'PRESUPUESTO N°01-2022'!AK40</f>
        <v>0</v>
      </c>
      <c r="C27" s="211"/>
      <c r="D27" s="505"/>
    </row>
    <row r="28" spans="1:4" s="6" customFormat="1" ht="11.4" x14ac:dyDescent="0.2">
      <c r="A28" s="131" t="s">
        <v>298</v>
      </c>
      <c r="B28" s="124">
        <f>+'PRESUPUESTO N°01-2022'!AK44</f>
        <v>0</v>
      </c>
      <c r="C28" s="211"/>
      <c r="D28" s="505"/>
    </row>
    <row r="29" spans="1:4" s="6" customFormat="1" ht="11.4" x14ac:dyDescent="0.2">
      <c r="A29" s="131" t="s">
        <v>152</v>
      </c>
      <c r="B29" s="124">
        <f>+'PRESUPUESTO N°01-2022'!AK45</f>
        <v>0</v>
      </c>
      <c r="C29" s="211"/>
      <c r="D29" s="505"/>
    </row>
    <row r="30" spans="1:4" s="6" customFormat="1" ht="11.4" x14ac:dyDescent="0.2">
      <c r="A30" s="131" t="s">
        <v>153</v>
      </c>
      <c r="B30" s="124">
        <f>+'PRESUPUESTO N°01-2022'!AK46</f>
        <v>0</v>
      </c>
      <c r="C30" s="211"/>
      <c r="D30" s="505"/>
    </row>
    <row r="31" spans="1:4" s="6" customFormat="1" ht="11.4" x14ac:dyDescent="0.2">
      <c r="A31" s="131" t="s">
        <v>284</v>
      </c>
      <c r="B31" s="124">
        <f>+'PRESUPUESTO N°01-2022'!AK50</f>
        <v>0</v>
      </c>
      <c r="C31" s="116"/>
      <c r="D31" s="506"/>
    </row>
    <row r="32" spans="1:4" s="6" customFormat="1" ht="6" customHeight="1" x14ac:dyDescent="0.2">
      <c r="A32" s="132"/>
      <c r="B32" s="121"/>
      <c r="C32" s="256"/>
      <c r="D32" s="129"/>
    </row>
    <row r="33" spans="1:4" s="6" customFormat="1" ht="11.4" x14ac:dyDescent="0.2">
      <c r="A33" s="126">
        <v>0</v>
      </c>
      <c r="B33" s="107">
        <f>SUM(B13:B31)</f>
        <v>0</v>
      </c>
      <c r="C33" s="257" t="s">
        <v>203</v>
      </c>
      <c r="D33" s="265" t="s">
        <v>260</v>
      </c>
    </row>
    <row r="34" spans="1:4" s="6" customFormat="1" ht="6" customHeight="1" x14ac:dyDescent="0.2">
      <c r="A34" s="133"/>
      <c r="B34" s="121"/>
      <c r="C34" s="10"/>
      <c r="D34" s="129"/>
    </row>
    <row r="35" spans="1:4" s="6" customFormat="1" ht="15" customHeight="1" x14ac:dyDescent="0.2">
      <c r="A35" s="498" t="s">
        <v>155</v>
      </c>
      <c r="B35" s="499" t="s">
        <v>155</v>
      </c>
      <c r="C35" s="254"/>
      <c r="D35" s="125"/>
    </row>
    <row r="36" spans="1:4" s="6" customFormat="1" ht="6" customHeight="1" x14ac:dyDescent="0.2">
      <c r="A36" s="134"/>
      <c r="B36" s="122"/>
      <c r="C36" s="261"/>
      <c r="D36" s="129"/>
    </row>
    <row r="37" spans="1:4" s="6" customFormat="1" ht="11.4" x14ac:dyDescent="0.2">
      <c r="A37" s="280" t="s">
        <v>180</v>
      </c>
      <c r="B37" s="124">
        <f>+'PRESUPUESTO N°01-2022'!AK56</f>
        <v>0</v>
      </c>
      <c r="C37" s="3"/>
      <c r="D37" s="507" t="s">
        <v>343</v>
      </c>
    </row>
    <row r="38" spans="1:4" s="6" customFormat="1" ht="11.4" x14ac:dyDescent="0.2">
      <c r="A38" s="280" t="s">
        <v>179</v>
      </c>
      <c r="B38" s="124">
        <f>+'PRESUPUESTO N°01-2022'!AK57</f>
        <v>0</v>
      </c>
      <c r="C38" s="3"/>
      <c r="D38" s="507"/>
    </row>
    <row r="39" spans="1:4" s="6" customFormat="1" ht="11.4" x14ac:dyDescent="0.2">
      <c r="A39" s="280" t="s">
        <v>159</v>
      </c>
      <c r="B39" s="124">
        <f>+'PRESUPUESTO N°01-2022'!AK58</f>
        <v>0</v>
      </c>
      <c r="C39" s="3"/>
      <c r="D39" s="507"/>
    </row>
    <row r="40" spans="1:4" s="6" customFormat="1" ht="11.4" x14ac:dyDescent="0.2">
      <c r="A40" s="280" t="s">
        <v>161</v>
      </c>
      <c r="B40" s="124">
        <f>+'PRESUPUESTO N°01-2022'!AK59</f>
        <v>0</v>
      </c>
      <c r="C40" s="3"/>
      <c r="D40" s="507"/>
    </row>
    <row r="41" spans="1:4" s="6" customFormat="1" ht="11.4" x14ac:dyDescent="0.2">
      <c r="A41" s="280" t="s">
        <v>181</v>
      </c>
      <c r="B41" s="124">
        <f>+'PRESUPUESTO N°01-2022'!AK63</f>
        <v>0</v>
      </c>
      <c r="C41" s="3"/>
      <c r="D41" s="507"/>
    </row>
    <row r="42" spans="1:4" s="6" customFormat="1" ht="11.4" x14ac:dyDescent="0.2">
      <c r="A42" s="280" t="s">
        <v>182</v>
      </c>
      <c r="B42" s="124">
        <f>+'PRESUPUESTO N°01-2022'!AK64</f>
        <v>0</v>
      </c>
      <c r="C42" s="3"/>
      <c r="D42" s="507"/>
    </row>
    <row r="43" spans="1:4" s="6" customFormat="1" ht="11.4" x14ac:dyDescent="0.2">
      <c r="A43" s="280" t="s">
        <v>167</v>
      </c>
      <c r="B43" s="124">
        <f>+'PRESUPUESTO N°01-2022'!AK65</f>
        <v>0</v>
      </c>
      <c r="C43" s="212"/>
      <c r="D43" s="507"/>
    </row>
    <row r="44" spans="1:4" s="6" customFormat="1" ht="11.4" x14ac:dyDescent="0.2">
      <c r="A44" s="280" t="s">
        <v>183</v>
      </c>
      <c r="B44" s="124">
        <f>+'PRESUPUESTO N°01-2022'!AK66</f>
        <v>0</v>
      </c>
      <c r="C44" s="212"/>
      <c r="D44" s="507"/>
    </row>
    <row r="45" spans="1:4" s="6" customFormat="1" ht="11.4" x14ac:dyDescent="0.2">
      <c r="A45" s="280" t="s">
        <v>169</v>
      </c>
      <c r="B45" s="124">
        <f>+'PRESUPUESTO N°01-2022'!AK67</f>
        <v>0</v>
      </c>
      <c r="C45" s="3"/>
      <c r="D45" s="507"/>
    </row>
    <row r="46" spans="1:4" s="6" customFormat="1" ht="11.4" x14ac:dyDescent="0.2">
      <c r="A46" s="280" t="s">
        <v>184</v>
      </c>
      <c r="B46" s="124">
        <f>+'PRESUPUESTO N°01-2022'!AK72</f>
        <v>0</v>
      </c>
      <c r="C46" s="3"/>
      <c r="D46" s="507"/>
    </row>
    <row r="47" spans="1:4" s="6" customFormat="1" ht="11.4" x14ac:dyDescent="0.2">
      <c r="A47" s="280" t="s">
        <v>185</v>
      </c>
      <c r="B47" s="124">
        <f>+'PRESUPUESTO N°01-2022'!AK73</f>
        <v>0</v>
      </c>
      <c r="C47" s="3"/>
      <c r="D47" s="507"/>
    </row>
    <row r="48" spans="1:4" s="6" customFormat="1" ht="11.4" x14ac:dyDescent="0.2">
      <c r="A48" s="280" t="s">
        <v>196</v>
      </c>
      <c r="B48" s="124">
        <f>+'PRESUPUESTO N°01-2022'!AK74</f>
        <v>0</v>
      </c>
      <c r="C48" s="3"/>
      <c r="D48" s="507"/>
    </row>
    <row r="49" spans="1:4" s="6" customFormat="1" ht="11.4" x14ac:dyDescent="0.2">
      <c r="A49" s="280" t="s">
        <v>55</v>
      </c>
      <c r="B49" s="124">
        <f>+'PRESUPUESTO N°01-2022'!AK75</f>
        <v>0</v>
      </c>
      <c r="C49" s="3"/>
      <c r="D49" s="507"/>
    </row>
    <row r="50" spans="1:4" s="6" customFormat="1" ht="11.4" x14ac:dyDescent="0.2">
      <c r="A50" s="280" t="s">
        <v>56</v>
      </c>
      <c r="B50" s="124">
        <f>+'PRESUPUESTO N°01-2022'!AK76</f>
        <v>0</v>
      </c>
      <c r="C50" s="3"/>
      <c r="D50" s="507"/>
    </row>
    <row r="51" spans="1:4" s="6" customFormat="1" ht="11.4" x14ac:dyDescent="0.2">
      <c r="A51" s="280" t="s">
        <v>276</v>
      </c>
      <c r="B51" s="124">
        <f>+'PRESUPUESTO N°01-2022'!AK77</f>
        <v>0</v>
      </c>
      <c r="C51" s="3"/>
      <c r="D51" s="507"/>
    </row>
    <row r="52" spans="1:4" s="6" customFormat="1" ht="11.4" x14ac:dyDescent="0.2">
      <c r="A52" s="280" t="s">
        <v>311</v>
      </c>
      <c r="B52" s="124">
        <f>+'PRESUPUESTO N°01-2022'!AK80</f>
        <v>0</v>
      </c>
      <c r="C52" s="3"/>
      <c r="D52" s="507"/>
    </row>
    <row r="53" spans="1:4" s="6" customFormat="1" ht="11.4" x14ac:dyDescent="0.2">
      <c r="A53" s="280"/>
      <c r="B53" s="124" t="e">
        <f>+'PRESUPUESTO N°01-2022'!#REF!</f>
        <v>#REF!</v>
      </c>
      <c r="C53" s="3"/>
      <c r="D53" s="507"/>
    </row>
    <row r="54" spans="1:4" s="6" customFormat="1" ht="11.4" x14ac:dyDescent="0.2">
      <c r="A54" s="280" t="s">
        <v>267</v>
      </c>
      <c r="B54" s="124">
        <f>+'PRESUPUESTO N°01-2022'!AK81</f>
        <v>0</v>
      </c>
      <c r="C54" s="3"/>
      <c r="D54" s="507"/>
    </row>
    <row r="55" spans="1:4" s="6" customFormat="1" ht="11.4" x14ac:dyDescent="0.2">
      <c r="A55" s="280" t="s">
        <v>59</v>
      </c>
      <c r="B55" s="124">
        <f>+'PRESUPUESTO N°01-2022'!AK82</f>
        <v>0</v>
      </c>
      <c r="C55" s="3"/>
      <c r="D55" s="507"/>
    </row>
    <row r="56" spans="1:4" s="6" customFormat="1" ht="11.4" x14ac:dyDescent="0.2">
      <c r="A56" s="280" t="s">
        <v>59</v>
      </c>
      <c r="B56" s="124">
        <f>+'PRESUPUESTO N°01-2022'!AK83</f>
        <v>0</v>
      </c>
      <c r="C56" s="3"/>
      <c r="D56" s="507"/>
    </row>
    <row r="57" spans="1:4" s="6" customFormat="1" ht="11.4" x14ac:dyDescent="0.2">
      <c r="A57" s="280" t="s">
        <v>61</v>
      </c>
      <c r="B57" s="124">
        <f>+'PRESUPUESTO N°01-2022'!AK84</f>
        <v>0</v>
      </c>
      <c r="C57" s="3"/>
      <c r="D57" s="507"/>
    </row>
    <row r="58" spans="1:4" s="6" customFormat="1" ht="11.4" x14ac:dyDescent="0.2">
      <c r="A58" s="280" t="s">
        <v>63</v>
      </c>
      <c r="B58" s="124">
        <f>+'PRESUPUESTO N°01-2022'!AK85</f>
        <v>0</v>
      </c>
      <c r="C58" s="3"/>
      <c r="D58" s="507"/>
    </row>
    <row r="59" spans="1:4" s="6" customFormat="1" ht="11.4" x14ac:dyDescent="0.2">
      <c r="A59" s="280" t="s">
        <v>65</v>
      </c>
      <c r="B59" s="124">
        <f>+'PRESUPUESTO N°01-2022'!AK86</f>
        <v>0</v>
      </c>
      <c r="C59" s="3"/>
      <c r="D59" s="507"/>
    </row>
    <row r="60" spans="1:4" s="6" customFormat="1" ht="11.4" x14ac:dyDescent="0.2">
      <c r="A60" s="280" t="s">
        <v>193</v>
      </c>
      <c r="B60" s="124">
        <f>+'PRESUPUESTO N°01-2022'!AK89</f>
        <v>0</v>
      </c>
      <c r="C60" s="3"/>
      <c r="D60" s="507"/>
    </row>
    <row r="61" spans="1:4" s="6" customFormat="1" ht="11.4" x14ac:dyDescent="0.2">
      <c r="A61" s="280" t="s">
        <v>187</v>
      </c>
      <c r="B61" s="124">
        <f>+'PRESUPUESTO N°01-2022'!AK90</f>
        <v>0</v>
      </c>
      <c r="C61" s="3"/>
      <c r="D61" s="507"/>
    </row>
    <row r="62" spans="1:4" s="6" customFormat="1" ht="11.4" x14ac:dyDescent="0.2">
      <c r="A62" s="280" t="s">
        <v>70</v>
      </c>
      <c r="B62" s="124">
        <f>+'PRESUPUESTO N°01-2022'!AK91</f>
        <v>0</v>
      </c>
      <c r="C62" s="3"/>
      <c r="D62" s="507"/>
    </row>
    <row r="63" spans="1:4" s="6" customFormat="1" ht="11.4" x14ac:dyDescent="0.2">
      <c r="A63" s="280" t="s">
        <v>188</v>
      </c>
      <c r="B63" s="124">
        <f>+'PRESUPUESTO N°01-2022'!AK92</f>
        <v>0</v>
      </c>
      <c r="C63" s="3"/>
      <c r="D63" s="507"/>
    </row>
    <row r="64" spans="1:4" s="6" customFormat="1" ht="11.4" x14ac:dyDescent="0.2">
      <c r="A64" s="280" t="s">
        <v>74</v>
      </c>
      <c r="B64" s="124">
        <f>+'PRESUPUESTO N°01-2022'!AK96</f>
        <v>0</v>
      </c>
      <c r="C64" s="110"/>
      <c r="D64" s="507"/>
    </row>
    <row r="65" spans="1:4" s="6" customFormat="1" ht="11.4" x14ac:dyDescent="0.2">
      <c r="A65" s="280" t="s">
        <v>186</v>
      </c>
      <c r="B65" s="307">
        <f>+'PRESUPUESTO N°01-2022'!AK100</f>
        <v>0</v>
      </c>
      <c r="C65" s="3"/>
      <c r="D65" s="507"/>
    </row>
    <row r="66" spans="1:4" s="6" customFormat="1" ht="11.4" x14ac:dyDescent="0.2">
      <c r="A66" s="280" t="s">
        <v>79</v>
      </c>
      <c r="B66" s="307">
        <f>+'PRESUPUESTO N°01-2022'!AK101</f>
        <v>0</v>
      </c>
      <c r="C66" s="3"/>
      <c r="D66" s="507"/>
    </row>
    <row r="67" spans="1:4" s="6" customFormat="1" ht="11.4" x14ac:dyDescent="0.2">
      <c r="A67" s="280" t="s">
        <v>81</v>
      </c>
      <c r="B67" s="307">
        <f>+'PRESUPUESTO N°01-2022'!AK102</f>
        <v>0</v>
      </c>
      <c r="C67" s="110"/>
      <c r="D67" s="507"/>
    </row>
    <row r="68" spans="1:4" s="6" customFormat="1" ht="11.4" x14ac:dyDescent="0.2">
      <c r="A68" s="280" t="s">
        <v>85</v>
      </c>
      <c r="B68" s="124">
        <f>+'PRESUPUESTO N°01-2022'!AK106</f>
        <v>0</v>
      </c>
      <c r="C68" s="3"/>
      <c r="D68" s="507"/>
    </row>
    <row r="69" spans="1:4" s="6" customFormat="1" ht="11.4" x14ac:dyDescent="0.2">
      <c r="A69" s="280" t="s">
        <v>87</v>
      </c>
      <c r="B69" s="124">
        <f>+'PRESUPUESTO N°01-2022'!AK107</f>
        <v>0</v>
      </c>
      <c r="C69" s="110"/>
      <c r="D69" s="507"/>
    </row>
    <row r="70" spans="1:4" s="6" customFormat="1" ht="11.4" x14ac:dyDescent="0.2">
      <c r="A70" s="280" t="s">
        <v>316</v>
      </c>
      <c r="B70" s="124">
        <f>+'PRESUPUESTO N°01-2022'!AK108</f>
        <v>0</v>
      </c>
      <c r="C70" s="110"/>
      <c r="D70" s="507"/>
    </row>
    <row r="71" spans="1:4" s="6" customFormat="1" ht="11.4" x14ac:dyDescent="0.2">
      <c r="A71" s="280" t="s">
        <v>89</v>
      </c>
      <c r="B71" s="124">
        <f>+'PRESUPUESTO N°01-2022'!AK109</f>
        <v>0</v>
      </c>
      <c r="C71" s="110"/>
      <c r="D71" s="507"/>
    </row>
    <row r="72" spans="1:4" s="6" customFormat="1" ht="11.4" x14ac:dyDescent="0.2">
      <c r="A72" s="280" t="s">
        <v>91</v>
      </c>
      <c r="B72" s="124">
        <f>+'PRESUPUESTO N°01-2022'!AK110</f>
        <v>0</v>
      </c>
      <c r="C72" s="110"/>
      <c r="D72" s="507"/>
    </row>
    <row r="73" spans="1:4" s="6" customFormat="1" ht="11.4" x14ac:dyDescent="0.2">
      <c r="A73" s="280" t="s">
        <v>93</v>
      </c>
      <c r="B73" s="124">
        <f>+'PRESUPUESTO N°01-2022'!AK111</f>
        <v>0</v>
      </c>
      <c r="C73" s="3"/>
      <c r="D73" s="507"/>
    </row>
    <row r="74" spans="1:4" s="6" customFormat="1" ht="11.4" x14ac:dyDescent="0.2">
      <c r="A74" s="280" t="s">
        <v>94</v>
      </c>
      <c r="B74" s="124">
        <f>+'PRESUPUESTO N°01-2022'!AK112</f>
        <v>0</v>
      </c>
      <c r="C74" s="3"/>
      <c r="D74" s="507"/>
    </row>
    <row r="75" spans="1:4" s="6" customFormat="1" ht="11.4" x14ac:dyDescent="0.2">
      <c r="A75" s="280" t="s">
        <v>96</v>
      </c>
      <c r="B75" s="124">
        <f>+'PRESUPUESTO N°01-2022'!AK113</f>
        <v>0</v>
      </c>
      <c r="C75" s="116"/>
      <c r="D75" s="507"/>
    </row>
    <row r="76" spans="1:4" s="6" customFormat="1" ht="11.4" x14ac:dyDescent="0.2">
      <c r="A76" s="223" t="s">
        <v>321</v>
      </c>
      <c r="B76" s="124">
        <f>+'PRESUPUESTO N°01-2022'!AK117</f>
        <v>0</v>
      </c>
      <c r="C76" s="116"/>
      <c r="D76" s="507"/>
    </row>
    <row r="77" spans="1:4" s="6" customFormat="1" ht="11.4" x14ac:dyDescent="0.2">
      <c r="A77" s="280" t="s">
        <v>323</v>
      </c>
      <c r="B77" s="124">
        <f>+'PRESUPUESTO N°01-2022'!AK121</f>
        <v>0</v>
      </c>
      <c r="C77" s="116"/>
      <c r="D77" s="507"/>
    </row>
    <row r="78" spans="1:4" s="6" customFormat="1" ht="11.4" x14ac:dyDescent="0.2">
      <c r="A78" s="280" t="s">
        <v>100</v>
      </c>
      <c r="B78" s="124">
        <f>+'PRESUPUESTO N°01-2022'!AK122</f>
        <v>0</v>
      </c>
      <c r="C78" s="116"/>
      <c r="D78" s="507"/>
    </row>
    <row r="79" spans="1:4" s="6" customFormat="1" ht="11.4" x14ac:dyDescent="0.2">
      <c r="A79" s="280" t="s">
        <v>102</v>
      </c>
      <c r="B79" s="124">
        <f>+'PRESUPUESTO N°01-2022'!AK123</f>
        <v>0</v>
      </c>
      <c r="C79" s="116"/>
      <c r="D79" s="507"/>
    </row>
    <row r="80" spans="1:4" s="6" customFormat="1" ht="6" customHeight="1" x14ac:dyDescent="0.2">
      <c r="A80" s="263"/>
      <c r="B80" s="119"/>
      <c r="C80" s="256"/>
      <c r="D80" s="129"/>
    </row>
    <row r="81" spans="1:4" s="6" customFormat="1" ht="12" customHeight="1" x14ac:dyDescent="0.2">
      <c r="A81" s="126">
        <v>1</v>
      </c>
      <c r="B81" s="107" t="e">
        <f>SUM(B37:B79)</f>
        <v>#REF!</v>
      </c>
      <c r="C81" s="257" t="s">
        <v>203</v>
      </c>
      <c r="D81" s="265"/>
    </row>
    <row r="82" spans="1:4" s="6" customFormat="1" ht="6" customHeight="1" x14ac:dyDescent="0.2">
      <c r="A82" s="130"/>
      <c r="B82" s="119"/>
      <c r="C82" s="10"/>
      <c r="D82" s="129"/>
    </row>
    <row r="83" spans="1:4" s="6" customFormat="1" ht="15" customHeight="1" x14ac:dyDescent="0.2">
      <c r="A83" s="498" t="s">
        <v>104</v>
      </c>
      <c r="B83" s="499" t="s">
        <v>104</v>
      </c>
      <c r="C83" s="254"/>
      <c r="D83" s="125"/>
    </row>
    <row r="84" spans="1:4" s="6" customFormat="1" ht="6" customHeight="1" x14ac:dyDescent="0.2">
      <c r="A84" s="130"/>
      <c r="B84" s="119"/>
      <c r="C84" s="255"/>
      <c r="D84" s="129"/>
    </row>
    <row r="85" spans="1:4" s="6" customFormat="1" ht="11.4" x14ac:dyDescent="0.2">
      <c r="A85" s="131" t="s">
        <v>195</v>
      </c>
      <c r="B85" s="124">
        <f>+'PRESUPUESTO N°01-2022'!AK129</f>
        <v>0</v>
      </c>
      <c r="C85" s="3"/>
      <c r="D85" s="504" t="s">
        <v>343</v>
      </c>
    </row>
    <row r="86" spans="1:4" s="6" customFormat="1" ht="11.4" x14ac:dyDescent="0.2">
      <c r="A86" s="131" t="s">
        <v>108</v>
      </c>
      <c r="B86" s="124">
        <f>+'PRESUPUESTO N°01-2022'!AK130</f>
        <v>0</v>
      </c>
      <c r="C86" s="3"/>
      <c r="D86" s="505"/>
    </row>
    <row r="87" spans="1:4" s="6" customFormat="1" ht="11.4" x14ac:dyDescent="0.2">
      <c r="A87" s="131" t="s">
        <v>110</v>
      </c>
      <c r="B87" s="124">
        <f>+'PRESUPUESTO N°01-2022'!AK131</f>
        <v>0</v>
      </c>
      <c r="C87" s="3"/>
      <c r="D87" s="505"/>
    </row>
    <row r="88" spans="1:4" s="6" customFormat="1" ht="11.4" x14ac:dyDescent="0.2">
      <c r="A88" s="131" t="s">
        <v>112</v>
      </c>
      <c r="B88" s="124">
        <f>+'PRESUPUESTO N°01-2022'!AK132</f>
        <v>0</v>
      </c>
      <c r="C88" s="3"/>
      <c r="D88" s="505"/>
    </row>
    <row r="89" spans="1:4" s="6" customFormat="1" ht="11.4" x14ac:dyDescent="0.2">
      <c r="A89" s="131" t="s">
        <v>268</v>
      </c>
      <c r="B89" s="124">
        <f>+'PRESUPUESTO N°01-2022'!AK136</f>
        <v>0</v>
      </c>
      <c r="C89" s="3"/>
      <c r="D89" s="505"/>
    </row>
    <row r="90" spans="1:4" s="6" customFormat="1" ht="11.4" x14ac:dyDescent="0.2">
      <c r="A90" s="131" t="s">
        <v>115</v>
      </c>
      <c r="B90" s="124">
        <f>+'PRESUPUESTO N°01-2022'!AK140</f>
        <v>0</v>
      </c>
      <c r="C90" s="3"/>
      <c r="D90" s="505"/>
    </row>
    <row r="91" spans="1:4" s="6" customFormat="1" ht="11.4" x14ac:dyDescent="0.2">
      <c r="A91" s="131" t="s">
        <v>117</v>
      </c>
      <c r="B91" s="124">
        <f>+'PRESUPUESTO N°01-2022'!AK141</f>
        <v>0</v>
      </c>
      <c r="C91" s="3"/>
      <c r="D91" s="505"/>
    </row>
    <row r="92" spans="1:4" s="6" customFormat="1" ht="11.4" x14ac:dyDescent="0.2">
      <c r="A92" s="131" t="s">
        <v>118</v>
      </c>
      <c r="B92" s="124">
        <f>+'PRESUPUESTO N°01-2022'!AK142</f>
        <v>0</v>
      </c>
      <c r="C92" s="3"/>
      <c r="D92" s="505"/>
    </row>
    <row r="93" spans="1:4" s="6" customFormat="1" ht="11.4" x14ac:dyDescent="0.2">
      <c r="A93" s="131" t="s">
        <v>120</v>
      </c>
      <c r="B93" s="124">
        <f>+'PRESUPUESTO N°01-2022'!AK143</f>
        <v>0</v>
      </c>
      <c r="C93" s="3"/>
      <c r="D93" s="505"/>
    </row>
    <row r="94" spans="1:4" s="6" customFormat="1" ht="11.4" x14ac:dyDescent="0.2">
      <c r="A94" s="131" t="s">
        <v>122</v>
      </c>
      <c r="B94" s="124">
        <f>+'PRESUPUESTO N°01-2022'!AK144</f>
        <v>0</v>
      </c>
      <c r="C94" s="3"/>
      <c r="D94" s="505"/>
    </row>
    <row r="95" spans="1:4" s="6" customFormat="1" ht="11.4" x14ac:dyDescent="0.2">
      <c r="A95" s="131" t="s">
        <v>124</v>
      </c>
      <c r="B95" s="124">
        <f>+'PRESUPUESTO N°01-2022'!AK145</f>
        <v>0</v>
      </c>
      <c r="C95" s="3"/>
      <c r="D95" s="505"/>
    </row>
    <row r="96" spans="1:4" s="6" customFormat="1" ht="11.4" x14ac:dyDescent="0.2">
      <c r="A96" s="131" t="s">
        <v>11</v>
      </c>
      <c r="B96" s="124">
        <f>+'PRESUPUESTO N°01-2022'!AK149</f>
        <v>0</v>
      </c>
      <c r="C96" s="3"/>
      <c r="D96" s="505"/>
    </row>
    <row r="97" spans="1:4" s="6" customFormat="1" ht="11.4" x14ac:dyDescent="0.2">
      <c r="A97" s="131" t="s">
        <v>13</v>
      </c>
      <c r="B97" s="124">
        <f>+'PRESUPUESTO N°01-2022'!AK150</f>
        <v>0</v>
      </c>
      <c r="C97" s="3"/>
      <c r="D97" s="505"/>
    </row>
    <row r="98" spans="1:4" s="6" customFormat="1" ht="11.4" x14ac:dyDescent="0.2">
      <c r="A98" s="215" t="s">
        <v>189</v>
      </c>
      <c r="B98" s="259">
        <f>+'PRESUPUESTO N°01-2022'!AK154</f>
        <v>0</v>
      </c>
      <c r="C98" s="111"/>
      <c r="D98" s="505"/>
    </row>
    <row r="99" spans="1:4" s="6" customFormat="1" ht="11.4" x14ac:dyDescent="0.2">
      <c r="A99" s="131" t="s">
        <v>17</v>
      </c>
      <c r="B99" s="259">
        <f>+'PRESUPUESTO N°01-2022'!AK155</f>
        <v>0</v>
      </c>
      <c r="C99" s="3"/>
      <c r="D99" s="505"/>
    </row>
    <row r="100" spans="1:4" s="6" customFormat="1" ht="11.4" x14ac:dyDescent="0.2">
      <c r="A100" s="131" t="s">
        <v>18</v>
      </c>
      <c r="B100" s="259">
        <f>+'PRESUPUESTO N°01-2022'!AK156</f>
        <v>0</v>
      </c>
      <c r="C100" s="3"/>
      <c r="D100" s="505"/>
    </row>
    <row r="101" spans="1:4" s="6" customFormat="1" ht="11.4" x14ac:dyDescent="0.2">
      <c r="A101" s="131" t="s">
        <v>20</v>
      </c>
      <c r="B101" s="259">
        <f>+'PRESUPUESTO N°01-2022'!AK157</f>
        <v>0</v>
      </c>
      <c r="C101" s="3"/>
      <c r="D101" s="505"/>
    </row>
    <row r="102" spans="1:4" s="6" customFormat="1" ht="11.4" x14ac:dyDescent="0.2">
      <c r="A102" s="131" t="s">
        <v>22</v>
      </c>
      <c r="B102" s="259">
        <f>+'PRESUPUESTO N°01-2022'!AK158</f>
        <v>0</v>
      </c>
      <c r="C102" s="3"/>
      <c r="D102" s="505"/>
    </row>
    <row r="103" spans="1:4" s="6" customFormat="1" ht="11.4" x14ac:dyDescent="0.2">
      <c r="A103" s="131" t="s">
        <v>23</v>
      </c>
      <c r="B103" s="259">
        <f>+'PRESUPUESTO N°01-2022'!AK159</f>
        <v>0</v>
      </c>
      <c r="C103" s="3"/>
      <c r="D103" s="505"/>
    </row>
    <row r="104" spans="1:4" s="6" customFormat="1" ht="11.4" x14ac:dyDescent="0.2">
      <c r="A104" s="131" t="s">
        <v>1</v>
      </c>
      <c r="B104" s="259">
        <f>+'PRESUPUESTO N°01-2022'!AK160</f>
        <v>0</v>
      </c>
      <c r="C104" s="3"/>
      <c r="D104" s="505"/>
    </row>
    <row r="105" spans="1:4" s="6" customFormat="1" ht="11.4" x14ac:dyDescent="0.2">
      <c r="A105" s="131" t="s">
        <v>24</v>
      </c>
      <c r="B105" s="259">
        <f>+'PRESUPUESTO N°01-2022'!AK161</f>
        <v>0</v>
      </c>
      <c r="C105" s="3"/>
      <c r="D105" s="506"/>
    </row>
    <row r="106" spans="1:4" s="6" customFormat="1" ht="6" customHeight="1" x14ac:dyDescent="0.2">
      <c r="A106" s="130"/>
      <c r="B106" s="119"/>
      <c r="C106" s="256"/>
      <c r="D106" s="129"/>
    </row>
    <row r="107" spans="1:4" s="6" customFormat="1" ht="11.4" x14ac:dyDescent="0.2">
      <c r="A107" s="126">
        <v>2</v>
      </c>
      <c r="B107" s="107">
        <f>SUM(B85:B105)</f>
        <v>0</v>
      </c>
      <c r="C107" s="257" t="s">
        <v>203</v>
      </c>
      <c r="D107" s="265" t="s">
        <v>260</v>
      </c>
    </row>
    <row r="108" spans="1:4" s="6" customFormat="1" ht="6" customHeight="1" x14ac:dyDescent="0.2">
      <c r="A108" s="130"/>
      <c r="B108" s="119"/>
      <c r="C108" s="10"/>
      <c r="D108" s="129"/>
    </row>
    <row r="109" spans="1:4" s="6" customFormat="1" ht="15" customHeight="1" x14ac:dyDescent="0.2">
      <c r="A109" s="498" t="s">
        <v>25</v>
      </c>
      <c r="B109" s="499" t="s">
        <v>25</v>
      </c>
      <c r="C109" s="254"/>
      <c r="D109" s="125"/>
    </row>
    <row r="110" spans="1:4" s="6" customFormat="1" ht="6" customHeight="1" x14ac:dyDescent="0.2">
      <c r="A110" s="134"/>
      <c r="B110" s="122"/>
      <c r="C110" s="255"/>
      <c r="D110" s="129"/>
    </row>
    <row r="111" spans="1:4" s="6" customFormat="1" ht="13.2" customHeight="1" x14ac:dyDescent="0.2">
      <c r="A111" s="131" t="s">
        <v>225</v>
      </c>
      <c r="B111" s="124">
        <f>+'PRESUPUESTO N°01-2022'!AK167</f>
        <v>0</v>
      </c>
      <c r="C111" s="3"/>
      <c r="D111" s="508" t="s">
        <v>343</v>
      </c>
    </row>
    <row r="112" spans="1:4" s="6" customFormat="1" ht="11.4" x14ac:dyDescent="0.2">
      <c r="A112" s="131" t="s">
        <v>28</v>
      </c>
      <c r="B112" s="124">
        <f>+'PRESUPUESTO N°01-2022'!AK168</f>
        <v>0</v>
      </c>
      <c r="C112" s="3"/>
      <c r="D112" s="509"/>
    </row>
    <row r="113" spans="1:4" s="6" customFormat="1" ht="11.4" x14ac:dyDescent="0.2">
      <c r="A113" s="131" t="s">
        <v>192</v>
      </c>
      <c r="B113" s="124">
        <f>+'PRESUPUESTO N°01-2022'!AK169</f>
        <v>0</v>
      </c>
      <c r="C113" s="212"/>
      <c r="D113" s="509"/>
    </row>
    <row r="114" spans="1:4" s="6" customFormat="1" ht="11.4" x14ac:dyDescent="0.2">
      <c r="A114" s="215" t="s">
        <v>191</v>
      </c>
      <c r="B114" s="124">
        <f>+'PRESUPUESTO N°01-2022'!AK170</f>
        <v>0</v>
      </c>
      <c r="C114" s="260"/>
      <c r="D114" s="509"/>
    </row>
    <row r="115" spans="1:4" s="6" customFormat="1" ht="11.4" x14ac:dyDescent="0.2">
      <c r="A115" s="280" t="s">
        <v>190</v>
      </c>
      <c r="B115" s="124">
        <f>+'PRESUPUESTO N°01-2022'!AK171</f>
        <v>0</v>
      </c>
      <c r="C115" s="111"/>
      <c r="D115" s="509"/>
    </row>
    <row r="116" spans="1:4" s="6" customFormat="1" ht="11.4" x14ac:dyDescent="0.2">
      <c r="A116" s="131" t="s">
        <v>33</v>
      </c>
      <c r="B116" s="124">
        <f>+'PRESUPUESTO N°01-2022'!AK172</f>
        <v>0</v>
      </c>
      <c r="C116" s="110"/>
      <c r="D116" s="509"/>
    </row>
    <row r="117" spans="1:4" s="6" customFormat="1" ht="11.4" x14ac:dyDescent="0.2">
      <c r="A117" s="131" t="s">
        <v>35</v>
      </c>
      <c r="B117" s="124">
        <f>+'PRESUPUESTO N°01-2022'!AK173</f>
        <v>0</v>
      </c>
      <c r="C117" s="110"/>
      <c r="D117" s="509"/>
    </row>
    <row r="118" spans="1:4" s="6" customFormat="1" ht="11.4" x14ac:dyDescent="0.2">
      <c r="A118" s="131" t="s">
        <v>37</v>
      </c>
      <c r="B118" s="124">
        <f>+'PRESUPUESTO N°01-2022'!AK174</f>
        <v>0</v>
      </c>
      <c r="C118" s="3"/>
      <c r="D118" s="509"/>
    </row>
    <row r="119" spans="1:4" s="6" customFormat="1" ht="11.4" x14ac:dyDescent="0.2">
      <c r="A119" s="131" t="s">
        <v>194</v>
      </c>
      <c r="B119" s="124">
        <f>+'PRESUPUESTO N°01-2022'!AK178</f>
        <v>0</v>
      </c>
      <c r="C119" s="110"/>
      <c r="D119" s="509"/>
    </row>
    <row r="120" spans="1:4" s="6" customFormat="1" ht="11.4" x14ac:dyDescent="0.2">
      <c r="A120" s="131" t="s">
        <v>41</v>
      </c>
      <c r="B120" s="124">
        <f>+'PRESUPUESTO N°01-2022'!AK179</f>
        <v>0</v>
      </c>
      <c r="C120" s="110"/>
      <c r="D120" s="509"/>
    </row>
    <row r="121" spans="1:4" s="6" customFormat="1" ht="11.4" x14ac:dyDescent="0.2">
      <c r="A121" s="131" t="s">
        <v>197</v>
      </c>
      <c r="B121" s="124">
        <f>+'PRESUPUESTO N°01-2022'!AK183</f>
        <v>0</v>
      </c>
      <c r="C121" s="3"/>
      <c r="D121" s="509"/>
    </row>
    <row r="122" spans="1:4" s="6" customFormat="1" ht="11.4" x14ac:dyDescent="0.2">
      <c r="A122" s="131" t="s">
        <v>217</v>
      </c>
      <c r="B122" s="124">
        <f>+'PRESUPUESTO N°01-2022'!AK184</f>
        <v>0</v>
      </c>
      <c r="C122" s="116"/>
      <c r="D122" s="510"/>
    </row>
    <row r="123" spans="1:4" s="6" customFormat="1" ht="6" customHeight="1" x14ac:dyDescent="0.2">
      <c r="A123" s="130"/>
      <c r="B123" s="119"/>
      <c r="C123" s="256"/>
      <c r="D123" s="129"/>
    </row>
    <row r="124" spans="1:4" s="6" customFormat="1" ht="12" customHeight="1" x14ac:dyDescent="0.2">
      <c r="A124" s="126">
        <v>5</v>
      </c>
      <c r="B124" s="107">
        <f>SUM(B111:B122)</f>
        <v>0</v>
      </c>
      <c r="C124" s="257" t="s">
        <v>203</v>
      </c>
      <c r="D124" s="265"/>
    </row>
    <row r="125" spans="1:4" s="6" customFormat="1" ht="6" customHeight="1" x14ac:dyDescent="0.2">
      <c r="A125" s="134"/>
      <c r="B125" s="122"/>
      <c r="C125" s="10"/>
      <c r="D125" s="129"/>
    </row>
    <row r="126" spans="1:4" s="6" customFormat="1" ht="18" customHeight="1" x14ac:dyDescent="0.2">
      <c r="A126" s="498" t="s">
        <v>44</v>
      </c>
      <c r="B126" s="499" t="s">
        <v>44</v>
      </c>
      <c r="C126" s="254"/>
      <c r="D126" s="125"/>
    </row>
    <row r="127" spans="1:4" s="6" customFormat="1" ht="6" customHeight="1" x14ac:dyDescent="0.2">
      <c r="A127" s="134"/>
      <c r="B127" s="122"/>
      <c r="C127" s="255"/>
      <c r="D127" s="129"/>
    </row>
    <row r="128" spans="1:4" s="6" customFormat="1" ht="13.2" customHeight="1" x14ac:dyDescent="0.2">
      <c r="A128" s="222" t="s">
        <v>221</v>
      </c>
      <c r="B128" s="124">
        <f>+'PRESUPUESTO N°01-2022'!AK190</f>
        <v>0</v>
      </c>
      <c r="C128" s="3"/>
      <c r="D128" s="504" t="s">
        <v>343</v>
      </c>
    </row>
    <row r="129" spans="1:4" s="6" customFormat="1" ht="11.4" x14ac:dyDescent="0.2">
      <c r="A129" s="222" t="s">
        <v>47</v>
      </c>
      <c r="B129" s="124">
        <f>+'PRESUPUESTO N°01-2022'!AK191</f>
        <v>0</v>
      </c>
      <c r="C129" s="116"/>
      <c r="D129" s="505"/>
    </row>
    <row r="130" spans="1:4" s="6" customFormat="1" ht="11.4" x14ac:dyDescent="0.2">
      <c r="A130" s="131" t="s">
        <v>177</v>
      </c>
      <c r="B130" s="124">
        <f>+'PRESUPUESTO N°01-2022'!AK195</f>
        <v>0</v>
      </c>
      <c r="C130" s="111"/>
      <c r="D130" s="505"/>
    </row>
    <row r="131" spans="1:4" s="6" customFormat="1" ht="11.4" x14ac:dyDescent="0.2">
      <c r="A131" s="131" t="s">
        <v>335</v>
      </c>
      <c r="B131" s="124">
        <f>+'PRESUPUESTO N°01-2022'!AK199</f>
        <v>0</v>
      </c>
      <c r="C131" s="116"/>
      <c r="D131" s="505"/>
    </row>
    <row r="132" spans="1:4" s="6" customFormat="1" ht="11.4" x14ac:dyDescent="0.2">
      <c r="A132" s="223" t="s">
        <v>53</v>
      </c>
      <c r="B132" s="124">
        <f>+'PRESUPUESTO N°01-2022'!AK203</f>
        <v>0</v>
      </c>
      <c r="C132" s="116"/>
      <c r="D132" s="505"/>
    </row>
    <row r="133" spans="1:4" s="6" customFormat="1" ht="11.4" x14ac:dyDescent="0.2">
      <c r="A133" s="223" t="s">
        <v>337</v>
      </c>
      <c r="B133" s="124">
        <f>+'PRESUPUESTO N°01-2022'!AK204</f>
        <v>0</v>
      </c>
      <c r="C133" s="116"/>
      <c r="D133" s="506"/>
    </row>
    <row r="134" spans="1:4" s="6" customFormat="1" ht="6" customHeight="1" x14ac:dyDescent="0.2">
      <c r="A134" s="130"/>
      <c r="B134" s="119"/>
      <c r="C134" s="256"/>
      <c r="D134" s="129"/>
    </row>
    <row r="135" spans="1:4" s="6" customFormat="1" ht="11.4" x14ac:dyDescent="0.2">
      <c r="A135" s="126">
        <v>6</v>
      </c>
      <c r="B135" s="107">
        <f>SUM(B128:B133)</f>
        <v>0</v>
      </c>
      <c r="C135" s="257" t="s">
        <v>203</v>
      </c>
      <c r="D135" s="265" t="s">
        <v>260</v>
      </c>
    </row>
    <row r="136" spans="1:4" s="6" customFormat="1" ht="11.4" x14ac:dyDescent="0.2">
      <c r="A136" s="130"/>
      <c r="B136" s="119"/>
      <c r="C136" s="129"/>
      <c r="D136" s="129"/>
    </row>
    <row r="137" spans="1:4" s="6" customFormat="1" ht="18" customHeight="1" x14ac:dyDescent="0.2">
      <c r="A137" s="498" t="s">
        <v>4</v>
      </c>
      <c r="B137" s="499" t="s">
        <v>2</v>
      </c>
      <c r="C137" s="125"/>
      <c r="D137" s="125"/>
    </row>
    <row r="138" spans="1:4" s="6" customFormat="1" ht="11.4" x14ac:dyDescent="0.2">
      <c r="A138" s="134"/>
      <c r="B138" s="122"/>
      <c r="C138" s="129"/>
      <c r="D138" s="129"/>
    </row>
    <row r="139" spans="1:4" s="6" customFormat="1" ht="11.4" x14ac:dyDescent="0.2">
      <c r="A139" s="131" t="s">
        <v>5</v>
      </c>
      <c r="B139" s="124">
        <f>+'PRESUPUESTO N°01-2022'!AK210</f>
        <v>0</v>
      </c>
      <c r="C139" s="116"/>
      <c r="D139" s="502" t="s">
        <v>343</v>
      </c>
    </row>
    <row r="140" spans="1:4" s="6" customFormat="1" ht="11.4" x14ac:dyDescent="0.2">
      <c r="A140" s="131" t="s">
        <v>7</v>
      </c>
      <c r="B140" s="124">
        <f>+'PRESUPUESTO N°01-2022'!AK211</f>
        <v>0</v>
      </c>
      <c r="C140" s="116"/>
      <c r="D140" s="503"/>
    </row>
    <row r="141" spans="1:4" s="6" customFormat="1" ht="11.4" x14ac:dyDescent="0.2">
      <c r="A141" s="130"/>
      <c r="B141" s="119"/>
      <c r="C141" s="129"/>
      <c r="D141" s="129"/>
    </row>
    <row r="142" spans="1:4" s="6" customFormat="1" ht="11.4" x14ac:dyDescent="0.2">
      <c r="A142" s="126">
        <v>9</v>
      </c>
      <c r="B142" s="107">
        <f>SUM(B139:B140)</f>
        <v>0</v>
      </c>
      <c r="C142" s="257" t="s">
        <v>203</v>
      </c>
      <c r="D142" s="265" t="s">
        <v>203</v>
      </c>
    </row>
    <row r="143" spans="1:4" s="10" customFormat="1" ht="10.199999999999999" customHeight="1" thickBot="1" x14ac:dyDescent="0.25">
      <c r="A143" s="250"/>
      <c r="B143" s="119"/>
    </row>
    <row r="144" spans="1:4" s="6" customFormat="1" ht="18" customHeight="1" thickBot="1" x14ac:dyDescent="0.25">
      <c r="A144" s="108"/>
      <c r="B144" s="106" t="e">
        <f>+B142+B135+B124+B107+B81+B33</f>
        <v>#REF!</v>
      </c>
      <c r="C144" s="274" t="s">
        <v>419</v>
      </c>
      <c r="D144" s="136" t="s">
        <v>260</v>
      </c>
    </row>
    <row r="145" spans="1:4" s="6" customFormat="1" ht="1.5" customHeight="1" x14ac:dyDescent="0.2"/>
    <row r="146" spans="1:4" s="6" customFormat="1" ht="18" hidden="1" customHeight="1" x14ac:dyDescent="0.2">
      <c r="A146" s="213"/>
      <c r="B146" s="214" t="e">
        <f>+#REF!</f>
        <v>#REF!</v>
      </c>
      <c r="C146" s="267" t="s">
        <v>341</v>
      </c>
      <c r="D146" s="268"/>
    </row>
    <row r="147" spans="1:4" s="6" customFormat="1" ht="11.4" x14ac:dyDescent="0.2"/>
    <row r="148" spans="1:4" s="6" customFormat="1" ht="11.4" x14ac:dyDescent="0.2"/>
    <row r="149" spans="1:4" s="6" customFormat="1" ht="11.4" x14ac:dyDescent="0.2"/>
    <row r="150" spans="1:4" s="6" customFormat="1" ht="11.4" x14ac:dyDescent="0.2"/>
    <row r="151" spans="1:4" s="6" customFormat="1" ht="8.25" customHeight="1" x14ac:dyDescent="0.2"/>
    <row r="152" spans="1:4" s="6" customFormat="1" ht="11.4" x14ac:dyDescent="0.2"/>
    <row r="153" spans="1:4" s="6" customFormat="1" ht="11.4" x14ac:dyDescent="0.2"/>
    <row r="154" spans="1:4" s="6" customFormat="1" ht="11.4" x14ac:dyDescent="0.2"/>
    <row r="155" spans="1:4" s="6" customFormat="1" ht="11.4" x14ac:dyDescent="0.2"/>
    <row r="156" spans="1:4" s="6" customFormat="1" ht="11.4" x14ac:dyDescent="0.2"/>
  </sheetData>
  <mergeCells count="16">
    <mergeCell ref="A126:B126"/>
    <mergeCell ref="D128:D133"/>
    <mergeCell ref="A137:B137"/>
    <mergeCell ref="D139:D140"/>
    <mergeCell ref="A35:B35"/>
    <mergeCell ref="D37:D79"/>
    <mergeCell ref="A83:B83"/>
    <mergeCell ref="D85:D105"/>
    <mergeCell ref="A109:B109"/>
    <mergeCell ref="D111:D122"/>
    <mergeCell ref="D13:D31"/>
    <mergeCell ref="A1:D1"/>
    <mergeCell ref="A3:D3"/>
    <mergeCell ref="A2:D2"/>
    <mergeCell ref="A5:D5"/>
    <mergeCell ref="A11:B11"/>
  </mergeCells>
  <printOptions horizontalCentered="1"/>
  <pageMargins left="0.78740157480314965" right="0.78740157480314965" top="0.78740157480314965" bottom="0.78740157480314965" header="0.59055118110236227" footer="0.59055118110236227"/>
  <pageSetup scale="80" firstPageNumber="14" orientation="portrait" useFirstPageNumber="1" horizontalDpi="300" verticalDpi="300" r:id="rId1"/>
  <headerFooter alignWithMargins="0">
    <oddFooter>&amp;C&amp;"Tw Cen MT,Normal"&amp;8&amp;P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H220"/>
  <sheetViews>
    <sheetView showGridLines="0" zoomScale="80" zoomScaleNormal="80" workbookViewId="0">
      <pane xSplit="2" ySplit="9" topLeftCell="C170" activePane="bottomRight" state="frozen"/>
      <selection activeCell="P33" sqref="P33"/>
      <selection pane="topRight" activeCell="P33" sqref="P33"/>
      <selection pane="bottomLeft" activeCell="P33" sqref="P33"/>
      <selection pane="bottomRight" activeCell="G174" sqref="C174:G174"/>
    </sheetView>
  </sheetViews>
  <sheetFormatPr baseColWidth="10" defaultColWidth="11.44140625" defaultRowHeight="13.2" outlineLevelRow="2" outlineLevelCol="1" x14ac:dyDescent="0.25"/>
  <cols>
    <col min="1" max="1" width="8.6640625" style="137" customWidth="1"/>
    <col min="2" max="2" width="52.109375" style="115" bestFit="1" customWidth="1"/>
    <col min="3" max="3" width="13.109375" style="115" customWidth="1"/>
    <col min="4" max="4" width="13.6640625" style="115" customWidth="1" outlineLevel="1"/>
    <col min="5" max="5" width="16.33203125" style="115" bestFit="1" customWidth="1" outlineLevel="1"/>
    <col min="6" max="6" width="13.6640625" style="115" customWidth="1" outlineLevel="1"/>
    <col min="7" max="7" width="13.6640625" style="115" customWidth="1"/>
    <col min="8" max="8" width="17.44140625" style="115" bestFit="1" customWidth="1"/>
    <col min="9" max="177" width="11.44140625" style="115"/>
    <col min="178" max="178" width="8.6640625" style="115" customWidth="1"/>
    <col min="179" max="179" width="52.109375" style="115" bestFit="1" customWidth="1"/>
    <col min="180" max="180" width="16.33203125" style="115" customWidth="1"/>
    <col min="181" max="181" width="15" style="115" customWidth="1"/>
    <col min="182" max="182" width="16.33203125" style="115" customWidth="1"/>
    <col min="183" max="183" width="19.6640625" style="115" customWidth="1"/>
    <col min="184" max="184" width="16.33203125" style="115" customWidth="1"/>
    <col min="185" max="185" width="16.6640625" style="115" customWidth="1"/>
    <col min="186" max="186" width="14.88671875" style="115" customWidth="1"/>
    <col min="187" max="187" width="16.88671875" style="115" customWidth="1"/>
    <col min="188" max="189" width="16.33203125" style="115" customWidth="1"/>
    <col min="190" max="190" width="16" style="115" customWidth="1"/>
    <col min="191" max="191" width="19.44140625" style="115" customWidth="1"/>
    <col min="192" max="192" width="16.33203125" style="115" customWidth="1"/>
    <col min="193" max="193" width="14.44140625" style="115" customWidth="1"/>
    <col min="194" max="194" width="19" style="115" customWidth="1"/>
    <col min="195" max="195" width="15.109375" style="115" bestFit="1" customWidth="1"/>
    <col min="196" max="198" width="13.6640625" style="115" customWidth="1"/>
    <col min="199" max="199" width="16.44140625" style="115" customWidth="1"/>
    <col min="200" max="200" width="13.6640625" style="115" customWidth="1"/>
    <col min="201" max="201" width="14.6640625" style="115" customWidth="1"/>
    <col min="202" max="206" width="13.6640625" style="115" customWidth="1"/>
    <col min="207" max="211" width="13.109375" style="115" customWidth="1"/>
    <col min="212" max="212" width="12.6640625" style="115" customWidth="1"/>
    <col min="213" max="213" width="16.33203125" style="115" customWidth="1"/>
    <col min="214" max="214" width="13.6640625" style="115" customWidth="1"/>
    <col min="215" max="215" width="12" style="115" customWidth="1"/>
    <col min="216" max="217" width="13.6640625" style="115" customWidth="1"/>
    <col min="218" max="218" width="16.33203125" style="115" bestFit="1" customWidth="1"/>
    <col min="219" max="222" width="13.6640625" style="115" customWidth="1"/>
    <col min="223" max="223" width="18.33203125" style="115" bestFit="1" customWidth="1"/>
    <col min="224" max="224" width="13.6640625" style="115" customWidth="1"/>
    <col min="225" max="225" width="16.33203125" style="115" bestFit="1" customWidth="1"/>
    <col min="226" max="227" width="13.6640625" style="115" customWidth="1"/>
    <col min="228" max="228" width="15.88671875" style="115" customWidth="1"/>
    <col min="229" max="229" width="15" style="115" customWidth="1"/>
    <col min="230" max="230" width="17.44140625" style="115" bestFit="1" customWidth="1"/>
    <col min="231" max="231" width="21.33203125" style="115" bestFit="1" customWidth="1"/>
    <col min="232" max="232" width="13.88671875" style="115" bestFit="1" customWidth="1"/>
    <col min="233" max="233" width="12.88671875" style="115" bestFit="1" customWidth="1"/>
    <col min="234" max="235" width="11.44140625" style="115"/>
    <col min="236" max="263" width="0" style="115" hidden="1" customWidth="1"/>
    <col min="264" max="433" width="11.44140625" style="115"/>
    <col min="434" max="434" width="8.6640625" style="115" customWidth="1"/>
    <col min="435" max="435" width="52.109375" style="115" bestFit="1" customWidth="1"/>
    <col min="436" max="436" width="16.33203125" style="115" customWidth="1"/>
    <col min="437" max="437" width="15" style="115" customWidth="1"/>
    <col min="438" max="438" width="16.33203125" style="115" customWidth="1"/>
    <col min="439" max="439" width="19.6640625" style="115" customWidth="1"/>
    <col min="440" max="440" width="16.33203125" style="115" customWidth="1"/>
    <col min="441" max="441" width="16.6640625" style="115" customWidth="1"/>
    <col min="442" max="442" width="14.88671875" style="115" customWidth="1"/>
    <col min="443" max="443" width="16.88671875" style="115" customWidth="1"/>
    <col min="444" max="445" width="16.33203125" style="115" customWidth="1"/>
    <col min="446" max="446" width="16" style="115" customWidth="1"/>
    <col min="447" max="447" width="19.44140625" style="115" customWidth="1"/>
    <col min="448" max="448" width="16.33203125" style="115" customWidth="1"/>
    <col min="449" max="449" width="14.44140625" style="115" customWidth="1"/>
    <col min="450" max="450" width="19" style="115" customWidth="1"/>
    <col min="451" max="451" width="15.109375" style="115" bestFit="1" customWidth="1"/>
    <col min="452" max="454" width="13.6640625" style="115" customWidth="1"/>
    <col min="455" max="455" width="16.44140625" style="115" customWidth="1"/>
    <col min="456" max="456" width="13.6640625" style="115" customWidth="1"/>
    <col min="457" max="457" width="14.6640625" style="115" customWidth="1"/>
    <col min="458" max="462" width="13.6640625" style="115" customWidth="1"/>
    <col min="463" max="467" width="13.109375" style="115" customWidth="1"/>
    <col min="468" max="468" width="12.6640625" style="115" customWidth="1"/>
    <col min="469" max="469" width="16.33203125" style="115" customWidth="1"/>
    <col min="470" max="470" width="13.6640625" style="115" customWidth="1"/>
    <col min="471" max="471" width="12" style="115" customWidth="1"/>
    <col min="472" max="473" width="13.6640625" style="115" customWidth="1"/>
    <col min="474" max="474" width="16.33203125" style="115" bestFit="1" customWidth="1"/>
    <col min="475" max="478" width="13.6640625" style="115" customWidth="1"/>
    <col min="479" max="479" width="18.33203125" style="115" bestFit="1" customWidth="1"/>
    <col min="480" max="480" width="13.6640625" style="115" customWidth="1"/>
    <col min="481" max="481" width="16.33203125" style="115" bestFit="1" customWidth="1"/>
    <col min="482" max="483" width="13.6640625" style="115" customWidth="1"/>
    <col min="484" max="484" width="15.88671875" style="115" customWidth="1"/>
    <col min="485" max="485" width="15" style="115" customWidth="1"/>
    <col min="486" max="486" width="17.44140625" style="115" bestFit="1" customWidth="1"/>
    <col min="487" max="487" width="21.33203125" style="115" bestFit="1" customWidth="1"/>
    <col min="488" max="488" width="13.88671875" style="115" bestFit="1" customWidth="1"/>
    <col min="489" max="489" width="12.88671875" style="115" bestFit="1" customWidth="1"/>
    <col min="490" max="491" width="11.44140625" style="115"/>
    <col min="492" max="519" width="0" style="115" hidden="1" customWidth="1"/>
    <col min="520" max="689" width="11.44140625" style="115"/>
    <col min="690" max="690" width="8.6640625" style="115" customWidth="1"/>
    <col min="691" max="691" width="52.109375" style="115" bestFit="1" customWidth="1"/>
    <col min="692" max="692" width="16.33203125" style="115" customWidth="1"/>
    <col min="693" max="693" width="15" style="115" customWidth="1"/>
    <col min="694" max="694" width="16.33203125" style="115" customWidth="1"/>
    <col min="695" max="695" width="19.6640625" style="115" customWidth="1"/>
    <col min="696" max="696" width="16.33203125" style="115" customWidth="1"/>
    <col min="697" max="697" width="16.6640625" style="115" customWidth="1"/>
    <col min="698" max="698" width="14.88671875" style="115" customWidth="1"/>
    <col min="699" max="699" width="16.88671875" style="115" customWidth="1"/>
    <col min="700" max="701" width="16.33203125" style="115" customWidth="1"/>
    <col min="702" max="702" width="16" style="115" customWidth="1"/>
    <col min="703" max="703" width="19.44140625" style="115" customWidth="1"/>
    <col min="704" max="704" width="16.33203125" style="115" customWidth="1"/>
    <col min="705" max="705" width="14.44140625" style="115" customWidth="1"/>
    <col min="706" max="706" width="19" style="115" customWidth="1"/>
    <col min="707" max="707" width="15.109375" style="115" bestFit="1" customWidth="1"/>
    <col min="708" max="710" width="13.6640625" style="115" customWidth="1"/>
    <col min="711" max="711" width="16.44140625" style="115" customWidth="1"/>
    <col min="712" max="712" width="13.6640625" style="115" customWidth="1"/>
    <col min="713" max="713" width="14.6640625" style="115" customWidth="1"/>
    <col min="714" max="718" width="13.6640625" style="115" customWidth="1"/>
    <col min="719" max="723" width="13.109375" style="115" customWidth="1"/>
    <col min="724" max="724" width="12.6640625" style="115" customWidth="1"/>
    <col min="725" max="725" width="16.33203125" style="115" customWidth="1"/>
    <col min="726" max="726" width="13.6640625" style="115" customWidth="1"/>
    <col min="727" max="727" width="12" style="115" customWidth="1"/>
    <col min="728" max="729" width="13.6640625" style="115" customWidth="1"/>
    <col min="730" max="730" width="16.33203125" style="115" bestFit="1" customWidth="1"/>
    <col min="731" max="734" width="13.6640625" style="115" customWidth="1"/>
    <col min="735" max="735" width="18.33203125" style="115" bestFit="1" customWidth="1"/>
    <col min="736" max="736" width="13.6640625" style="115" customWidth="1"/>
    <col min="737" max="737" width="16.33203125" style="115" bestFit="1" customWidth="1"/>
    <col min="738" max="739" width="13.6640625" style="115" customWidth="1"/>
    <col min="740" max="740" width="15.88671875" style="115" customWidth="1"/>
    <col min="741" max="741" width="15" style="115" customWidth="1"/>
    <col min="742" max="742" width="17.44140625" style="115" bestFit="1" customWidth="1"/>
    <col min="743" max="743" width="21.33203125" style="115" bestFit="1" customWidth="1"/>
    <col min="744" max="744" width="13.88671875" style="115" bestFit="1" customWidth="1"/>
    <col min="745" max="745" width="12.88671875" style="115" bestFit="1" customWidth="1"/>
    <col min="746" max="747" width="11.44140625" style="115"/>
    <col min="748" max="775" width="0" style="115" hidden="1" customWidth="1"/>
    <col min="776" max="945" width="11.44140625" style="115"/>
    <col min="946" max="946" width="8.6640625" style="115" customWidth="1"/>
    <col min="947" max="947" width="52.109375" style="115" bestFit="1" customWidth="1"/>
    <col min="948" max="948" width="16.33203125" style="115" customWidth="1"/>
    <col min="949" max="949" width="15" style="115" customWidth="1"/>
    <col min="950" max="950" width="16.33203125" style="115" customWidth="1"/>
    <col min="951" max="951" width="19.6640625" style="115" customWidth="1"/>
    <col min="952" max="952" width="16.33203125" style="115" customWidth="1"/>
    <col min="953" max="953" width="16.6640625" style="115" customWidth="1"/>
    <col min="954" max="954" width="14.88671875" style="115" customWidth="1"/>
    <col min="955" max="955" width="16.88671875" style="115" customWidth="1"/>
    <col min="956" max="957" width="16.33203125" style="115" customWidth="1"/>
    <col min="958" max="958" width="16" style="115" customWidth="1"/>
    <col min="959" max="959" width="19.44140625" style="115" customWidth="1"/>
    <col min="960" max="960" width="16.33203125" style="115" customWidth="1"/>
    <col min="961" max="961" width="14.44140625" style="115" customWidth="1"/>
    <col min="962" max="962" width="19" style="115" customWidth="1"/>
    <col min="963" max="963" width="15.109375" style="115" bestFit="1" customWidth="1"/>
    <col min="964" max="966" width="13.6640625" style="115" customWidth="1"/>
    <col min="967" max="967" width="16.44140625" style="115" customWidth="1"/>
    <col min="968" max="968" width="13.6640625" style="115" customWidth="1"/>
    <col min="969" max="969" width="14.6640625" style="115" customWidth="1"/>
    <col min="970" max="974" width="13.6640625" style="115" customWidth="1"/>
    <col min="975" max="979" width="13.109375" style="115" customWidth="1"/>
    <col min="980" max="980" width="12.6640625" style="115" customWidth="1"/>
    <col min="981" max="981" width="16.33203125" style="115" customWidth="1"/>
    <col min="982" max="982" width="13.6640625" style="115" customWidth="1"/>
    <col min="983" max="983" width="12" style="115" customWidth="1"/>
    <col min="984" max="985" width="13.6640625" style="115" customWidth="1"/>
    <col min="986" max="986" width="16.33203125" style="115" bestFit="1" customWidth="1"/>
    <col min="987" max="990" width="13.6640625" style="115" customWidth="1"/>
    <col min="991" max="991" width="18.33203125" style="115" bestFit="1" customWidth="1"/>
    <col min="992" max="992" width="13.6640625" style="115" customWidth="1"/>
    <col min="993" max="993" width="16.33203125" style="115" bestFit="1" customWidth="1"/>
    <col min="994" max="995" width="13.6640625" style="115" customWidth="1"/>
    <col min="996" max="996" width="15.88671875" style="115" customWidth="1"/>
    <col min="997" max="997" width="15" style="115" customWidth="1"/>
    <col min="998" max="998" width="17.44140625" style="115" bestFit="1" customWidth="1"/>
    <col min="999" max="999" width="21.33203125" style="115" bestFit="1" customWidth="1"/>
    <col min="1000" max="1000" width="13.88671875" style="115" bestFit="1" customWidth="1"/>
    <col min="1001" max="1001" width="12.88671875" style="115" bestFit="1" customWidth="1"/>
    <col min="1002" max="1003" width="11.44140625" style="115"/>
    <col min="1004" max="1031" width="0" style="115" hidden="1" customWidth="1"/>
    <col min="1032" max="1201" width="11.44140625" style="115"/>
    <col min="1202" max="1202" width="8.6640625" style="115" customWidth="1"/>
    <col min="1203" max="1203" width="52.109375" style="115" bestFit="1" customWidth="1"/>
    <col min="1204" max="1204" width="16.33203125" style="115" customWidth="1"/>
    <col min="1205" max="1205" width="15" style="115" customWidth="1"/>
    <col min="1206" max="1206" width="16.33203125" style="115" customWidth="1"/>
    <col min="1207" max="1207" width="19.6640625" style="115" customWidth="1"/>
    <col min="1208" max="1208" width="16.33203125" style="115" customWidth="1"/>
    <col min="1209" max="1209" width="16.6640625" style="115" customWidth="1"/>
    <col min="1210" max="1210" width="14.88671875" style="115" customWidth="1"/>
    <col min="1211" max="1211" width="16.88671875" style="115" customWidth="1"/>
    <col min="1212" max="1213" width="16.33203125" style="115" customWidth="1"/>
    <col min="1214" max="1214" width="16" style="115" customWidth="1"/>
    <col min="1215" max="1215" width="19.44140625" style="115" customWidth="1"/>
    <col min="1216" max="1216" width="16.33203125" style="115" customWidth="1"/>
    <col min="1217" max="1217" width="14.44140625" style="115" customWidth="1"/>
    <col min="1218" max="1218" width="19" style="115" customWidth="1"/>
    <col min="1219" max="1219" width="15.109375" style="115" bestFit="1" customWidth="1"/>
    <col min="1220" max="1222" width="13.6640625" style="115" customWidth="1"/>
    <col min="1223" max="1223" width="16.44140625" style="115" customWidth="1"/>
    <col min="1224" max="1224" width="13.6640625" style="115" customWidth="1"/>
    <col min="1225" max="1225" width="14.6640625" style="115" customWidth="1"/>
    <col min="1226" max="1230" width="13.6640625" style="115" customWidth="1"/>
    <col min="1231" max="1235" width="13.109375" style="115" customWidth="1"/>
    <col min="1236" max="1236" width="12.6640625" style="115" customWidth="1"/>
    <col min="1237" max="1237" width="16.33203125" style="115" customWidth="1"/>
    <col min="1238" max="1238" width="13.6640625" style="115" customWidth="1"/>
    <col min="1239" max="1239" width="12" style="115" customWidth="1"/>
    <col min="1240" max="1241" width="13.6640625" style="115" customWidth="1"/>
    <col min="1242" max="1242" width="16.33203125" style="115" bestFit="1" customWidth="1"/>
    <col min="1243" max="1246" width="13.6640625" style="115" customWidth="1"/>
    <col min="1247" max="1247" width="18.33203125" style="115" bestFit="1" customWidth="1"/>
    <col min="1248" max="1248" width="13.6640625" style="115" customWidth="1"/>
    <col min="1249" max="1249" width="16.33203125" style="115" bestFit="1" customWidth="1"/>
    <col min="1250" max="1251" width="13.6640625" style="115" customWidth="1"/>
    <col min="1252" max="1252" width="15.88671875" style="115" customWidth="1"/>
    <col min="1253" max="1253" width="15" style="115" customWidth="1"/>
    <col min="1254" max="1254" width="17.44140625" style="115" bestFit="1" customWidth="1"/>
    <col min="1255" max="1255" width="21.33203125" style="115" bestFit="1" customWidth="1"/>
    <col min="1256" max="1256" width="13.88671875" style="115" bestFit="1" customWidth="1"/>
    <col min="1257" max="1257" width="12.88671875" style="115" bestFit="1" customWidth="1"/>
    <col min="1258" max="1259" width="11.44140625" style="115"/>
    <col min="1260" max="1287" width="0" style="115" hidden="1" customWidth="1"/>
    <col min="1288" max="1457" width="11.44140625" style="115"/>
    <col min="1458" max="1458" width="8.6640625" style="115" customWidth="1"/>
    <col min="1459" max="1459" width="52.109375" style="115" bestFit="1" customWidth="1"/>
    <col min="1460" max="1460" width="16.33203125" style="115" customWidth="1"/>
    <col min="1461" max="1461" width="15" style="115" customWidth="1"/>
    <col min="1462" max="1462" width="16.33203125" style="115" customWidth="1"/>
    <col min="1463" max="1463" width="19.6640625" style="115" customWidth="1"/>
    <col min="1464" max="1464" width="16.33203125" style="115" customWidth="1"/>
    <col min="1465" max="1465" width="16.6640625" style="115" customWidth="1"/>
    <col min="1466" max="1466" width="14.88671875" style="115" customWidth="1"/>
    <col min="1467" max="1467" width="16.88671875" style="115" customWidth="1"/>
    <col min="1468" max="1469" width="16.33203125" style="115" customWidth="1"/>
    <col min="1470" max="1470" width="16" style="115" customWidth="1"/>
    <col min="1471" max="1471" width="19.44140625" style="115" customWidth="1"/>
    <col min="1472" max="1472" width="16.33203125" style="115" customWidth="1"/>
    <col min="1473" max="1473" width="14.44140625" style="115" customWidth="1"/>
    <col min="1474" max="1474" width="19" style="115" customWidth="1"/>
    <col min="1475" max="1475" width="15.109375" style="115" bestFit="1" customWidth="1"/>
    <col min="1476" max="1478" width="13.6640625" style="115" customWidth="1"/>
    <col min="1479" max="1479" width="16.44140625" style="115" customWidth="1"/>
    <col min="1480" max="1480" width="13.6640625" style="115" customWidth="1"/>
    <col min="1481" max="1481" width="14.6640625" style="115" customWidth="1"/>
    <col min="1482" max="1486" width="13.6640625" style="115" customWidth="1"/>
    <col min="1487" max="1491" width="13.109375" style="115" customWidth="1"/>
    <col min="1492" max="1492" width="12.6640625" style="115" customWidth="1"/>
    <col min="1493" max="1493" width="16.33203125" style="115" customWidth="1"/>
    <col min="1494" max="1494" width="13.6640625" style="115" customWidth="1"/>
    <col min="1495" max="1495" width="12" style="115" customWidth="1"/>
    <col min="1496" max="1497" width="13.6640625" style="115" customWidth="1"/>
    <col min="1498" max="1498" width="16.33203125" style="115" bestFit="1" customWidth="1"/>
    <col min="1499" max="1502" width="13.6640625" style="115" customWidth="1"/>
    <col min="1503" max="1503" width="18.33203125" style="115" bestFit="1" customWidth="1"/>
    <col min="1504" max="1504" width="13.6640625" style="115" customWidth="1"/>
    <col min="1505" max="1505" width="16.33203125" style="115" bestFit="1" customWidth="1"/>
    <col min="1506" max="1507" width="13.6640625" style="115" customWidth="1"/>
    <col min="1508" max="1508" width="15.88671875" style="115" customWidth="1"/>
    <col min="1509" max="1509" width="15" style="115" customWidth="1"/>
    <col min="1510" max="1510" width="17.44140625" style="115" bestFit="1" customWidth="1"/>
    <col min="1511" max="1511" width="21.33203125" style="115" bestFit="1" customWidth="1"/>
    <col min="1512" max="1512" width="13.88671875" style="115" bestFit="1" customWidth="1"/>
    <col min="1513" max="1513" width="12.88671875" style="115" bestFit="1" customWidth="1"/>
    <col min="1514" max="1515" width="11.44140625" style="115"/>
    <col min="1516" max="1543" width="0" style="115" hidden="1" customWidth="1"/>
    <col min="1544" max="1713" width="11.44140625" style="115"/>
    <col min="1714" max="1714" width="8.6640625" style="115" customWidth="1"/>
    <col min="1715" max="1715" width="52.109375" style="115" bestFit="1" customWidth="1"/>
    <col min="1716" max="1716" width="16.33203125" style="115" customWidth="1"/>
    <col min="1717" max="1717" width="15" style="115" customWidth="1"/>
    <col min="1718" max="1718" width="16.33203125" style="115" customWidth="1"/>
    <col min="1719" max="1719" width="19.6640625" style="115" customWidth="1"/>
    <col min="1720" max="1720" width="16.33203125" style="115" customWidth="1"/>
    <col min="1721" max="1721" width="16.6640625" style="115" customWidth="1"/>
    <col min="1722" max="1722" width="14.88671875" style="115" customWidth="1"/>
    <col min="1723" max="1723" width="16.88671875" style="115" customWidth="1"/>
    <col min="1724" max="1725" width="16.33203125" style="115" customWidth="1"/>
    <col min="1726" max="1726" width="16" style="115" customWidth="1"/>
    <col min="1727" max="1727" width="19.44140625" style="115" customWidth="1"/>
    <col min="1728" max="1728" width="16.33203125" style="115" customWidth="1"/>
    <col min="1729" max="1729" width="14.44140625" style="115" customWidth="1"/>
    <col min="1730" max="1730" width="19" style="115" customWidth="1"/>
    <col min="1731" max="1731" width="15.109375" style="115" bestFit="1" customWidth="1"/>
    <col min="1732" max="1734" width="13.6640625" style="115" customWidth="1"/>
    <col min="1735" max="1735" width="16.44140625" style="115" customWidth="1"/>
    <col min="1736" max="1736" width="13.6640625" style="115" customWidth="1"/>
    <col min="1737" max="1737" width="14.6640625" style="115" customWidth="1"/>
    <col min="1738" max="1742" width="13.6640625" style="115" customWidth="1"/>
    <col min="1743" max="1747" width="13.109375" style="115" customWidth="1"/>
    <col min="1748" max="1748" width="12.6640625" style="115" customWidth="1"/>
    <col min="1749" max="1749" width="16.33203125" style="115" customWidth="1"/>
    <col min="1750" max="1750" width="13.6640625" style="115" customWidth="1"/>
    <col min="1751" max="1751" width="12" style="115" customWidth="1"/>
    <col min="1752" max="1753" width="13.6640625" style="115" customWidth="1"/>
    <col min="1754" max="1754" width="16.33203125" style="115" bestFit="1" customWidth="1"/>
    <col min="1755" max="1758" width="13.6640625" style="115" customWidth="1"/>
    <col min="1759" max="1759" width="18.33203125" style="115" bestFit="1" customWidth="1"/>
    <col min="1760" max="1760" width="13.6640625" style="115" customWidth="1"/>
    <col min="1761" max="1761" width="16.33203125" style="115" bestFit="1" customWidth="1"/>
    <col min="1762" max="1763" width="13.6640625" style="115" customWidth="1"/>
    <col min="1764" max="1764" width="15.88671875" style="115" customWidth="1"/>
    <col min="1765" max="1765" width="15" style="115" customWidth="1"/>
    <col min="1766" max="1766" width="17.44140625" style="115" bestFit="1" customWidth="1"/>
    <col min="1767" max="1767" width="21.33203125" style="115" bestFit="1" customWidth="1"/>
    <col min="1768" max="1768" width="13.88671875" style="115" bestFit="1" customWidth="1"/>
    <col min="1769" max="1769" width="12.88671875" style="115" bestFit="1" customWidth="1"/>
    <col min="1770" max="1771" width="11.44140625" style="115"/>
    <col min="1772" max="1799" width="0" style="115" hidden="1" customWidth="1"/>
    <col min="1800" max="1969" width="11.44140625" style="115"/>
    <col min="1970" max="1970" width="8.6640625" style="115" customWidth="1"/>
    <col min="1971" max="1971" width="52.109375" style="115" bestFit="1" customWidth="1"/>
    <col min="1972" max="1972" width="16.33203125" style="115" customWidth="1"/>
    <col min="1973" max="1973" width="15" style="115" customWidth="1"/>
    <col min="1974" max="1974" width="16.33203125" style="115" customWidth="1"/>
    <col min="1975" max="1975" width="19.6640625" style="115" customWidth="1"/>
    <col min="1976" max="1976" width="16.33203125" style="115" customWidth="1"/>
    <col min="1977" max="1977" width="16.6640625" style="115" customWidth="1"/>
    <col min="1978" max="1978" width="14.88671875" style="115" customWidth="1"/>
    <col min="1979" max="1979" width="16.88671875" style="115" customWidth="1"/>
    <col min="1980" max="1981" width="16.33203125" style="115" customWidth="1"/>
    <col min="1982" max="1982" width="16" style="115" customWidth="1"/>
    <col min="1983" max="1983" width="19.44140625" style="115" customWidth="1"/>
    <col min="1984" max="1984" width="16.33203125" style="115" customWidth="1"/>
    <col min="1985" max="1985" width="14.44140625" style="115" customWidth="1"/>
    <col min="1986" max="1986" width="19" style="115" customWidth="1"/>
    <col min="1987" max="1987" width="15.109375" style="115" bestFit="1" customWidth="1"/>
    <col min="1988" max="1990" width="13.6640625" style="115" customWidth="1"/>
    <col min="1991" max="1991" width="16.44140625" style="115" customWidth="1"/>
    <col min="1992" max="1992" width="13.6640625" style="115" customWidth="1"/>
    <col min="1993" max="1993" width="14.6640625" style="115" customWidth="1"/>
    <col min="1994" max="1998" width="13.6640625" style="115" customWidth="1"/>
    <col min="1999" max="2003" width="13.109375" style="115" customWidth="1"/>
    <col min="2004" max="2004" width="12.6640625" style="115" customWidth="1"/>
    <col min="2005" max="2005" width="16.33203125" style="115" customWidth="1"/>
    <col min="2006" max="2006" width="13.6640625" style="115" customWidth="1"/>
    <col min="2007" max="2007" width="12" style="115" customWidth="1"/>
    <col min="2008" max="2009" width="13.6640625" style="115" customWidth="1"/>
    <col min="2010" max="2010" width="16.33203125" style="115" bestFit="1" customWidth="1"/>
    <col min="2011" max="2014" width="13.6640625" style="115" customWidth="1"/>
    <col min="2015" max="2015" width="18.33203125" style="115" bestFit="1" customWidth="1"/>
    <col min="2016" max="2016" width="13.6640625" style="115" customWidth="1"/>
    <col min="2017" max="2017" width="16.33203125" style="115" bestFit="1" customWidth="1"/>
    <col min="2018" max="2019" width="13.6640625" style="115" customWidth="1"/>
    <col min="2020" max="2020" width="15.88671875" style="115" customWidth="1"/>
    <col min="2021" max="2021" width="15" style="115" customWidth="1"/>
    <col min="2022" max="2022" width="17.44140625" style="115" bestFit="1" customWidth="1"/>
    <col min="2023" max="2023" width="21.33203125" style="115" bestFit="1" customWidth="1"/>
    <col min="2024" max="2024" width="13.88671875" style="115" bestFit="1" customWidth="1"/>
    <col min="2025" max="2025" width="12.88671875" style="115" bestFit="1" customWidth="1"/>
    <col min="2026" max="2027" width="11.44140625" style="115"/>
    <col min="2028" max="2055" width="0" style="115" hidden="1" customWidth="1"/>
    <col min="2056" max="2225" width="11.44140625" style="115"/>
    <col min="2226" max="2226" width="8.6640625" style="115" customWidth="1"/>
    <col min="2227" max="2227" width="52.109375" style="115" bestFit="1" customWidth="1"/>
    <col min="2228" max="2228" width="16.33203125" style="115" customWidth="1"/>
    <col min="2229" max="2229" width="15" style="115" customWidth="1"/>
    <col min="2230" max="2230" width="16.33203125" style="115" customWidth="1"/>
    <col min="2231" max="2231" width="19.6640625" style="115" customWidth="1"/>
    <col min="2232" max="2232" width="16.33203125" style="115" customWidth="1"/>
    <col min="2233" max="2233" width="16.6640625" style="115" customWidth="1"/>
    <col min="2234" max="2234" width="14.88671875" style="115" customWidth="1"/>
    <col min="2235" max="2235" width="16.88671875" style="115" customWidth="1"/>
    <col min="2236" max="2237" width="16.33203125" style="115" customWidth="1"/>
    <col min="2238" max="2238" width="16" style="115" customWidth="1"/>
    <col min="2239" max="2239" width="19.44140625" style="115" customWidth="1"/>
    <col min="2240" max="2240" width="16.33203125" style="115" customWidth="1"/>
    <col min="2241" max="2241" width="14.44140625" style="115" customWidth="1"/>
    <col min="2242" max="2242" width="19" style="115" customWidth="1"/>
    <col min="2243" max="2243" width="15.109375" style="115" bestFit="1" customWidth="1"/>
    <col min="2244" max="2246" width="13.6640625" style="115" customWidth="1"/>
    <col min="2247" max="2247" width="16.44140625" style="115" customWidth="1"/>
    <col min="2248" max="2248" width="13.6640625" style="115" customWidth="1"/>
    <col min="2249" max="2249" width="14.6640625" style="115" customWidth="1"/>
    <col min="2250" max="2254" width="13.6640625" style="115" customWidth="1"/>
    <col min="2255" max="2259" width="13.109375" style="115" customWidth="1"/>
    <col min="2260" max="2260" width="12.6640625" style="115" customWidth="1"/>
    <col min="2261" max="2261" width="16.33203125" style="115" customWidth="1"/>
    <col min="2262" max="2262" width="13.6640625" style="115" customWidth="1"/>
    <col min="2263" max="2263" width="12" style="115" customWidth="1"/>
    <col min="2264" max="2265" width="13.6640625" style="115" customWidth="1"/>
    <col min="2266" max="2266" width="16.33203125" style="115" bestFit="1" customWidth="1"/>
    <col min="2267" max="2270" width="13.6640625" style="115" customWidth="1"/>
    <col min="2271" max="2271" width="18.33203125" style="115" bestFit="1" customWidth="1"/>
    <col min="2272" max="2272" width="13.6640625" style="115" customWidth="1"/>
    <col min="2273" max="2273" width="16.33203125" style="115" bestFit="1" customWidth="1"/>
    <col min="2274" max="2275" width="13.6640625" style="115" customWidth="1"/>
    <col min="2276" max="2276" width="15.88671875" style="115" customWidth="1"/>
    <col min="2277" max="2277" width="15" style="115" customWidth="1"/>
    <col min="2278" max="2278" width="17.44140625" style="115" bestFit="1" customWidth="1"/>
    <col min="2279" max="2279" width="21.33203125" style="115" bestFit="1" customWidth="1"/>
    <col min="2280" max="2280" width="13.88671875" style="115" bestFit="1" customWidth="1"/>
    <col min="2281" max="2281" width="12.88671875" style="115" bestFit="1" customWidth="1"/>
    <col min="2282" max="2283" width="11.44140625" style="115"/>
    <col min="2284" max="2311" width="0" style="115" hidden="1" customWidth="1"/>
    <col min="2312" max="2481" width="11.44140625" style="115"/>
    <col min="2482" max="2482" width="8.6640625" style="115" customWidth="1"/>
    <col min="2483" max="2483" width="52.109375" style="115" bestFit="1" customWidth="1"/>
    <col min="2484" max="2484" width="16.33203125" style="115" customWidth="1"/>
    <col min="2485" max="2485" width="15" style="115" customWidth="1"/>
    <col min="2486" max="2486" width="16.33203125" style="115" customWidth="1"/>
    <col min="2487" max="2487" width="19.6640625" style="115" customWidth="1"/>
    <col min="2488" max="2488" width="16.33203125" style="115" customWidth="1"/>
    <col min="2489" max="2489" width="16.6640625" style="115" customWidth="1"/>
    <col min="2490" max="2490" width="14.88671875" style="115" customWidth="1"/>
    <col min="2491" max="2491" width="16.88671875" style="115" customWidth="1"/>
    <col min="2492" max="2493" width="16.33203125" style="115" customWidth="1"/>
    <col min="2494" max="2494" width="16" style="115" customWidth="1"/>
    <col min="2495" max="2495" width="19.44140625" style="115" customWidth="1"/>
    <col min="2496" max="2496" width="16.33203125" style="115" customWidth="1"/>
    <col min="2497" max="2497" width="14.44140625" style="115" customWidth="1"/>
    <col min="2498" max="2498" width="19" style="115" customWidth="1"/>
    <col min="2499" max="2499" width="15.109375" style="115" bestFit="1" customWidth="1"/>
    <col min="2500" max="2502" width="13.6640625" style="115" customWidth="1"/>
    <col min="2503" max="2503" width="16.44140625" style="115" customWidth="1"/>
    <col min="2504" max="2504" width="13.6640625" style="115" customWidth="1"/>
    <col min="2505" max="2505" width="14.6640625" style="115" customWidth="1"/>
    <col min="2506" max="2510" width="13.6640625" style="115" customWidth="1"/>
    <col min="2511" max="2515" width="13.109375" style="115" customWidth="1"/>
    <col min="2516" max="2516" width="12.6640625" style="115" customWidth="1"/>
    <col min="2517" max="2517" width="16.33203125" style="115" customWidth="1"/>
    <col min="2518" max="2518" width="13.6640625" style="115" customWidth="1"/>
    <col min="2519" max="2519" width="12" style="115" customWidth="1"/>
    <col min="2520" max="2521" width="13.6640625" style="115" customWidth="1"/>
    <col min="2522" max="2522" width="16.33203125" style="115" bestFit="1" customWidth="1"/>
    <col min="2523" max="2526" width="13.6640625" style="115" customWidth="1"/>
    <col min="2527" max="2527" width="18.33203125" style="115" bestFit="1" customWidth="1"/>
    <col min="2528" max="2528" width="13.6640625" style="115" customWidth="1"/>
    <col min="2529" max="2529" width="16.33203125" style="115" bestFit="1" customWidth="1"/>
    <col min="2530" max="2531" width="13.6640625" style="115" customWidth="1"/>
    <col min="2532" max="2532" width="15.88671875" style="115" customWidth="1"/>
    <col min="2533" max="2533" width="15" style="115" customWidth="1"/>
    <col min="2534" max="2534" width="17.44140625" style="115" bestFit="1" customWidth="1"/>
    <col min="2535" max="2535" width="21.33203125" style="115" bestFit="1" customWidth="1"/>
    <col min="2536" max="2536" width="13.88671875" style="115" bestFit="1" customWidth="1"/>
    <col min="2537" max="2537" width="12.88671875" style="115" bestFit="1" customWidth="1"/>
    <col min="2538" max="2539" width="11.44140625" style="115"/>
    <col min="2540" max="2567" width="0" style="115" hidden="1" customWidth="1"/>
    <col min="2568" max="2737" width="11.44140625" style="115"/>
    <col min="2738" max="2738" width="8.6640625" style="115" customWidth="1"/>
    <col min="2739" max="2739" width="52.109375" style="115" bestFit="1" customWidth="1"/>
    <col min="2740" max="2740" width="16.33203125" style="115" customWidth="1"/>
    <col min="2741" max="2741" width="15" style="115" customWidth="1"/>
    <col min="2742" max="2742" width="16.33203125" style="115" customWidth="1"/>
    <col min="2743" max="2743" width="19.6640625" style="115" customWidth="1"/>
    <col min="2744" max="2744" width="16.33203125" style="115" customWidth="1"/>
    <col min="2745" max="2745" width="16.6640625" style="115" customWidth="1"/>
    <col min="2746" max="2746" width="14.88671875" style="115" customWidth="1"/>
    <col min="2747" max="2747" width="16.88671875" style="115" customWidth="1"/>
    <col min="2748" max="2749" width="16.33203125" style="115" customWidth="1"/>
    <col min="2750" max="2750" width="16" style="115" customWidth="1"/>
    <col min="2751" max="2751" width="19.44140625" style="115" customWidth="1"/>
    <col min="2752" max="2752" width="16.33203125" style="115" customWidth="1"/>
    <col min="2753" max="2753" width="14.44140625" style="115" customWidth="1"/>
    <col min="2754" max="2754" width="19" style="115" customWidth="1"/>
    <col min="2755" max="2755" width="15.109375" style="115" bestFit="1" customWidth="1"/>
    <col min="2756" max="2758" width="13.6640625" style="115" customWidth="1"/>
    <col min="2759" max="2759" width="16.44140625" style="115" customWidth="1"/>
    <col min="2760" max="2760" width="13.6640625" style="115" customWidth="1"/>
    <col min="2761" max="2761" width="14.6640625" style="115" customWidth="1"/>
    <col min="2762" max="2766" width="13.6640625" style="115" customWidth="1"/>
    <col min="2767" max="2771" width="13.109375" style="115" customWidth="1"/>
    <col min="2772" max="2772" width="12.6640625" style="115" customWidth="1"/>
    <col min="2773" max="2773" width="16.33203125" style="115" customWidth="1"/>
    <col min="2774" max="2774" width="13.6640625" style="115" customWidth="1"/>
    <col min="2775" max="2775" width="12" style="115" customWidth="1"/>
    <col min="2776" max="2777" width="13.6640625" style="115" customWidth="1"/>
    <col min="2778" max="2778" width="16.33203125" style="115" bestFit="1" customWidth="1"/>
    <col min="2779" max="2782" width="13.6640625" style="115" customWidth="1"/>
    <col min="2783" max="2783" width="18.33203125" style="115" bestFit="1" customWidth="1"/>
    <col min="2784" max="2784" width="13.6640625" style="115" customWidth="1"/>
    <col min="2785" max="2785" width="16.33203125" style="115" bestFit="1" customWidth="1"/>
    <col min="2786" max="2787" width="13.6640625" style="115" customWidth="1"/>
    <col min="2788" max="2788" width="15.88671875" style="115" customWidth="1"/>
    <col min="2789" max="2789" width="15" style="115" customWidth="1"/>
    <col min="2790" max="2790" width="17.44140625" style="115" bestFit="1" customWidth="1"/>
    <col min="2791" max="2791" width="21.33203125" style="115" bestFit="1" customWidth="1"/>
    <col min="2792" max="2792" width="13.88671875" style="115" bestFit="1" customWidth="1"/>
    <col min="2793" max="2793" width="12.88671875" style="115" bestFit="1" customWidth="1"/>
    <col min="2794" max="2795" width="11.44140625" style="115"/>
    <col min="2796" max="2823" width="0" style="115" hidden="1" customWidth="1"/>
    <col min="2824" max="2993" width="11.44140625" style="115"/>
    <col min="2994" max="2994" width="8.6640625" style="115" customWidth="1"/>
    <col min="2995" max="2995" width="52.109375" style="115" bestFit="1" customWidth="1"/>
    <col min="2996" max="2996" width="16.33203125" style="115" customWidth="1"/>
    <col min="2997" max="2997" width="15" style="115" customWidth="1"/>
    <col min="2998" max="2998" width="16.33203125" style="115" customWidth="1"/>
    <col min="2999" max="2999" width="19.6640625" style="115" customWidth="1"/>
    <col min="3000" max="3000" width="16.33203125" style="115" customWidth="1"/>
    <col min="3001" max="3001" width="16.6640625" style="115" customWidth="1"/>
    <col min="3002" max="3002" width="14.88671875" style="115" customWidth="1"/>
    <col min="3003" max="3003" width="16.88671875" style="115" customWidth="1"/>
    <col min="3004" max="3005" width="16.33203125" style="115" customWidth="1"/>
    <col min="3006" max="3006" width="16" style="115" customWidth="1"/>
    <col min="3007" max="3007" width="19.44140625" style="115" customWidth="1"/>
    <col min="3008" max="3008" width="16.33203125" style="115" customWidth="1"/>
    <col min="3009" max="3009" width="14.44140625" style="115" customWidth="1"/>
    <col min="3010" max="3010" width="19" style="115" customWidth="1"/>
    <col min="3011" max="3011" width="15.109375" style="115" bestFit="1" customWidth="1"/>
    <col min="3012" max="3014" width="13.6640625" style="115" customWidth="1"/>
    <col min="3015" max="3015" width="16.44140625" style="115" customWidth="1"/>
    <col min="3016" max="3016" width="13.6640625" style="115" customWidth="1"/>
    <col min="3017" max="3017" width="14.6640625" style="115" customWidth="1"/>
    <col min="3018" max="3022" width="13.6640625" style="115" customWidth="1"/>
    <col min="3023" max="3027" width="13.109375" style="115" customWidth="1"/>
    <col min="3028" max="3028" width="12.6640625" style="115" customWidth="1"/>
    <col min="3029" max="3029" width="16.33203125" style="115" customWidth="1"/>
    <col min="3030" max="3030" width="13.6640625" style="115" customWidth="1"/>
    <col min="3031" max="3031" width="12" style="115" customWidth="1"/>
    <col min="3032" max="3033" width="13.6640625" style="115" customWidth="1"/>
    <col min="3034" max="3034" width="16.33203125" style="115" bestFit="1" customWidth="1"/>
    <col min="3035" max="3038" width="13.6640625" style="115" customWidth="1"/>
    <col min="3039" max="3039" width="18.33203125" style="115" bestFit="1" customWidth="1"/>
    <col min="3040" max="3040" width="13.6640625" style="115" customWidth="1"/>
    <col min="3041" max="3041" width="16.33203125" style="115" bestFit="1" customWidth="1"/>
    <col min="3042" max="3043" width="13.6640625" style="115" customWidth="1"/>
    <col min="3044" max="3044" width="15.88671875" style="115" customWidth="1"/>
    <col min="3045" max="3045" width="15" style="115" customWidth="1"/>
    <col min="3046" max="3046" width="17.44140625" style="115" bestFit="1" customWidth="1"/>
    <col min="3047" max="3047" width="21.33203125" style="115" bestFit="1" customWidth="1"/>
    <col min="3048" max="3048" width="13.88671875" style="115" bestFit="1" customWidth="1"/>
    <col min="3049" max="3049" width="12.88671875" style="115" bestFit="1" customWidth="1"/>
    <col min="3050" max="3051" width="11.44140625" style="115"/>
    <col min="3052" max="3079" width="0" style="115" hidden="1" customWidth="1"/>
    <col min="3080" max="3249" width="11.44140625" style="115"/>
    <col min="3250" max="3250" width="8.6640625" style="115" customWidth="1"/>
    <col min="3251" max="3251" width="52.109375" style="115" bestFit="1" customWidth="1"/>
    <col min="3252" max="3252" width="16.33203125" style="115" customWidth="1"/>
    <col min="3253" max="3253" width="15" style="115" customWidth="1"/>
    <col min="3254" max="3254" width="16.33203125" style="115" customWidth="1"/>
    <col min="3255" max="3255" width="19.6640625" style="115" customWidth="1"/>
    <col min="3256" max="3256" width="16.33203125" style="115" customWidth="1"/>
    <col min="3257" max="3257" width="16.6640625" style="115" customWidth="1"/>
    <col min="3258" max="3258" width="14.88671875" style="115" customWidth="1"/>
    <col min="3259" max="3259" width="16.88671875" style="115" customWidth="1"/>
    <col min="3260" max="3261" width="16.33203125" style="115" customWidth="1"/>
    <col min="3262" max="3262" width="16" style="115" customWidth="1"/>
    <col min="3263" max="3263" width="19.44140625" style="115" customWidth="1"/>
    <col min="3264" max="3264" width="16.33203125" style="115" customWidth="1"/>
    <col min="3265" max="3265" width="14.44140625" style="115" customWidth="1"/>
    <col min="3266" max="3266" width="19" style="115" customWidth="1"/>
    <col min="3267" max="3267" width="15.109375" style="115" bestFit="1" customWidth="1"/>
    <col min="3268" max="3270" width="13.6640625" style="115" customWidth="1"/>
    <col min="3271" max="3271" width="16.44140625" style="115" customWidth="1"/>
    <col min="3272" max="3272" width="13.6640625" style="115" customWidth="1"/>
    <col min="3273" max="3273" width="14.6640625" style="115" customWidth="1"/>
    <col min="3274" max="3278" width="13.6640625" style="115" customWidth="1"/>
    <col min="3279" max="3283" width="13.109375" style="115" customWidth="1"/>
    <col min="3284" max="3284" width="12.6640625" style="115" customWidth="1"/>
    <col min="3285" max="3285" width="16.33203125" style="115" customWidth="1"/>
    <col min="3286" max="3286" width="13.6640625" style="115" customWidth="1"/>
    <col min="3287" max="3287" width="12" style="115" customWidth="1"/>
    <col min="3288" max="3289" width="13.6640625" style="115" customWidth="1"/>
    <col min="3290" max="3290" width="16.33203125" style="115" bestFit="1" customWidth="1"/>
    <col min="3291" max="3294" width="13.6640625" style="115" customWidth="1"/>
    <col min="3295" max="3295" width="18.33203125" style="115" bestFit="1" customWidth="1"/>
    <col min="3296" max="3296" width="13.6640625" style="115" customWidth="1"/>
    <col min="3297" max="3297" width="16.33203125" style="115" bestFit="1" customWidth="1"/>
    <col min="3298" max="3299" width="13.6640625" style="115" customWidth="1"/>
    <col min="3300" max="3300" width="15.88671875" style="115" customWidth="1"/>
    <col min="3301" max="3301" width="15" style="115" customWidth="1"/>
    <col min="3302" max="3302" width="17.44140625" style="115" bestFit="1" customWidth="1"/>
    <col min="3303" max="3303" width="21.33203125" style="115" bestFit="1" customWidth="1"/>
    <col min="3304" max="3304" width="13.88671875" style="115" bestFit="1" customWidth="1"/>
    <col min="3305" max="3305" width="12.88671875" style="115" bestFit="1" customWidth="1"/>
    <col min="3306" max="3307" width="11.44140625" style="115"/>
    <col min="3308" max="3335" width="0" style="115" hidden="1" customWidth="1"/>
    <col min="3336" max="3505" width="11.44140625" style="115"/>
    <col min="3506" max="3506" width="8.6640625" style="115" customWidth="1"/>
    <col min="3507" max="3507" width="52.109375" style="115" bestFit="1" customWidth="1"/>
    <col min="3508" max="3508" width="16.33203125" style="115" customWidth="1"/>
    <col min="3509" max="3509" width="15" style="115" customWidth="1"/>
    <col min="3510" max="3510" width="16.33203125" style="115" customWidth="1"/>
    <col min="3511" max="3511" width="19.6640625" style="115" customWidth="1"/>
    <col min="3512" max="3512" width="16.33203125" style="115" customWidth="1"/>
    <col min="3513" max="3513" width="16.6640625" style="115" customWidth="1"/>
    <col min="3514" max="3514" width="14.88671875" style="115" customWidth="1"/>
    <col min="3515" max="3515" width="16.88671875" style="115" customWidth="1"/>
    <col min="3516" max="3517" width="16.33203125" style="115" customWidth="1"/>
    <col min="3518" max="3518" width="16" style="115" customWidth="1"/>
    <col min="3519" max="3519" width="19.44140625" style="115" customWidth="1"/>
    <col min="3520" max="3520" width="16.33203125" style="115" customWidth="1"/>
    <col min="3521" max="3521" width="14.44140625" style="115" customWidth="1"/>
    <col min="3522" max="3522" width="19" style="115" customWidth="1"/>
    <col min="3523" max="3523" width="15.109375" style="115" bestFit="1" customWidth="1"/>
    <col min="3524" max="3526" width="13.6640625" style="115" customWidth="1"/>
    <col min="3527" max="3527" width="16.44140625" style="115" customWidth="1"/>
    <col min="3528" max="3528" width="13.6640625" style="115" customWidth="1"/>
    <col min="3529" max="3529" width="14.6640625" style="115" customWidth="1"/>
    <col min="3530" max="3534" width="13.6640625" style="115" customWidth="1"/>
    <col min="3535" max="3539" width="13.109375" style="115" customWidth="1"/>
    <col min="3540" max="3540" width="12.6640625" style="115" customWidth="1"/>
    <col min="3541" max="3541" width="16.33203125" style="115" customWidth="1"/>
    <col min="3542" max="3542" width="13.6640625" style="115" customWidth="1"/>
    <col min="3543" max="3543" width="12" style="115" customWidth="1"/>
    <col min="3544" max="3545" width="13.6640625" style="115" customWidth="1"/>
    <col min="3546" max="3546" width="16.33203125" style="115" bestFit="1" customWidth="1"/>
    <col min="3547" max="3550" width="13.6640625" style="115" customWidth="1"/>
    <col min="3551" max="3551" width="18.33203125" style="115" bestFit="1" customWidth="1"/>
    <col min="3552" max="3552" width="13.6640625" style="115" customWidth="1"/>
    <col min="3553" max="3553" width="16.33203125" style="115" bestFit="1" customWidth="1"/>
    <col min="3554" max="3555" width="13.6640625" style="115" customWidth="1"/>
    <col min="3556" max="3556" width="15.88671875" style="115" customWidth="1"/>
    <col min="3557" max="3557" width="15" style="115" customWidth="1"/>
    <col min="3558" max="3558" width="17.44140625" style="115" bestFit="1" customWidth="1"/>
    <col min="3559" max="3559" width="21.33203125" style="115" bestFit="1" customWidth="1"/>
    <col min="3560" max="3560" width="13.88671875" style="115" bestFit="1" customWidth="1"/>
    <col min="3561" max="3561" width="12.88671875" style="115" bestFit="1" customWidth="1"/>
    <col min="3562" max="3563" width="11.44140625" style="115"/>
    <col min="3564" max="3591" width="0" style="115" hidden="1" customWidth="1"/>
    <col min="3592" max="3761" width="11.44140625" style="115"/>
    <col min="3762" max="3762" width="8.6640625" style="115" customWidth="1"/>
    <col min="3763" max="3763" width="52.109375" style="115" bestFit="1" customWidth="1"/>
    <col min="3764" max="3764" width="16.33203125" style="115" customWidth="1"/>
    <col min="3765" max="3765" width="15" style="115" customWidth="1"/>
    <col min="3766" max="3766" width="16.33203125" style="115" customWidth="1"/>
    <col min="3767" max="3767" width="19.6640625" style="115" customWidth="1"/>
    <col min="3768" max="3768" width="16.33203125" style="115" customWidth="1"/>
    <col min="3769" max="3769" width="16.6640625" style="115" customWidth="1"/>
    <col min="3770" max="3770" width="14.88671875" style="115" customWidth="1"/>
    <col min="3771" max="3771" width="16.88671875" style="115" customWidth="1"/>
    <col min="3772" max="3773" width="16.33203125" style="115" customWidth="1"/>
    <col min="3774" max="3774" width="16" style="115" customWidth="1"/>
    <col min="3775" max="3775" width="19.44140625" style="115" customWidth="1"/>
    <col min="3776" max="3776" width="16.33203125" style="115" customWidth="1"/>
    <col min="3777" max="3777" width="14.44140625" style="115" customWidth="1"/>
    <col min="3778" max="3778" width="19" style="115" customWidth="1"/>
    <col min="3779" max="3779" width="15.109375" style="115" bestFit="1" customWidth="1"/>
    <col min="3780" max="3782" width="13.6640625" style="115" customWidth="1"/>
    <col min="3783" max="3783" width="16.44140625" style="115" customWidth="1"/>
    <col min="3784" max="3784" width="13.6640625" style="115" customWidth="1"/>
    <col min="3785" max="3785" width="14.6640625" style="115" customWidth="1"/>
    <col min="3786" max="3790" width="13.6640625" style="115" customWidth="1"/>
    <col min="3791" max="3795" width="13.109375" style="115" customWidth="1"/>
    <col min="3796" max="3796" width="12.6640625" style="115" customWidth="1"/>
    <col min="3797" max="3797" width="16.33203125" style="115" customWidth="1"/>
    <col min="3798" max="3798" width="13.6640625" style="115" customWidth="1"/>
    <col min="3799" max="3799" width="12" style="115" customWidth="1"/>
    <col min="3800" max="3801" width="13.6640625" style="115" customWidth="1"/>
    <col min="3802" max="3802" width="16.33203125" style="115" bestFit="1" customWidth="1"/>
    <col min="3803" max="3806" width="13.6640625" style="115" customWidth="1"/>
    <col min="3807" max="3807" width="18.33203125" style="115" bestFit="1" customWidth="1"/>
    <col min="3808" max="3808" width="13.6640625" style="115" customWidth="1"/>
    <col min="3809" max="3809" width="16.33203125" style="115" bestFit="1" customWidth="1"/>
    <col min="3810" max="3811" width="13.6640625" style="115" customWidth="1"/>
    <col min="3812" max="3812" width="15.88671875" style="115" customWidth="1"/>
    <col min="3813" max="3813" width="15" style="115" customWidth="1"/>
    <col min="3814" max="3814" width="17.44140625" style="115" bestFit="1" customWidth="1"/>
    <col min="3815" max="3815" width="21.33203125" style="115" bestFit="1" customWidth="1"/>
    <col min="3816" max="3816" width="13.88671875" style="115" bestFit="1" customWidth="1"/>
    <col min="3817" max="3817" width="12.88671875" style="115" bestFit="1" customWidth="1"/>
    <col min="3818" max="3819" width="11.44140625" style="115"/>
    <col min="3820" max="3847" width="0" style="115" hidden="1" customWidth="1"/>
    <col min="3848" max="4017" width="11.44140625" style="115"/>
    <col min="4018" max="4018" width="8.6640625" style="115" customWidth="1"/>
    <col min="4019" max="4019" width="52.109375" style="115" bestFit="1" customWidth="1"/>
    <col min="4020" max="4020" width="16.33203125" style="115" customWidth="1"/>
    <col min="4021" max="4021" width="15" style="115" customWidth="1"/>
    <col min="4022" max="4022" width="16.33203125" style="115" customWidth="1"/>
    <col min="4023" max="4023" width="19.6640625" style="115" customWidth="1"/>
    <col min="4024" max="4024" width="16.33203125" style="115" customWidth="1"/>
    <col min="4025" max="4025" width="16.6640625" style="115" customWidth="1"/>
    <col min="4026" max="4026" width="14.88671875" style="115" customWidth="1"/>
    <col min="4027" max="4027" width="16.88671875" style="115" customWidth="1"/>
    <col min="4028" max="4029" width="16.33203125" style="115" customWidth="1"/>
    <col min="4030" max="4030" width="16" style="115" customWidth="1"/>
    <col min="4031" max="4031" width="19.44140625" style="115" customWidth="1"/>
    <col min="4032" max="4032" width="16.33203125" style="115" customWidth="1"/>
    <col min="4033" max="4033" width="14.44140625" style="115" customWidth="1"/>
    <col min="4034" max="4034" width="19" style="115" customWidth="1"/>
    <col min="4035" max="4035" width="15.109375" style="115" bestFit="1" customWidth="1"/>
    <col min="4036" max="4038" width="13.6640625" style="115" customWidth="1"/>
    <col min="4039" max="4039" width="16.44140625" style="115" customWidth="1"/>
    <col min="4040" max="4040" width="13.6640625" style="115" customWidth="1"/>
    <col min="4041" max="4041" width="14.6640625" style="115" customWidth="1"/>
    <col min="4042" max="4046" width="13.6640625" style="115" customWidth="1"/>
    <col min="4047" max="4051" width="13.109375" style="115" customWidth="1"/>
    <col min="4052" max="4052" width="12.6640625" style="115" customWidth="1"/>
    <col min="4053" max="4053" width="16.33203125" style="115" customWidth="1"/>
    <col min="4054" max="4054" width="13.6640625" style="115" customWidth="1"/>
    <col min="4055" max="4055" width="12" style="115" customWidth="1"/>
    <col min="4056" max="4057" width="13.6640625" style="115" customWidth="1"/>
    <col min="4058" max="4058" width="16.33203125" style="115" bestFit="1" customWidth="1"/>
    <col min="4059" max="4062" width="13.6640625" style="115" customWidth="1"/>
    <col min="4063" max="4063" width="18.33203125" style="115" bestFit="1" customWidth="1"/>
    <col min="4064" max="4064" width="13.6640625" style="115" customWidth="1"/>
    <col min="4065" max="4065" width="16.33203125" style="115" bestFit="1" customWidth="1"/>
    <col min="4066" max="4067" width="13.6640625" style="115" customWidth="1"/>
    <col min="4068" max="4068" width="15.88671875" style="115" customWidth="1"/>
    <col min="4069" max="4069" width="15" style="115" customWidth="1"/>
    <col min="4070" max="4070" width="17.44140625" style="115" bestFit="1" customWidth="1"/>
    <col min="4071" max="4071" width="21.33203125" style="115" bestFit="1" customWidth="1"/>
    <col min="4072" max="4072" width="13.88671875" style="115" bestFit="1" customWidth="1"/>
    <col min="4073" max="4073" width="12.88671875" style="115" bestFit="1" customWidth="1"/>
    <col min="4074" max="4075" width="11.44140625" style="115"/>
    <col min="4076" max="4103" width="0" style="115" hidden="1" customWidth="1"/>
    <col min="4104" max="4273" width="11.44140625" style="115"/>
    <col min="4274" max="4274" width="8.6640625" style="115" customWidth="1"/>
    <col min="4275" max="4275" width="52.109375" style="115" bestFit="1" customWidth="1"/>
    <col min="4276" max="4276" width="16.33203125" style="115" customWidth="1"/>
    <col min="4277" max="4277" width="15" style="115" customWidth="1"/>
    <col min="4278" max="4278" width="16.33203125" style="115" customWidth="1"/>
    <col min="4279" max="4279" width="19.6640625" style="115" customWidth="1"/>
    <col min="4280" max="4280" width="16.33203125" style="115" customWidth="1"/>
    <col min="4281" max="4281" width="16.6640625" style="115" customWidth="1"/>
    <col min="4282" max="4282" width="14.88671875" style="115" customWidth="1"/>
    <col min="4283" max="4283" width="16.88671875" style="115" customWidth="1"/>
    <col min="4284" max="4285" width="16.33203125" style="115" customWidth="1"/>
    <col min="4286" max="4286" width="16" style="115" customWidth="1"/>
    <col min="4287" max="4287" width="19.44140625" style="115" customWidth="1"/>
    <col min="4288" max="4288" width="16.33203125" style="115" customWidth="1"/>
    <col min="4289" max="4289" width="14.44140625" style="115" customWidth="1"/>
    <col min="4290" max="4290" width="19" style="115" customWidth="1"/>
    <col min="4291" max="4291" width="15.109375" style="115" bestFit="1" customWidth="1"/>
    <col min="4292" max="4294" width="13.6640625" style="115" customWidth="1"/>
    <col min="4295" max="4295" width="16.44140625" style="115" customWidth="1"/>
    <col min="4296" max="4296" width="13.6640625" style="115" customWidth="1"/>
    <col min="4297" max="4297" width="14.6640625" style="115" customWidth="1"/>
    <col min="4298" max="4302" width="13.6640625" style="115" customWidth="1"/>
    <col min="4303" max="4307" width="13.109375" style="115" customWidth="1"/>
    <col min="4308" max="4308" width="12.6640625" style="115" customWidth="1"/>
    <col min="4309" max="4309" width="16.33203125" style="115" customWidth="1"/>
    <col min="4310" max="4310" width="13.6640625" style="115" customWidth="1"/>
    <col min="4311" max="4311" width="12" style="115" customWidth="1"/>
    <col min="4312" max="4313" width="13.6640625" style="115" customWidth="1"/>
    <col min="4314" max="4314" width="16.33203125" style="115" bestFit="1" customWidth="1"/>
    <col min="4315" max="4318" width="13.6640625" style="115" customWidth="1"/>
    <col min="4319" max="4319" width="18.33203125" style="115" bestFit="1" customWidth="1"/>
    <col min="4320" max="4320" width="13.6640625" style="115" customWidth="1"/>
    <col min="4321" max="4321" width="16.33203125" style="115" bestFit="1" customWidth="1"/>
    <col min="4322" max="4323" width="13.6640625" style="115" customWidth="1"/>
    <col min="4324" max="4324" width="15.88671875" style="115" customWidth="1"/>
    <col min="4325" max="4325" width="15" style="115" customWidth="1"/>
    <col min="4326" max="4326" width="17.44140625" style="115" bestFit="1" customWidth="1"/>
    <col min="4327" max="4327" width="21.33203125" style="115" bestFit="1" customWidth="1"/>
    <col min="4328" max="4328" width="13.88671875" style="115" bestFit="1" customWidth="1"/>
    <col min="4329" max="4329" width="12.88671875" style="115" bestFit="1" customWidth="1"/>
    <col min="4330" max="4331" width="11.44140625" style="115"/>
    <col min="4332" max="4359" width="0" style="115" hidden="1" customWidth="1"/>
    <col min="4360" max="4529" width="11.44140625" style="115"/>
    <col min="4530" max="4530" width="8.6640625" style="115" customWidth="1"/>
    <col min="4531" max="4531" width="52.109375" style="115" bestFit="1" customWidth="1"/>
    <col min="4532" max="4532" width="16.33203125" style="115" customWidth="1"/>
    <col min="4533" max="4533" width="15" style="115" customWidth="1"/>
    <col min="4534" max="4534" width="16.33203125" style="115" customWidth="1"/>
    <col min="4535" max="4535" width="19.6640625" style="115" customWidth="1"/>
    <col min="4536" max="4536" width="16.33203125" style="115" customWidth="1"/>
    <col min="4537" max="4537" width="16.6640625" style="115" customWidth="1"/>
    <col min="4538" max="4538" width="14.88671875" style="115" customWidth="1"/>
    <col min="4539" max="4539" width="16.88671875" style="115" customWidth="1"/>
    <col min="4540" max="4541" width="16.33203125" style="115" customWidth="1"/>
    <col min="4542" max="4542" width="16" style="115" customWidth="1"/>
    <col min="4543" max="4543" width="19.44140625" style="115" customWidth="1"/>
    <col min="4544" max="4544" width="16.33203125" style="115" customWidth="1"/>
    <col min="4545" max="4545" width="14.44140625" style="115" customWidth="1"/>
    <col min="4546" max="4546" width="19" style="115" customWidth="1"/>
    <col min="4547" max="4547" width="15.109375" style="115" bestFit="1" customWidth="1"/>
    <col min="4548" max="4550" width="13.6640625" style="115" customWidth="1"/>
    <col min="4551" max="4551" width="16.44140625" style="115" customWidth="1"/>
    <col min="4552" max="4552" width="13.6640625" style="115" customWidth="1"/>
    <col min="4553" max="4553" width="14.6640625" style="115" customWidth="1"/>
    <col min="4554" max="4558" width="13.6640625" style="115" customWidth="1"/>
    <col min="4559" max="4563" width="13.109375" style="115" customWidth="1"/>
    <col min="4564" max="4564" width="12.6640625" style="115" customWidth="1"/>
    <col min="4565" max="4565" width="16.33203125" style="115" customWidth="1"/>
    <col min="4566" max="4566" width="13.6640625" style="115" customWidth="1"/>
    <col min="4567" max="4567" width="12" style="115" customWidth="1"/>
    <col min="4568" max="4569" width="13.6640625" style="115" customWidth="1"/>
    <col min="4570" max="4570" width="16.33203125" style="115" bestFit="1" customWidth="1"/>
    <col min="4571" max="4574" width="13.6640625" style="115" customWidth="1"/>
    <col min="4575" max="4575" width="18.33203125" style="115" bestFit="1" customWidth="1"/>
    <col min="4576" max="4576" width="13.6640625" style="115" customWidth="1"/>
    <col min="4577" max="4577" width="16.33203125" style="115" bestFit="1" customWidth="1"/>
    <col min="4578" max="4579" width="13.6640625" style="115" customWidth="1"/>
    <col min="4580" max="4580" width="15.88671875" style="115" customWidth="1"/>
    <col min="4581" max="4581" width="15" style="115" customWidth="1"/>
    <col min="4582" max="4582" width="17.44140625" style="115" bestFit="1" customWidth="1"/>
    <col min="4583" max="4583" width="21.33203125" style="115" bestFit="1" customWidth="1"/>
    <col min="4584" max="4584" width="13.88671875" style="115" bestFit="1" customWidth="1"/>
    <col min="4585" max="4585" width="12.88671875" style="115" bestFit="1" customWidth="1"/>
    <col min="4586" max="4587" width="11.44140625" style="115"/>
    <col min="4588" max="4615" width="0" style="115" hidden="1" customWidth="1"/>
    <col min="4616" max="4785" width="11.44140625" style="115"/>
    <col min="4786" max="4786" width="8.6640625" style="115" customWidth="1"/>
    <col min="4787" max="4787" width="52.109375" style="115" bestFit="1" customWidth="1"/>
    <col min="4788" max="4788" width="16.33203125" style="115" customWidth="1"/>
    <col min="4789" max="4789" width="15" style="115" customWidth="1"/>
    <col min="4790" max="4790" width="16.33203125" style="115" customWidth="1"/>
    <col min="4791" max="4791" width="19.6640625" style="115" customWidth="1"/>
    <col min="4792" max="4792" width="16.33203125" style="115" customWidth="1"/>
    <col min="4793" max="4793" width="16.6640625" style="115" customWidth="1"/>
    <col min="4794" max="4794" width="14.88671875" style="115" customWidth="1"/>
    <col min="4795" max="4795" width="16.88671875" style="115" customWidth="1"/>
    <col min="4796" max="4797" width="16.33203125" style="115" customWidth="1"/>
    <col min="4798" max="4798" width="16" style="115" customWidth="1"/>
    <col min="4799" max="4799" width="19.44140625" style="115" customWidth="1"/>
    <col min="4800" max="4800" width="16.33203125" style="115" customWidth="1"/>
    <col min="4801" max="4801" width="14.44140625" style="115" customWidth="1"/>
    <col min="4802" max="4802" width="19" style="115" customWidth="1"/>
    <col min="4803" max="4803" width="15.109375" style="115" bestFit="1" customWidth="1"/>
    <col min="4804" max="4806" width="13.6640625" style="115" customWidth="1"/>
    <col min="4807" max="4807" width="16.44140625" style="115" customWidth="1"/>
    <col min="4808" max="4808" width="13.6640625" style="115" customWidth="1"/>
    <col min="4809" max="4809" width="14.6640625" style="115" customWidth="1"/>
    <col min="4810" max="4814" width="13.6640625" style="115" customWidth="1"/>
    <col min="4815" max="4819" width="13.109375" style="115" customWidth="1"/>
    <col min="4820" max="4820" width="12.6640625" style="115" customWidth="1"/>
    <col min="4821" max="4821" width="16.33203125" style="115" customWidth="1"/>
    <col min="4822" max="4822" width="13.6640625" style="115" customWidth="1"/>
    <col min="4823" max="4823" width="12" style="115" customWidth="1"/>
    <col min="4824" max="4825" width="13.6640625" style="115" customWidth="1"/>
    <col min="4826" max="4826" width="16.33203125" style="115" bestFit="1" customWidth="1"/>
    <col min="4827" max="4830" width="13.6640625" style="115" customWidth="1"/>
    <col min="4831" max="4831" width="18.33203125" style="115" bestFit="1" customWidth="1"/>
    <col min="4832" max="4832" width="13.6640625" style="115" customWidth="1"/>
    <col min="4833" max="4833" width="16.33203125" style="115" bestFit="1" customWidth="1"/>
    <col min="4834" max="4835" width="13.6640625" style="115" customWidth="1"/>
    <col min="4836" max="4836" width="15.88671875" style="115" customWidth="1"/>
    <col min="4837" max="4837" width="15" style="115" customWidth="1"/>
    <col min="4838" max="4838" width="17.44140625" style="115" bestFit="1" customWidth="1"/>
    <col min="4839" max="4839" width="21.33203125" style="115" bestFit="1" customWidth="1"/>
    <col min="4840" max="4840" width="13.88671875" style="115" bestFit="1" customWidth="1"/>
    <col min="4841" max="4841" width="12.88671875" style="115" bestFit="1" customWidth="1"/>
    <col min="4842" max="4843" width="11.44140625" style="115"/>
    <col min="4844" max="4871" width="0" style="115" hidden="1" customWidth="1"/>
    <col min="4872" max="5041" width="11.44140625" style="115"/>
    <col min="5042" max="5042" width="8.6640625" style="115" customWidth="1"/>
    <col min="5043" max="5043" width="52.109375" style="115" bestFit="1" customWidth="1"/>
    <col min="5044" max="5044" width="16.33203125" style="115" customWidth="1"/>
    <col min="5045" max="5045" width="15" style="115" customWidth="1"/>
    <col min="5046" max="5046" width="16.33203125" style="115" customWidth="1"/>
    <col min="5047" max="5047" width="19.6640625" style="115" customWidth="1"/>
    <col min="5048" max="5048" width="16.33203125" style="115" customWidth="1"/>
    <col min="5049" max="5049" width="16.6640625" style="115" customWidth="1"/>
    <col min="5050" max="5050" width="14.88671875" style="115" customWidth="1"/>
    <col min="5051" max="5051" width="16.88671875" style="115" customWidth="1"/>
    <col min="5052" max="5053" width="16.33203125" style="115" customWidth="1"/>
    <col min="5054" max="5054" width="16" style="115" customWidth="1"/>
    <col min="5055" max="5055" width="19.44140625" style="115" customWidth="1"/>
    <col min="5056" max="5056" width="16.33203125" style="115" customWidth="1"/>
    <col min="5057" max="5057" width="14.44140625" style="115" customWidth="1"/>
    <col min="5058" max="5058" width="19" style="115" customWidth="1"/>
    <col min="5059" max="5059" width="15.109375" style="115" bestFit="1" customWidth="1"/>
    <col min="5060" max="5062" width="13.6640625" style="115" customWidth="1"/>
    <col min="5063" max="5063" width="16.44140625" style="115" customWidth="1"/>
    <col min="5064" max="5064" width="13.6640625" style="115" customWidth="1"/>
    <col min="5065" max="5065" width="14.6640625" style="115" customWidth="1"/>
    <col min="5066" max="5070" width="13.6640625" style="115" customWidth="1"/>
    <col min="5071" max="5075" width="13.109375" style="115" customWidth="1"/>
    <col min="5076" max="5076" width="12.6640625" style="115" customWidth="1"/>
    <col min="5077" max="5077" width="16.33203125" style="115" customWidth="1"/>
    <col min="5078" max="5078" width="13.6640625" style="115" customWidth="1"/>
    <col min="5079" max="5079" width="12" style="115" customWidth="1"/>
    <col min="5080" max="5081" width="13.6640625" style="115" customWidth="1"/>
    <col min="5082" max="5082" width="16.33203125" style="115" bestFit="1" customWidth="1"/>
    <col min="5083" max="5086" width="13.6640625" style="115" customWidth="1"/>
    <col min="5087" max="5087" width="18.33203125" style="115" bestFit="1" customWidth="1"/>
    <col min="5088" max="5088" width="13.6640625" style="115" customWidth="1"/>
    <col min="5089" max="5089" width="16.33203125" style="115" bestFit="1" customWidth="1"/>
    <col min="5090" max="5091" width="13.6640625" style="115" customWidth="1"/>
    <col min="5092" max="5092" width="15.88671875" style="115" customWidth="1"/>
    <col min="5093" max="5093" width="15" style="115" customWidth="1"/>
    <col min="5094" max="5094" width="17.44140625" style="115" bestFit="1" customWidth="1"/>
    <col min="5095" max="5095" width="21.33203125" style="115" bestFit="1" customWidth="1"/>
    <col min="5096" max="5096" width="13.88671875" style="115" bestFit="1" customWidth="1"/>
    <col min="5097" max="5097" width="12.88671875" style="115" bestFit="1" customWidth="1"/>
    <col min="5098" max="5099" width="11.44140625" style="115"/>
    <col min="5100" max="5127" width="0" style="115" hidden="1" customWidth="1"/>
    <col min="5128" max="5297" width="11.44140625" style="115"/>
    <col min="5298" max="5298" width="8.6640625" style="115" customWidth="1"/>
    <col min="5299" max="5299" width="52.109375" style="115" bestFit="1" customWidth="1"/>
    <col min="5300" max="5300" width="16.33203125" style="115" customWidth="1"/>
    <col min="5301" max="5301" width="15" style="115" customWidth="1"/>
    <col min="5302" max="5302" width="16.33203125" style="115" customWidth="1"/>
    <col min="5303" max="5303" width="19.6640625" style="115" customWidth="1"/>
    <col min="5304" max="5304" width="16.33203125" style="115" customWidth="1"/>
    <col min="5305" max="5305" width="16.6640625" style="115" customWidth="1"/>
    <col min="5306" max="5306" width="14.88671875" style="115" customWidth="1"/>
    <col min="5307" max="5307" width="16.88671875" style="115" customWidth="1"/>
    <col min="5308" max="5309" width="16.33203125" style="115" customWidth="1"/>
    <col min="5310" max="5310" width="16" style="115" customWidth="1"/>
    <col min="5311" max="5311" width="19.44140625" style="115" customWidth="1"/>
    <col min="5312" max="5312" width="16.33203125" style="115" customWidth="1"/>
    <col min="5313" max="5313" width="14.44140625" style="115" customWidth="1"/>
    <col min="5314" max="5314" width="19" style="115" customWidth="1"/>
    <col min="5315" max="5315" width="15.109375" style="115" bestFit="1" customWidth="1"/>
    <col min="5316" max="5318" width="13.6640625" style="115" customWidth="1"/>
    <col min="5319" max="5319" width="16.44140625" style="115" customWidth="1"/>
    <col min="5320" max="5320" width="13.6640625" style="115" customWidth="1"/>
    <col min="5321" max="5321" width="14.6640625" style="115" customWidth="1"/>
    <col min="5322" max="5326" width="13.6640625" style="115" customWidth="1"/>
    <col min="5327" max="5331" width="13.109375" style="115" customWidth="1"/>
    <col min="5332" max="5332" width="12.6640625" style="115" customWidth="1"/>
    <col min="5333" max="5333" width="16.33203125" style="115" customWidth="1"/>
    <col min="5334" max="5334" width="13.6640625" style="115" customWidth="1"/>
    <col min="5335" max="5335" width="12" style="115" customWidth="1"/>
    <col min="5336" max="5337" width="13.6640625" style="115" customWidth="1"/>
    <col min="5338" max="5338" width="16.33203125" style="115" bestFit="1" customWidth="1"/>
    <col min="5339" max="5342" width="13.6640625" style="115" customWidth="1"/>
    <col min="5343" max="5343" width="18.33203125" style="115" bestFit="1" customWidth="1"/>
    <col min="5344" max="5344" width="13.6640625" style="115" customWidth="1"/>
    <col min="5345" max="5345" width="16.33203125" style="115" bestFit="1" customWidth="1"/>
    <col min="5346" max="5347" width="13.6640625" style="115" customWidth="1"/>
    <col min="5348" max="5348" width="15.88671875" style="115" customWidth="1"/>
    <col min="5349" max="5349" width="15" style="115" customWidth="1"/>
    <col min="5350" max="5350" width="17.44140625" style="115" bestFit="1" customWidth="1"/>
    <col min="5351" max="5351" width="21.33203125" style="115" bestFit="1" customWidth="1"/>
    <col min="5352" max="5352" width="13.88671875" style="115" bestFit="1" customWidth="1"/>
    <col min="5353" max="5353" width="12.88671875" style="115" bestFit="1" customWidth="1"/>
    <col min="5354" max="5355" width="11.44140625" style="115"/>
    <col min="5356" max="5383" width="0" style="115" hidden="1" customWidth="1"/>
    <col min="5384" max="5553" width="11.44140625" style="115"/>
    <col min="5554" max="5554" width="8.6640625" style="115" customWidth="1"/>
    <col min="5555" max="5555" width="52.109375" style="115" bestFit="1" customWidth="1"/>
    <col min="5556" max="5556" width="16.33203125" style="115" customWidth="1"/>
    <col min="5557" max="5557" width="15" style="115" customWidth="1"/>
    <col min="5558" max="5558" width="16.33203125" style="115" customWidth="1"/>
    <col min="5559" max="5559" width="19.6640625" style="115" customWidth="1"/>
    <col min="5560" max="5560" width="16.33203125" style="115" customWidth="1"/>
    <col min="5561" max="5561" width="16.6640625" style="115" customWidth="1"/>
    <col min="5562" max="5562" width="14.88671875" style="115" customWidth="1"/>
    <col min="5563" max="5563" width="16.88671875" style="115" customWidth="1"/>
    <col min="5564" max="5565" width="16.33203125" style="115" customWidth="1"/>
    <col min="5566" max="5566" width="16" style="115" customWidth="1"/>
    <col min="5567" max="5567" width="19.44140625" style="115" customWidth="1"/>
    <col min="5568" max="5568" width="16.33203125" style="115" customWidth="1"/>
    <col min="5569" max="5569" width="14.44140625" style="115" customWidth="1"/>
    <col min="5570" max="5570" width="19" style="115" customWidth="1"/>
    <col min="5571" max="5571" width="15.109375" style="115" bestFit="1" customWidth="1"/>
    <col min="5572" max="5574" width="13.6640625" style="115" customWidth="1"/>
    <col min="5575" max="5575" width="16.44140625" style="115" customWidth="1"/>
    <col min="5576" max="5576" width="13.6640625" style="115" customWidth="1"/>
    <col min="5577" max="5577" width="14.6640625" style="115" customWidth="1"/>
    <col min="5578" max="5582" width="13.6640625" style="115" customWidth="1"/>
    <col min="5583" max="5587" width="13.109375" style="115" customWidth="1"/>
    <col min="5588" max="5588" width="12.6640625" style="115" customWidth="1"/>
    <col min="5589" max="5589" width="16.33203125" style="115" customWidth="1"/>
    <col min="5590" max="5590" width="13.6640625" style="115" customWidth="1"/>
    <col min="5591" max="5591" width="12" style="115" customWidth="1"/>
    <col min="5592" max="5593" width="13.6640625" style="115" customWidth="1"/>
    <col min="5594" max="5594" width="16.33203125" style="115" bestFit="1" customWidth="1"/>
    <col min="5595" max="5598" width="13.6640625" style="115" customWidth="1"/>
    <col min="5599" max="5599" width="18.33203125" style="115" bestFit="1" customWidth="1"/>
    <col min="5600" max="5600" width="13.6640625" style="115" customWidth="1"/>
    <col min="5601" max="5601" width="16.33203125" style="115" bestFit="1" customWidth="1"/>
    <col min="5602" max="5603" width="13.6640625" style="115" customWidth="1"/>
    <col min="5604" max="5604" width="15.88671875" style="115" customWidth="1"/>
    <col min="5605" max="5605" width="15" style="115" customWidth="1"/>
    <col min="5606" max="5606" width="17.44140625" style="115" bestFit="1" customWidth="1"/>
    <col min="5607" max="5607" width="21.33203125" style="115" bestFit="1" customWidth="1"/>
    <col min="5608" max="5608" width="13.88671875" style="115" bestFit="1" customWidth="1"/>
    <col min="5609" max="5609" width="12.88671875" style="115" bestFit="1" customWidth="1"/>
    <col min="5610" max="5611" width="11.44140625" style="115"/>
    <col min="5612" max="5639" width="0" style="115" hidden="1" customWidth="1"/>
    <col min="5640" max="5809" width="11.44140625" style="115"/>
    <col min="5810" max="5810" width="8.6640625" style="115" customWidth="1"/>
    <col min="5811" max="5811" width="52.109375" style="115" bestFit="1" customWidth="1"/>
    <col min="5812" max="5812" width="16.33203125" style="115" customWidth="1"/>
    <col min="5813" max="5813" width="15" style="115" customWidth="1"/>
    <col min="5814" max="5814" width="16.33203125" style="115" customWidth="1"/>
    <col min="5815" max="5815" width="19.6640625" style="115" customWidth="1"/>
    <col min="5816" max="5816" width="16.33203125" style="115" customWidth="1"/>
    <col min="5817" max="5817" width="16.6640625" style="115" customWidth="1"/>
    <col min="5818" max="5818" width="14.88671875" style="115" customWidth="1"/>
    <col min="5819" max="5819" width="16.88671875" style="115" customWidth="1"/>
    <col min="5820" max="5821" width="16.33203125" style="115" customWidth="1"/>
    <col min="5822" max="5822" width="16" style="115" customWidth="1"/>
    <col min="5823" max="5823" width="19.44140625" style="115" customWidth="1"/>
    <col min="5824" max="5824" width="16.33203125" style="115" customWidth="1"/>
    <col min="5825" max="5825" width="14.44140625" style="115" customWidth="1"/>
    <col min="5826" max="5826" width="19" style="115" customWidth="1"/>
    <col min="5827" max="5827" width="15.109375" style="115" bestFit="1" customWidth="1"/>
    <col min="5828" max="5830" width="13.6640625" style="115" customWidth="1"/>
    <col min="5831" max="5831" width="16.44140625" style="115" customWidth="1"/>
    <col min="5832" max="5832" width="13.6640625" style="115" customWidth="1"/>
    <col min="5833" max="5833" width="14.6640625" style="115" customWidth="1"/>
    <col min="5834" max="5838" width="13.6640625" style="115" customWidth="1"/>
    <col min="5839" max="5843" width="13.109375" style="115" customWidth="1"/>
    <col min="5844" max="5844" width="12.6640625" style="115" customWidth="1"/>
    <col min="5845" max="5845" width="16.33203125" style="115" customWidth="1"/>
    <col min="5846" max="5846" width="13.6640625" style="115" customWidth="1"/>
    <col min="5847" max="5847" width="12" style="115" customWidth="1"/>
    <col min="5848" max="5849" width="13.6640625" style="115" customWidth="1"/>
    <col min="5850" max="5850" width="16.33203125" style="115" bestFit="1" customWidth="1"/>
    <col min="5851" max="5854" width="13.6640625" style="115" customWidth="1"/>
    <col min="5855" max="5855" width="18.33203125" style="115" bestFit="1" customWidth="1"/>
    <col min="5856" max="5856" width="13.6640625" style="115" customWidth="1"/>
    <col min="5857" max="5857" width="16.33203125" style="115" bestFit="1" customWidth="1"/>
    <col min="5858" max="5859" width="13.6640625" style="115" customWidth="1"/>
    <col min="5860" max="5860" width="15.88671875" style="115" customWidth="1"/>
    <col min="5861" max="5861" width="15" style="115" customWidth="1"/>
    <col min="5862" max="5862" width="17.44140625" style="115" bestFit="1" customWidth="1"/>
    <col min="5863" max="5863" width="21.33203125" style="115" bestFit="1" customWidth="1"/>
    <col min="5864" max="5864" width="13.88671875" style="115" bestFit="1" customWidth="1"/>
    <col min="5865" max="5865" width="12.88671875" style="115" bestFit="1" customWidth="1"/>
    <col min="5866" max="5867" width="11.44140625" style="115"/>
    <col min="5868" max="5895" width="0" style="115" hidden="1" customWidth="1"/>
    <col min="5896" max="6065" width="11.44140625" style="115"/>
    <col min="6066" max="6066" width="8.6640625" style="115" customWidth="1"/>
    <col min="6067" max="6067" width="52.109375" style="115" bestFit="1" customWidth="1"/>
    <col min="6068" max="6068" width="16.33203125" style="115" customWidth="1"/>
    <col min="6069" max="6069" width="15" style="115" customWidth="1"/>
    <col min="6070" max="6070" width="16.33203125" style="115" customWidth="1"/>
    <col min="6071" max="6071" width="19.6640625" style="115" customWidth="1"/>
    <col min="6072" max="6072" width="16.33203125" style="115" customWidth="1"/>
    <col min="6073" max="6073" width="16.6640625" style="115" customWidth="1"/>
    <col min="6074" max="6074" width="14.88671875" style="115" customWidth="1"/>
    <col min="6075" max="6075" width="16.88671875" style="115" customWidth="1"/>
    <col min="6076" max="6077" width="16.33203125" style="115" customWidth="1"/>
    <col min="6078" max="6078" width="16" style="115" customWidth="1"/>
    <col min="6079" max="6079" width="19.44140625" style="115" customWidth="1"/>
    <col min="6080" max="6080" width="16.33203125" style="115" customWidth="1"/>
    <col min="6081" max="6081" width="14.44140625" style="115" customWidth="1"/>
    <col min="6082" max="6082" width="19" style="115" customWidth="1"/>
    <col min="6083" max="6083" width="15.109375" style="115" bestFit="1" customWidth="1"/>
    <col min="6084" max="6086" width="13.6640625" style="115" customWidth="1"/>
    <col min="6087" max="6087" width="16.44140625" style="115" customWidth="1"/>
    <col min="6088" max="6088" width="13.6640625" style="115" customWidth="1"/>
    <col min="6089" max="6089" width="14.6640625" style="115" customWidth="1"/>
    <col min="6090" max="6094" width="13.6640625" style="115" customWidth="1"/>
    <col min="6095" max="6099" width="13.109375" style="115" customWidth="1"/>
    <col min="6100" max="6100" width="12.6640625" style="115" customWidth="1"/>
    <col min="6101" max="6101" width="16.33203125" style="115" customWidth="1"/>
    <col min="6102" max="6102" width="13.6640625" style="115" customWidth="1"/>
    <col min="6103" max="6103" width="12" style="115" customWidth="1"/>
    <col min="6104" max="6105" width="13.6640625" style="115" customWidth="1"/>
    <col min="6106" max="6106" width="16.33203125" style="115" bestFit="1" customWidth="1"/>
    <col min="6107" max="6110" width="13.6640625" style="115" customWidth="1"/>
    <col min="6111" max="6111" width="18.33203125" style="115" bestFit="1" customWidth="1"/>
    <col min="6112" max="6112" width="13.6640625" style="115" customWidth="1"/>
    <col min="6113" max="6113" width="16.33203125" style="115" bestFit="1" customWidth="1"/>
    <col min="6114" max="6115" width="13.6640625" style="115" customWidth="1"/>
    <col min="6116" max="6116" width="15.88671875" style="115" customWidth="1"/>
    <col min="6117" max="6117" width="15" style="115" customWidth="1"/>
    <col min="6118" max="6118" width="17.44140625" style="115" bestFit="1" customWidth="1"/>
    <col min="6119" max="6119" width="21.33203125" style="115" bestFit="1" customWidth="1"/>
    <col min="6120" max="6120" width="13.88671875" style="115" bestFit="1" customWidth="1"/>
    <col min="6121" max="6121" width="12.88671875" style="115" bestFit="1" customWidth="1"/>
    <col min="6122" max="6123" width="11.44140625" style="115"/>
    <col min="6124" max="6151" width="0" style="115" hidden="1" customWidth="1"/>
    <col min="6152" max="6321" width="11.44140625" style="115"/>
    <col min="6322" max="6322" width="8.6640625" style="115" customWidth="1"/>
    <col min="6323" max="6323" width="52.109375" style="115" bestFit="1" customWidth="1"/>
    <col min="6324" max="6324" width="16.33203125" style="115" customWidth="1"/>
    <col min="6325" max="6325" width="15" style="115" customWidth="1"/>
    <col min="6326" max="6326" width="16.33203125" style="115" customWidth="1"/>
    <col min="6327" max="6327" width="19.6640625" style="115" customWidth="1"/>
    <col min="6328" max="6328" width="16.33203125" style="115" customWidth="1"/>
    <col min="6329" max="6329" width="16.6640625" style="115" customWidth="1"/>
    <col min="6330" max="6330" width="14.88671875" style="115" customWidth="1"/>
    <col min="6331" max="6331" width="16.88671875" style="115" customWidth="1"/>
    <col min="6332" max="6333" width="16.33203125" style="115" customWidth="1"/>
    <col min="6334" max="6334" width="16" style="115" customWidth="1"/>
    <col min="6335" max="6335" width="19.44140625" style="115" customWidth="1"/>
    <col min="6336" max="6336" width="16.33203125" style="115" customWidth="1"/>
    <col min="6337" max="6337" width="14.44140625" style="115" customWidth="1"/>
    <col min="6338" max="6338" width="19" style="115" customWidth="1"/>
    <col min="6339" max="6339" width="15.109375" style="115" bestFit="1" customWidth="1"/>
    <col min="6340" max="6342" width="13.6640625" style="115" customWidth="1"/>
    <col min="6343" max="6343" width="16.44140625" style="115" customWidth="1"/>
    <col min="6344" max="6344" width="13.6640625" style="115" customWidth="1"/>
    <col min="6345" max="6345" width="14.6640625" style="115" customWidth="1"/>
    <col min="6346" max="6350" width="13.6640625" style="115" customWidth="1"/>
    <col min="6351" max="6355" width="13.109375" style="115" customWidth="1"/>
    <col min="6356" max="6356" width="12.6640625" style="115" customWidth="1"/>
    <col min="6357" max="6357" width="16.33203125" style="115" customWidth="1"/>
    <col min="6358" max="6358" width="13.6640625" style="115" customWidth="1"/>
    <col min="6359" max="6359" width="12" style="115" customWidth="1"/>
    <col min="6360" max="6361" width="13.6640625" style="115" customWidth="1"/>
    <col min="6362" max="6362" width="16.33203125" style="115" bestFit="1" customWidth="1"/>
    <col min="6363" max="6366" width="13.6640625" style="115" customWidth="1"/>
    <col min="6367" max="6367" width="18.33203125" style="115" bestFit="1" customWidth="1"/>
    <col min="6368" max="6368" width="13.6640625" style="115" customWidth="1"/>
    <col min="6369" max="6369" width="16.33203125" style="115" bestFit="1" customWidth="1"/>
    <col min="6370" max="6371" width="13.6640625" style="115" customWidth="1"/>
    <col min="6372" max="6372" width="15.88671875" style="115" customWidth="1"/>
    <col min="6373" max="6373" width="15" style="115" customWidth="1"/>
    <col min="6374" max="6374" width="17.44140625" style="115" bestFit="1" customWidth="1"/>
    <col min="6375" max="6375" width="21.33203125" style="115" bestFit="1" customWidth="1"/>
    <col min="6376" max="6376" width="13.88671875" style="115" bestFit="1" customWidth="1"/>
    <col min="6377" max="6377" width="12.88671875" style="115" bestFit="1" customWidth="1"/>
    <col min="6378" max="6379" width="11.44140625" style="115"/>
    <col min="6380" max="6407" width="0" style="115" hidden="1" customWidth="1"/>
    <col min="6408" max="6577" width="11.44140625" style="115"/>
    <col min="6578" max="6578" width="8.6640625" style="115" customWidth="1"/>
    <col min="6579" max="6579" width="52.109375" style="115" bestFit="1" customWidth="1"/>
    <col min="6580" max="6580" width="16.33203125" style="115" customWidth="1"/>
    <col min="6581" max="6581" width="15" style="115" customWidth="1"/>
    <col min="6582" max="6582" width="16.33203125" style="115" customWidth="1"/>
    <col min="6583" max="6583" width="19.6640625" style="115" customWidth="1"/>
    <col min="6584" max="6584" width="16.33203125" style="115" customWidth="1"/>
    <col min="6585" max="6585" width="16.6640625" style="115" customWidth="1"/>
    <col min="6586" max="6586" width="14.88671875" style="115" customWidth="1"/>
    <col min="6587" max="6587" width="16.88671875" style="115" customWidth="1"/>
    <col min="6588" max="6589" width="16.33203125" style="115" customWidth="1"/>
    <col min="6590" max="6590" width="16" style="115" customWidth="1"/>
    <col min="6591" max="6591" width="19.44140625" style="115" customWidth="1"/>
    <col min="6592" max="6592" width="16.33203125" style="115" customWidth="1"/>
    <col min="6593" max="6593" width="14.44140625" style="115" customWidth="1"/>
    <col min="6594" max="6594" width="19" style="115" customWidth="1"/>
    <col min="6595" max="6595" width="15.109375" style="115" bestFit="1" customWidth="1"/>
    <col min="6596" max="6598" width="13.6640625" style="115" customWidth="1"/>
    <col min="6599" max="6599" width="16.44140625" style="115" customWidth="1"/>
    <col min="6600" max="6600" width="13.6640625" style="115" customWidth="1"/>
    <col min="6601" max="6601" width="14.6640625" style="115" customWidth="1"/>
    <col min="6602" max="6606" width="13.6640625" style="115" customWidth="1"/>
    <col min="6607" max="6611" width="13.109375" style="115" customWidth="1"/>
    <col min="6612" max="6612" width="12.6640625" style="115" customWidth="1"/>
    <col min="6613" max="6613" width="16.33203125" style="115" customWidth="1"/>
    <col min="6614" max="6614" width="13.6640625" style="115" customWidth="1"/>
    <col min="6615" max="6615" width="12" style="115" customWidth="1"/>
    <col min="6616" max="6617" width="13.6640625" style="115" customWidth="1"/>
    <col min="6618" max="6618" width="16.33203125" style="115" bestFit="1" customWidth="1"/>
    <col min="6619" max="6622" width="13.6640625" style="115" customWidth="1"/>
    <col min="6623" max="6623" width="18.33203125" style="115" bestFit="1" customWidth="1"/>
    <col min="6624" max="6624" width="13.6640625" style="115" customWidth="1"/>
    <col min="6625" max="6625" width="16.33203125" style="115" bestFit="1" customWidth="1"/>
    <col min="6626" max="6627" width="13.6640625" style="115" customWidth="1"/>
    <col min="6628" max="6628" width="15.88671875" style="115" customWidth="1"/>
    <col min="6629" max="6629" width="15" style="115" customWidth="1"/>
    <col min="6630" max="6630" width="17.44140625" style="115" bestFit="1" customWidth="1"/>
    <col min="6631" max="6631" width="21.33203125" style="115" bestFit="1" customWidth="1"/>
    <col min="6632" max="6632" width="13.88671875" style="115" bestFit="1" customWidth="1"/>
    <col min="6633" max="6633" width="12.88671875" style="115" bestFit="1" customWidth="1"/>
    <col min="6634" max="6635" width="11.44140625" style="115"/>
    <col min="6636" max="6663" width="0" style="115" hidden="1" customWidth="1"/>
    <col min="6664" max="6833" width="11.44140625" style="115"/>
    <col min="6834" max="6834" width="8.6640625" style="115" customWidth="1"/>
    <col min="6835" max="6835" width="52.109375" style="115" bestFit="1" customWidth="1"/>
    <col min="6836" max="6836" width="16.33203125" style="115" customWidth="1"/>
    <col min="6837" max="6837" width="15" style="115" customWidth="1"/>
    <col min="6838" max="6838" width="16.33203125" style="115" customWidth="1"/>
    <col min="6839" max="6839" width="19.6640625" style="115" customWidth="1"/>
    <col min="6840" max="6840" width="16.33203125" style="115" customWidth="1"/>
    <col min="6841" max="6841" width="16.6640625" style="115" customWidth="1"/>
    <col min="6842" max="6842" width="14.88671875" style="115" customWidth="1"/>
    <col min="6843" max="6843" width="16.88671875" style="115" customWidth="1"/>
    <col min="6844" max="6845" width="16.33203125" style="115" customWidth="1"/>
    <col min="6846" max="6846" width="16" style="115" customWidth="1"/>
    <col min="6847" max="6847" width="19.44140625" style="115" customWidth="1"/>
    <col min="6848" max="6848" width="16.33203125" style="115" customWidth="1"/>
    <col min="6849" max="6849" width="14.44140625" style="115" customWidth="1"/>
    <col min="6850" max="6850" width="19" style="115" customWidth="1"/>
    <col min="6851" max="6851" width="15.109375" style="115" bestFit="1" customWidth="1"/>
    <col min="6852" max="6854" width="13.6640625" style="115" customWidth="1"/>
    <col min="6855" max="6855" width="16.44140625" style="115" customWidth="1"/>
    <col min="6856" max="6856" width="13.6640625" style="115" customWidth="1"/>
    <col min="6857" max="6857" width="14.6640625" style="115" customWidth="1"/>
    <col min="6858" max="6862" width="13.6640625" style="115" customWidth="1"/>
    <col min="6863" max="6867" width="13.109375" style="115" customWidth="1"/>
    <col min="6868" max="6868" width="12.6640625" style="115" customWidth="1"/>
    <col min="6869" max="6869" width="16.33203125" style="115" customWidth="1"/>
    <col min="6870" max="6870" width="13.6640625" style="115" customWidth="1"/>
    <col min="6871" max="6871" width="12" style="115" customWidth="1"/>
    <col min="6872" max="6873" width="13.6640625" style="115" customWidth="1"/>
    <col min="6874" max="6874" width="16.33203125" style="115" bestFit="1" customWidth="1"/>
    <col min="6875" max="6878" width="13.6640625" style="115" customWidth="1"/>
    <col min="6879" max="6879" width="18.33203125" style="115" bestFit="1" customWidth="1"/>
    <col min="6880" max="6880" width="13.6640625" style="115" customWidth="1"/>
    <col min="6881" max="6881" width="16.33203125" style="115" bestFit="1" customWidth="1"/>
    <col min="6882" max="6883" width="13.6640625" style="115" customWidth="1"/>
    <col min="6884" max="6884" width="15.88671875" style="115" customWidth="1"/>
    <col min="6885" max="6885" width="15" style="115" customWidth="1"/>
    <col min="6886" max="6886" width="17.44140625" style="115" bestFit="1" customWidth="1"/>
    <col min="6887" max="6887" width="21.33203125" style="115" bestFit="1" customWidth="1"/>
    <col min="6888" max="6888" width="13.88671875" style="115" bestFit="1" customWidth="1"/>
    <col min="6889" max="6889" width="12.88671875" style="115" bestFit="1" customWidth="1"/>
    <col min="6890" max="6891" width="11.44140625" style="115"/>
    <col min="6892" max="6919" width="0" style="115" hidden="1" customWidth="1"/>
    <col min="6920" max="7089" width="11.44140625" style="115"/>
    <col min="7090" max="7090" width="8.6640625" style="115" customWidth="1"/>
    <col min="7091" max="7091" width="52.109375" style="115" bestFit="1" customWidth="1"/>
    <col min="7092" max="7092" width="16.33203125" style="115" customWidth="1"/>
    <col min="7093" max="7093" width="15" style="115" customWidth="1"/>
    <col min="7094" max="7094" width="16.33203125" style="115" customWidth="1"/>
    <col min="7095" max="7095" width="19.6640625" style="115" customWidth="1"/>
    <col min="7096" max="7096" width="16.33203125" style="115" customWidth="1"/>
    <col min="7097" max="7097" width="16.6640625" style="115" customWidth="1"/>
    <col min="7098" max="7098" width="14.88671875" style="115" customWidth="1"/>
    <col min="7099" max="7099" width="16.88671875" style="115" customWidth="1"/>
    <col min="7100" max="7101" width="16.33203125" style="115" customWidth="1"/>
    <col min="7102" max="7102" width="16" style="115" customWidth="1"/>
    <col min="7103" max="7103" width="19.44140625" style="115" customWidth="1"/>
    <col min="7104" max="7104" width="16.33203125" style="115" customWidth="1"/>
    <col min="7105" max="7105" width="14.44140625" style="115" customWidth="1"/>
    <col min="7106" max="7106" width="19" style="115" customWidth="1"/>
    <col min="7107" max="7107" width="15.109375" style="115" bestFit="1" customWidth="1"/>
    <col min="7108" max="7110" width="13.6640625" style="115" customWidth="1"/>
    <col min="7111" max="7111" width="16.44140625" style="115" customWidth="1"/>
    <col min="7112" max="7112" width="13.6640625" style="115" customWidth="1"/>
    <col min="7113" max="7113" width="14.6640625" style="115" customWidth="1"/>
    <col min="7114" max="7118" width="13.6640625" style="115" customWidth="1"/>
    <col min="7119" max="7123" width="13.109375" style="115" customWidth="1"/>
    <col min="7124" max="7124" width="12.6640625" style="115" customWidth="1"/>
    <col min="7125" max="7125" width="16.33203125" style="115" customWidth="1"/>
    <col min="7126" max="7126" width="13.6640625" style="115" customWidth="1"/>
    <col min="7127" max="7127" width="12" style="115" customWidth="1"/>
    <col min="7128" max="7129" width="13.6640625" style="115" customWidth="1"/>
    <col min="7130" max="7130" width="16.33203125" style="115" bestFit="1" customWidth="1"/>
    <col min="7131" max="7134" width="13.6640625" style="115" customWidth="1"/>
    <col min="7135" max="7135" width="18.33203125" style="115" bestFit="1" customWidth="1"/>
    <col min="7136" max="7136" width="13.6640625" style="115" customWidth="1"/>
    <col min="7137" max="7137" width="16.33203125" style="115" bestFit="1" customWidth="1"/>
    <col min="7138" max="7139" width="13.6640625" style="115" customWidth="1"/>
    <col min="7140" max="7140" width="15.88671875" style="115" customWidth="1"/>
    <col min="7141" max="7141" width="15" style="115" customWidth="1"/>
    <col min="7142" max="7142" width="17.44140625" style="115" bestFit="1" customWidth="1"/>
    <col min="7143" max="7143" width="21.33203125" style="115" bestFit="1" customWidth="1"/>
    <col min="7144" max="7144" width="13.88671875" style="115" bestFit="1" customWidth="1"/>
    <col min="7145" max="7145" width="12.88671875" style="115" bestFit="1" customWidth="1"/>
    <col min="7146" max="7147" width="11.44140625" style="115"/>
    <col min="7148" max="7175" width="0" style="115" hidden="1" customWidth="1"/>
    <col min="7176" max="7345" width="11.44140625" style="115"/>
    <col min="7346" max="7346" width="8.6640625" style="115" customWidth="1"/>
    <col min="7347" max="7347" width="52.109375" style="115" bestFit="1" customWidth="1"/>
    <col min="7348" max="7348" width="16.33203125" style="115" customWidth="1"/>
    <col min="7349" max="7349" width="15" style="115" customWidth="1"/>
    <col min="7350" max="7350" width="16.33203125" style="115" customWidth="1"/>
    <col min="7351" max="7351" width="19.6640625" style="115" customWidth="1"/>
    <col min="7352" max="7352" width="16.33203125" style="115" customWidth="1"/>
    <col min="7353" max="7353" width="16.6640625" style="115" customWidth="1"/>
    <col min="7354" max="7354" width="14.88671875" style="115" customWidth="1"/>
    <col min="7355" max="7355" width="16.88671875" style="115" customWidth="1"/>
    <col min="7356" max="7357" width="16.33203125" style="115" customWidth="1"/>
    <col min="7358" max="7358" width="16" style="115" customWidth="1"/>
    <col min="7359" max="7359" width="19.44140625" style="115" customWidth="1"/>
    <col min="7360" max="7360" width="16.33203125" style="115" customWidth="1"/>
    <col min="7361" max="7361" width="14.44140625" style="115" customWidth="1"/>
    <col min="7362" max="7362" width="19" style="115" customWidth="1"/>
    <col min="7363" max="7363" width="15.109375" style="115" bestFit="1" customWidth="1"/>
    <col min="7364" max="7366" width="13.6640625" style="115" customWidth="1"/>
    <col min="7367" max="7367" width="16.44140625" style="115" customWidth="1"/>
    <col min="7368" max="7368" width="13.6640625" style="115" customWidth="1"/>
    <col min="7369" max="7369" width="14.6640625" style="115" customWidth="1"/>
    <col min="7370" max="7374" width="13.6640625" style="115" customWidth="1"/>
    <col min="7375" max="7379" width="13.109375" style="115" customWidth="1"/>
    <col min="7380" max="7380" width="12.6640625" style="115" customWidth="1"/>
    <col min="7381" max="7381" width="16.33203125" style="115" customWidth="1"/>
    <col min="7382" max="7382" width="13.6640625" style="115" customWidth="1"/>
    <col min="7383" max="7383" width="12" style="115" customWidth="1"/>
    <col min="7384" max="7385" width="13.6640625" style="115" customWidth="1"/>
    <col min="7386" max="7386" width="16.33203125" style="115" bestFit="1" customWidth="1"/>
    <col min="7387" max="7390" width="13.6640625" style="115" customWidth="1"/>
    <col min="7391" max="7391" width="18.33203125" style="115" bestFit="1" customWidth="1"/>
    <col min="7392" max="7392" width="13.6640625" style="115" customWidth="1"/>
    <col min="7393" max="7393" width="16.33203125" style="115" bestFit="1" customWidth="1"/>
    <col min="7394" max="7395" width="13.6640625" style="115" customWidth="1"/>
    <col min="7396" max="7396" width="15.88671875" style="115" customWidth="1"/>
    <col min="7397" max="7397" width="15" style="115" customWidth="1"/>
    <col min="7398" max="7398" width="17.44140625" style="115" bestFit="1" customWidth="1"/>
    <col min="7399" max="7399" width="21.33203125" style="115" bestFit="1" customWidth="1"/>
    <col min="7400" max="7400" width="13.88671875" style="115" bestFit="1" customWidth="1"/>
    <col min="7401" max="7401" width="12.88671875" style="115" bestFit="1" customWidth="1"/>
    <col min="7402" max="7403" width="11.44140625" style="115"/>
    <col min="7404" max="7431" width="0" style="115" hidden="1" customWidth="1"/>
    <col min="7432" max="7601" width="11.44140625" style="115"/>
    <col min="7602" max="7602" width="8.6640625" style="115" customWidth="1"/>
    <col min="7603" max="7603" width="52.109375" style="115" bestFit="1" customWidth="1"/>
    <col min="7604" max="7604" width="16.33203125" style="115" customWidth="1"/>
    <col min="7605" max="7605" width="15" style="115" customWidth="1"/>
    <col min="7606" max="7606" width="16.33203125" style="115" customWidth="1"/>
    <col min="7607" max="7607" width="19.6640625" style="115" customWidth="1"/>
    <col min="7608" max="7608" width="16.33203125" style="115" customWidth="1"/>
    <col min="7609" max="7609" width="16.6640625" style="115" customWidth="1"/>
    <col min="7610" max="7610" width="14.88671875" style="115" customWidth="1"/>
    <col min="7611" max="7611" width="16.88671875" style="115" customWidth="1"/>
    <col min="7612" max="7613" width="16.33203125" style="115" customWidth="1"/>
    <col min="7614" max="7614" width="16" style="115" customWidth="1"/>
    <col min="7615" max="7615" width="19.44140625" style="115" customWidth="1"/>
    <col min="7616" max="7616" width="16.33203125" style="115" customWidth="1"/>
    <col min="7617" max="7617" width="14.44140625" style="115" customWidth="1"/>
    <col min="7618" max="7618" width="19" style="115" customWidth="1"/>
    <col min="7619" max="7619" width="15.109375" style="115" bestFit="1" customWidth="1"/>
    <col min="7620" max="7622" width="13.6640625" style="115" customWidth="1"/>
    <col min="7623" max="7623" width="16.44140625" style="115" customWidth="1"/>
    <col min="7624" max="7624" width="13.6640625" style="115" customWidth="1"/>
    <col min="7625" max="7625" width="14.6640625" style="115" customWidth="1"/>
    <col min="7626" max="7630" width="13.6640625" style="115" customWidth="1"/>
    <col min="7631" max="7635" width="13.109375" style="115" customWidth="1"/>
    <col min="7636" max="7636" width="12.6640625" style="115" customWidth="1"/>
    <col min="7637" max="7637" width="16.33203125" style="115" customWidth="1"/>
    <col min="7638" max="7638" width="13.6640625" style="115" customWidth="1"/>
    <col min="7639" max="7639" width="12" style="115" customWidth="1"/>
    <col min="7640" max="7641" width="13.6640625" style="115" customWidth="1"/>
    <col min="7642" max="7642" width="16.33203125" style="115" bestFit="1" customWidth="1"/>
    <col min="7643" max="7646" width="13.6640625" style="115" customWidth="1"/>
    <col min="7647" max="7647" width="18.33203125" style="115" bestFit="1" customWidth="1"/>
    <col min="7648" max="7648" width="13.6640625" style="115" customWidth="1"/>
    <col min="7649" max="7649" width="16.33203125" style="115" bestFit="1" customWidth="1"/>
    <col min="7650" max="7651" width="13.6640625" style="115" customWidth="1"/>
    <col min="7652" max="7652" width="15.88671875" style="115" customWidth="1"/>
    <col min="7653" max="7653" width="15" style="115" customWidth="1"/>
    <col min="7654" max="7654" width="17.44140625" style="115" bestFit="1" customWidth="1"/>
    <col min="7655" max="7655" width="21.33203125" style="115" bestFit="1" customWidth="1"/>
    <col min="7656" max="7656" width="13.88671875" style="115" bestFit="1" customWidth="1"/>
    <col min="7657" max="7657" width="12.88671875" style="115" bestFit="1" customWidth="1"/>
    <col min="7658" max="7659" width="11.44140625" style="115"/>
    <col min="7660" max="7687" width="0" style="115" hidden="1" customWidth="1"/>
    <col min="7688" max="7857" width="11.44140625" style="115"/>
    <col min="7858" max="7858" width="8.6640625" style="115" customWidth="1"/>
    <col min="7859" max="7859" width="52.109375" style="115" bestFit="1" customWidth="1"/>
    <col min="7860" max="7860" width="16.33203125" style="115" customWidth="1"/>
    <col min="7861" max="7861" width="15" style="115" customWidth="1"/>
    <col min="7862" max="7862" width="16.33203125" style="115" customWidth="1"/>
    <col min="7863" max="7863" width="19.6640625" style="115" customWidth="1"/>
    <col min="7864" max="7864" width="16.33203125" style="115" customWidth="1"/>
    <col min="7865" max="7865" width="16.6640625" style="115" customWidth="1"/>
    <col min="7866" max="7866" width="14.88671875" style="115" customWidth="1"/>
    <col min="7867" max="7867" width="16.88671875" style="115" customWidth="1"/>
    <col min="7868" max="7869" width="16.33203125" style="115" customWidth="1"/>
    <col min="7870" max="7870" width="16" style="115" customWidth="1"/>
    <col min="7871" max="7871" width="19.44140625" style="115" customWidth="1"/>
    <col min="7872" max="7872" width="16.33203125" style="115" customWidth="1"/>
    <col min="7873" max="7873" width="14.44140625" style="115" customWidth="1"/>
    <col min="7874" max="7874" width="19" style="115" customWidth="1"/>
    <col min="7875" max="7875" width="15.109375" style="115" bestFit="1" customWidth="1"/>
    <col min="7876" max="7878" width="13.6640625" style="115" customWidth="1"/>
    <col min="7879" max="7879" width="16.44140625" style="115" customWidth="1"/>
    <col min="7880" max="7880" width="13.6640625" style="115" customWidth="1"/>
    <col min="7881" max="7881" width="14.6640625" style="115" customWidth="1"/>
    <col min="7882" max="7886" width="13.6640625" style="115" customWidth="1"/>
    <col min="7887" max="7891" width="13.109375" style="115" customWidth="1"/>
    <col min="7892" max="7892" width="12.6640625" style="115" customWidth="1"/>
    <col min="7893" max="7893" width="16.33203125" style="115" customWidth="1"/>
    <col min="7894" max="7894" width="13.6640625" style="115" customWidth="1"/>
    <col min="7895" max="7895" width="12" style="115" customWidth="1"/>
    <col min="7896" max="7897" width="13.6640625" style="115" customWidth="1"/>
    <col min="7898" max="7898" width="16.33203125" style="115" bestFit="1" customWidth="1"/>
    <col min="7899" max="7902" width="13.6640625" style="115" customWidth="1"/>
    <col min="7903" max="7903" width="18.33203125" style="115" bestFit="1" customWidth="1"/>
    <col min="7904" max="7904" width="13.6640625" style="115" customWidth="1"/>
    <col min="7905" max="7905" width="16.33203125" style="115" bestFit="1" customWidth="1"/>
    <col min="7906" max="7907" width="13.6640625" style="115" customWidth="1"/>
    <col min="7908" max="7908" width="15.88671875" style="115" customWidth="1"/>
    <col min="7909" max="7909" width="15" style="115" customWidth="1"/>
    <col min="7910" max="7910" width="17.44140625" style="115" bestFit="1" customWidth="1"/>
    <col min="7911" max="7911" width="21.33203125" style="115" bestFit="1" customWidth="1"/>
    <col min="7912" max="7912" width="13.88671875" style="115" bestFit="1" customWidth="1"/>
    <col min="7913" max="7913" width="12.88671875" style="115" bestFit="1" customWidth="1"/>
    <col min="7914" max="7915" width="11.44140625" style="115"/>
    <col min="7916" max="7943" width="0" style="115" hidden="1" customWidth="1"/>
    <col min="7944" max="8113" width="11.44140625" style="115"/>
    <col min="8114" max="8114" width="8.6640625" style="115" customWidth="1"/>
    <col min="8115" max="8115" width="52.109375" style="115" bestFit="1" customWidth="1"/>
    <col min="8116" max="8116" width="16.33203125" style="115" customWidth="1"/>
    <col min="8117" max="8117" width="15" style="115" customWidth="1"/>
    <col min="8118" max="8118" width="16.33203125" style="115" customWidth="1"/>
    <col min="8119" max="8119" width="19.6640625" style="115" customWidth="1"/>
    <col min="8120" max="8120" width="16.33203125" style="115" customWidth="1"/>
    <col min="8121" max="8121" width="16.6640625" style="115" customWidth="1"/>
    <col min="8122" max="8122" width="14.88671875" style="115" customWidth="1"/>
    <col min="8123" max="8123" width="16.88671875" style="115" customWidth="1"/>
    <col min="8124" max="8125" width="16.33203125" style="115" customWidth="1"/>
    <col min="8126" max="8126" width="16" style="115" customWidth="1"/>
    <col min="8127" max="8127" width="19.44140625" style="115" customWidth="1"/>
    <col min="8128" max="8128" width="16.33203125" style="115" customWidth="1"/>
    <col min="8129" max="8129" width="14.44140625" style="115" customWidth="1"/>
    <col min="8130" max="8130" width="19" style="115" customWidth="1"/>
    <col min="8131" max="8131" width="15.109375" style="115" bestFit="1" customWidth="1"/>
    <col min="8132" max="8134" width="13.6640625" style="115" customWidth="1"/>
    <col min="8135" max="8135" width="16.44140625" style="115" customWidth="1"/>
    <col min="8136" max="8136" width="13.6640625" style="115" customWidth="1"/>
    <col min="8137" max="8137" width="14.6640625" style="115" customWidth="1"/>
    <col min="8138" max="8142" width="13.6640625" style="115" customWidth="1"/>
    <col min="8143" max="8147" width="13.109375" style="115" customWidth="1"/>
    <col min="8148" max="8148" width="12.6640625" style="115" customWidth="1"/>
    <col min="8149" max="8149" width="16.33203125" style="115" customWidth="1"/>
    <col min="8150" max="8150" width="13.6640625" style="115" customWidth="1"/>
    <col min="8151" max="8151" width="12" style="115" customWidth="1"/>
    <col min="8152" max="8153" width="13.6640625" style="115" customWidth="1"/>
    <col min="8154" max="8154" width="16.33203125" style="115" bestFit="1" customWidth="1"/>
    <col min="8155" max="8158" width="13.6640625" style="115" customWidth="1"/>
    <col min="8159" max="8159" width="18.33203125" style="115" bestFit="1" customWidth="1"/>
    <col min="8160" max="8160" width="13.6640625" style="115" customWidth="1"/>
    <col min="8161" max="8161" width="16.33203125" style="115" bestFit="1" customWidth="1"/>
    <col min="8162" max="8163" width="13.6640625" style="115" customWidth="1"/>
    <col min="8164" max="8164" width="15.88671875" style="115" customWidth="1"/>
    <col min="8165" max="8165" width="15" style="115" customWidth="1"/>
    <col min="8166" max="8166" width="17.44140625" style="115" bestFit="1" customWidth="1"/>
    <col min="8167" max="8167" width="21.33203125" style="115" bestFit="1" customWidth="1"/>
    <col min="8168" max="8168" width="13.88671875" style="115" bestFit="1" customWidth="1"/>
    <col min="8169" max="8169" width="12.88671875" style="115" bestFit="1" customWidth="1"/>
    <col min="8170" max="8171" width="11.44140625" style="115"/>
    <col min="8172" max="8199" width="0" style="115" hidden="1" customWidth="1"/>
    <col min="8200" max="8369" width="11.44140625" style="115"/>
    <col min="8370" max="8370" width="8.6640625" style="115" customWidth="1"/>
    <col min="8371" max="8371" width="52.109375" style="115" bestFit="1" customWidth="1"/>
    <col min="8372" max="8372" width="16.33203125" style="115" customWidth="1"/>
    <col min="8373" max="8373" width="15" style="115" customWidth="1"/>
    <col min="8374" max="8374" width="16.33203125" style="115" customWidth="1"/>
    <col min="8375" max="8375" width="19.6640625" style="115" customWidth="1"/>
    <col min="8376" max="8376" width="16.33203125" style="115" customWidth="1"/>
    <col min="8377" max="8377" width="16.6640625" style="115" customWidth="1"/>
    <col min="8378" max="8378" width="14.88671875" style="115" customWidth="1"/>
    <col min="8379" max="8379" width="16.88671875" style="115" customWidth="1"/>
    <col min="8380" max="8381" width="16.33203125" style="115" customWidth="1"/>
    <col min="8382" max="8382" width="16" style="115" customWidth="1"/>
    <col min="8383" max="8383" width="19.44140625" style="115" customWidth="1"/>
    <col min="8384" max="8384" width="16.33203125" style="115" customWidth="1"/>
    <col min="8385" max="8385" width="14.44140625" style="115" customWidth="1"/>
    <col min="8386" max="8386" width="19" style="115" customWidth="1"/>
    <col min="8387" max="8387" width="15.109375" style="115" bestFit="1" customWidth="1"/>
    <col min="8388" max="8390" width="13.6640625" style="115" customWidth="1"/>
    <col min="8391" max="8391" width="16.44140625" style="115" customWidth="1"/>
    <col min="8392" max="8392" width="13.6640625" style="115" customWidth="1"/>
    <col min="8393" max="8393" width="14.6640625" style="115" customWidth="1"/>
    <col min="8394" max="8398" width="13.6640625" style="115" customWidth="1"/>
    <col min="8399" max="8403" width="13.109375" style="115" customWidth="1"/>
    <col min="8404" max="8404" width="12.6640625" style="115" customWidth="1"/>
    <col min="8405" max="8405" width="16.33203125" style="115" customWidth="1"/>
    <col min="8406" max="8406" width="13.6640625" style="115" customWidth="1"/>
    <col min="8407" max="8407" width="12" style="115" customWidth="1"/>
    <col min="8408" max="8409" width="13.6640625" style="115" customWidth="1"/>
    <col min="8410" max="8410" width="16.33203125" style="115" bestFit="1" customWidth="1"/>
    <col min="8411" max="8414" width="13.6640625" style="115" customWidth="1"/>
    <col min="8415" max="8415" width="18.33203125" style="115" bestFit="1" customWidth="1"/>
    <col min="8416" max="8416" width="13.6640625" style="115" customWidth="1"/>
    <col min="8417" max="8417" width="16.33203125" style="115" bestFit="1" customWidth="1"/>
    <col min="8418" max="8419" width="13.6640625" style="115" customWidth="1"/>
    <col min="8420" max="8420" width="15.88671875" style="115" customWidth="1"/>
    <col min="8421" max="8421" width="15" style="115" customWidth="1"/>
    <col min="8422" max="8422" width="17.44140625" style="115" bestFit="1" customWidth="1"/>
    <col min="8423" max="8423" width="21.33203125" style="115" bestFit="1" customWidth="1"/>
    <col min="8424" max="8424" width="13.88671875" style="115" bestFit="1" customWidth="1"/>
    <col min="8425" max="8425" width="12.88671875" style="115" bestFit="1" customWidth="1"/>
    <col min="8426" max="8427" width="11.44140625" style="115"/>
    <col min="8428" max="8455" width="0" style="115" hidden="1" customWidth="1"/>
    <col min="8456" max="8625" width="11.44140625" style="115"/>
    <col min="8626" max="8626" width="8.6640625" style="115" customWidth="1"/>
    <col min="8627" max="8627" width="52.109375" style="115" bestFit="1" customWidth="1"/>
    <col min="8628" max="8628" width="16.33203125" style="115" customWidth="1"/>
    <col min="8629" max="8629" width="15" style="115" customWidth="1"/>
    <col min="8630" max="8630" width="16.33203125" style="115" customWidth="1"/>
    <col min="8631" max="8631" width="19.6640625" style="115" customWidth="1"/>
    <col min="8632" max="8632" width="16.33203125" style="115" customWidth="1"/>
    <col min="8633" max="8633" width="16.6640625" style="115" customWidth="1"/>
    <col min="8634" max="8634" width="14.88671875" style="115" customWidth="1"/>
    <col min="8635" max="8635" width="16.88671875" style="115" customWidth="1"/>
    <col min="8636" max="8637" width="16.33203125" style="115" customWidth="1"/>
    <col min="8638" max="8638" width="16" style="115" customWidth="1"/>
    <col min="8639" max="8639" width="19.44140625" style="115" customWidth="1"/>
    <col min="8640" max="8640" width="16.33203125" style="115" customWidth="1"/>
    <col min="8641" max="8641" width="14.44140625" style="115" customWidth="1"/>
    <col min="8642" max="8642" width="19" style="115" customWidth="1"/>
    <col min="8643" max="8643" width="15.109375" style="115" bestFit="1" customWidth="1"/>
    <col min="8644" max="8646" width="13.6640625" style="115" customWidth="1"/>
    <col min="8647" max="8647" width="16.44140625" style="115" customWidth="1"/>
    <col min="8648" max="8648" width="13.6640625" style="115" customWidth="1"/>
    <col min="8649" max="8649" width="14.6640625" style="115" customWidth="1"/>
    <col min="8650" max="8654" width="13.6640625" style="115" customWidth="1"/>
    <col min="8655" max="8659" width="13.109375" style="115" customWidth="1"/>
    <col min="8660" max="8660" width="12.6640625" style="115" customWidth="1"/>
    <col min="8661" max="8661" width="16.33203125" style="115" customWidth="1"/>
    <col min="8662" max="8662" width="13.6640625" style="115" customWidth="1"/>
    <col min="8663" max="8663" width="12" style="115" customWidth="1"/>
    <col min="8664" max="8665" width="13.6640625" style="115" customWidth="1"/>
    <col min="8666" max="8666" width="16.33203125" style="115" bestFit="1" customWidth="1"/>
    <col min="8667" max="8670" width="13.6640625" style="115" customWidth="1"/>
    <col min="8671" max="8671" width="18.33203125" style="115" bestFit="1" customWidth="1"/>
    <col min="8672" max="8672" width="13.6640625" style="115" customWidth="1"/>
    <col min="8673" max="8673" width="16.33203125" style="115" bestFit="1" customWidth="1"/>
    <col min="8674" max="8675" width="13.6640625" style="115" customWidth="1"/>
    <col min="8676" max="8676" width="15.88671875" style="115" customWidth="1"/>
    <col min="8677" max="8677" width="15" style="115" customWidth="1"/>
    <col min="8678" max="8678" width="17.44140625" style="115" bestFit="1" customWidth="1"/>
    <col min="8679" max="8679" width="21.33203125" style="115" bestFit="1" customWidth="1"/>
    <col min="8680" max="8680" width="13.88671875" style="115" bestFit="1" customWidth="1"/>
    <col min="8681" max="8681" width="12.88671875" style="115" bestFit="1" customWidth="1"/>
    <col min="8682" max="8683" width="11.44140625" style="115"/>
    <col min="8684" max="8711" width="0" style="115" hidden="1" customWidth="1"/>
    <col min="8712" max="8881" width="11.44140625" style="115"/>
    <col min="8882" max="8882" width="8.6640625" style="115" customWidth="1"/>
    <col min="8883" max="8883" width="52.109375" style="115" bestFit="1" customWidth="1"/>
    <col min="8884" max="8884" width="16.33203125" style="115" customWidth="1"/>
    <col min="8885" max="8885" width="15" style="115" customWidth="1"/>
    <col min="8886" max="8886" width="16.33203125" style="115" customWidth="1"/>
    <col min="8887" max="8887" width="19.6640625" style="115" customWidth="1"/>
    <col min="8888" max="8888" width="16.33203125" style="115" customWidth="1"/>
    <col min="8889" max="8889" width="16.6640625" style="115" customWidth="1"/>
    <col min="8890" max="8890" width="14.88671875" style="115" customWidth="1"/>
    <col min="8891" max="8891" width="16.88671875" style="115" customWidth="1"/>
    <col min="8892" max="8893" width="16.33203125" style="115" customWidth="1"/>
    <col min="8894" max="8894" width="16" style="115" customWidth="1"/>
    <col min="8895" max="8895" width="19.44140625" style="115" customWidth="1"/>
    <col min="8896" max="8896" width="16.33203125" style="115" customWidth="1"/>
    <col min="8897" max="8897" width="14.44140625" style="115" customWidth="1"/>
    <col min="8898" max="8898" width="19" style="115" customWidth="1"/>
    <col min="8899" max="8899" width="15.109375" style="115" bestFit="1" customWidth="1"/>
    <col min="8900" max="8902" width="13.6640625" style="115" customWidth="1"/>
    <col min="8903" max="8903" width="16.44140625" style="115" customWidth="1"/>
    <col min="8904" max="8904" width="13.6640625" style="115" customWidth="1"/>
    <col min="8905" max="8905" width="14.6640625" style="115" customWidth="1"/>
    <col min="8906" max="8910" width="13.6640625" style="115" customWidth="1"/>
    <col min="8911" max="8915" width="13.109375" style="115" customWidth="1"/>
    <col min="8916" max="8916" width="12.6640625" style="115" customWidth="1"/>
    <col min="8917" max="8917" width="16.33203125" style="115" customWidth="1"/>
    <col min="8918" max="8918" width="13.6640625" style="115" customWidth="1"/>
    <col min="8919" max="8919" width="12" style="115" customWidth="1"/>
    <col min="8920" max="8921" width="13.6640625" style="115" customWidth="1"/>
    <col min="8922" max="8922" width="16.33203125" style="115" bestFit="1" customWidth="1"/>
    <col min="8923" max="8926" width="13.6640625" style="115" customWidth="1"/>
    <col min="8927" max="8927" width="18.33203125" style="115" bestFit="1" customWidth="1"/>
    <col min="8928" max="8928" width="13.6640625" style="115" customWidth="1"/>
    <col min="8929" max="8929" width="16.33203125" style="115" bestFit="1" customWidth="1"/>
    <col min="8930" max="8931" width="13.6640625" style="115" customWidth="1"/>
    <col min="8932" max="8932" width="15.88671875" style="115" customWidth="1"/>
    <col min="8933" max="8933" width="15" style="115" customWidth="1"/>
    <col min="8934" max="8934" width="17.44140625" style="115" bestFit="1" customWidth="1"/>
    <col min="8935" max="8935" width="21.33203125" style="115" bestFit="1" customWidth="1"/>
    <col min="8936" max="8936" width="13.88671875" style="115" bestFit="1" customWidth="1"/>
    <col min="8937" max="8937" width="12.88671875" style="115" bestFit="1" customWidth="1"/>
    <col min="8938" max="8939" width="11.44140625" style="115"/>
    <col min="8940" max="8967" width="0" style="115" hidden="1" customWidth="1"/>
    <col min="8968" max="9137" width="11.44140625" style="115"/>
    <col min="9138" max="9138" width="8.6640625" style="115" customWidth="1"/>
    <col min="9139" max="9139" width="52.109375" style="115" bestFit="1" customWidth="1"/>
    <col min="9140" max="9140" width="16.33203125" style="115" customWidth="1"/>
    <col min="9141" max="9141" width="15" style="115" customWidth="1"/>
    <col min="9142" max="9142" width="16.33203125" style="115" customWidth="1"/>
    <col min="9143" max="9143" width="19.6640625" style="115" customWidth="1"/>
    <col min="9144" max="9144" width="16.33203125" style="115" customWidth="1"/>
    <col min="9145" max="9145" width="16.6640625" style="115" customWidth="1"/>
    <col min="9146" max="9146" width="14.88671875" style="115" customWidth="1"/>
    <col min="9147" max="9147" width="16.88671875" style="115" customWidth="1"/>
    <col min="9148" max="9149" width="16.33203125" style="115" customWidth="1"/>
    <col min="9150" max="9150" width="16" style="115" customWidth="1"/>
    <col min="9151" max="9151" width="19.44140625" style="115" customWidth="1"/>
    <col min="9152" max="9152" width="16.33203125" style="115" customWidth="1"/>
    <col min="9153" max="9153" width="14.44140625" style="115" customWidth="1"/>
    <col min="9154" max="9154" width="19" style="115" customWidth="1"/>
    <col min="9155" max="9155" width="15.109375" style="115" bestFit="1" customWidth="1"/>
    <col min="9156" max="9158" width="13.6640625" style="115" customWidth="1"/>
    <col min="9159" max="9159" width="16.44140625" style="115" customWidth="1"/>
    <col min="9160" max="9160" width="13.6640625" style="115" customWidth="1"/>
    <col min="9161" max="9161" width="14.6640625" style="115" customWidth="1"/>
    <col min="9162" max="9166" width="13.6640625" style="115" customWidth="1"/>
    <col min="9167" max="9171" width="13.109375" style="115" customWidth="1"/>
    <col min="9172" max="9172" width="12.6640625" style="115" customWidth="1"/>
    <col min="9173" max="9173" width="16.33203125" style="115" customWidth="1"/>
    <col min="9174" max="9174" width="13.6640625" style="115" customWidth="1"/>
    <col min="9175" max="9175" width="12" style="115" customWidth="1"/>
    <col min="9176" max="9177" width="13.6640625" style="115" customWidth="1"/>
    <col min="9178" max="9178" width="16.33203125" style="115" bestFit="1" customWidth="1"/>
    <col min="9179" max="9182" width="13.6640625" style="115" customWidth="1"/>
    <col min="9183" max="9183" width="18.33203125" style="115" bestFit="1" customWidth="1"/>
    <col min="9184" max="9184" width="13.6640625" style="115" customWidth="1"/>
    <col min="9185" max="9185" width="16.33203125" style="115" bestFit="1" customWidth="1"/>
    <col min="9186" max="9187" width="13.6640625" style="115" customWidth="1"/>
    <col min="9188" max="9188" width="15.88671875" style="115" customWidth="1"/>
    <col min="9189" max="9189" width="15" style="115" customWidth="1"/>
    <col min="9190" max="9190" width="17.44140625" style="115" bestFit="1" customWidth="1"/>
    <col min="9191" max="9191" width="21.33203125" style="115" bestFit="1" customWidth="1"/>
    <col min="9192" max="9192" width="13.88671875" style="115" bestFit="1" customWidth="1"/>
    <col min="9193" max="9193" width="12.88671875" style="115" bestFit="1" customWidth="1"/>
    <col min="9194" max="9195" width="11.44140625" style="115"/>
    <col min="9196" max="9223" width="0" style="115" hidden="1" customWidth="1"/>
    <col min="9224" max="9393" width="11.44140625" style="115"/>
    <col min="9394" max="9394" width="8.6640625" style="115" customWidth="1"/>
    <col min="9395" max="9395" width="52.109375" style="115" bestFit="1" customWidth="1"/>
    <col min="9396" max="9396" width="16.33203125" style="115" customWidth="1"/>
    <col min="9397" max="9397" width="15" style="115" customWidth="1"/>
    <col min="9398" max="9398" width="16.33203125" style="115" customWidth="1"/>
    <col min="9399" max="9399" width="19.6640625" style="115" customWidth="1"/>
    <col min="9400" max="9400" width="16.33203125" style="115" customWidth="1"/>
    <col min="9401" max="9401" width="16.6640625" style="115" customWidth="1"/>
    <col min="9402" max="9402" width="14.88671875" style="115" customWidth="1"/>
    <col min="9403" max="9403" width="16.88671875" style="115" customWidth="1"/>
    <col min="9404" max="9405" width="16.33203125" style="115" customWidth="1"/>
    <col min="9406" max="9406" width="16" style="115" customWidth="1"/>
    <col min="9407" max="9407" width="19.44140625" style="115" customWidth="1"/>
    <col min="9408" max="9408" width="16.33203125" style="115" customWidth="1"/>
    <col min="9409" max="9409" width="14.44140625" style="115" customWidth="1"/>
    <col min="9410" max="9410" width="19" style="115" customWidth="1"/>
    <col min="9411" max="9411" width="15.109375" style="115" bestFit="1" customWidth="1"/>
    <col min="9412" max="9414" width="13.6640625" style="115" customWidth="1"/>
    <col min="9415" max="9415" width="16.44140625" style="115" customWidth="1"/>
    <col min="9416" max="9416" width="13.6640625" style="115" customWidth="1"/>
    <col min="9417" max="9417" width="14.6640625" style="115" customWidth="1"/>
    <col min="9418" max="9422" width="13.6640625" style="115" customWidth="1"/>
    <col min="9423" max="9427" width="13.109375" style="115" customWidth="1"/>
    <col min="9428" max="9428" width="12.6640625" style="115" customWidth="1"/>
    <col min="9429" max="9429" width="16.33203125" style="115" customWidth="1"/>
    <col min="9430" max="9430" width="13.6640625" style="115" customWidth="1"/>
    <col min="9431" max="9431" width="12" style="115" customWidth="1"/>
    <col min="9432" max="9433" width="13.6640625" style="115" customWidth="1"/>
    <col min="9434" max="9434" width="16.33203125" style="115" bestFit="1" customWidth="1"/>
    <col min="9435" max="9438" width="13.6640625" style="115" customWidth="1"/>
    <col min="9439" max="9439" width="18.33203125" style="115" bestFit="1" customWidth="1"/>
    <col min="9440" max="9440" width="13.6640625" style="115" customWidth="1"/>
    <col min="9441" max="9441" width="16.33203125" style="115" bestFit="1" customWidth="1"/>
    <col min="9442" max="9443" width="13.6640625" style="115" customWidth="1"/>
    <col min="9444" max="9444" width="15.88671875" style="115" customWidth="1"/>
    <col min="9445" max="9445" width="15" style="115" customWidth="1"/>
    <col min="9446" max="9446" width="17.44140625" style="115" bestFit="1" customWidth="1"/>
    <col min="9447" max="9447" width="21.33203125" style="115" bestFit="1" customWidth="1"/>
    <col min="9448" max="9448" width="13.88671875" style="115" bestFit="1" customWidth="1"/>
    <col min="9449" max="9449" width="12.88671875" style="115" bestFit="1" customWidth="1"/>
    <col min="9450" max="9451" width="11.44140625" style="115"/>
    <col min="9452" max="9479" width="0" style="115" hidden="1" customWidth="1"/>
    <col min="9480" max="9649" width="11.44140625" style="115"/>
    <col min="9650" max="9650" width="8.6640625" style="115" customWidth="1"/>
    <col min="9651" max="9651" width="52.109375" style="115" bestFit="1" customWidth="1"/>
    <col min="9652" max="9652" width="16.33203125" style="115" customWidth="1"/>
    <col min="9653" max="9653" width="15" style="115" customWidth="1"/>
    <col min="9654" max="9654" width="16.33203125" style="115" customWidth="1"/>
    <col min="9655" max="9655" width="19.6640625" style="115" customWidth="1"/>
    <col min="9656" max="9656" width="16.33203125" style="115" customWidth="1"/>
    <col min="9657" max="9657" width="16.6640625" style="115" customWidth="1"/>
    <col min="9658" max="9658" width="14.88671875" style="115" customWidth="1"/>
    <col min="9659" max="9659" width="16.88671875" style="115" customWidth="1"/>
    <col min="9660" max="9661" width="16.33203125" style="115" customWidth="1"/>
    <col min="9662" max="9662" width="16" style="115" customWidth="1"/>
    <col min="9663" max="9663" width="19.44140625" style="115" customWidth="1"/>
    <col min="9664" max="9664" width="16.33203125" style="115" customWidth="1"/>
    <col min="9665" max="9665" width="14.44140625" style="115" customWidth="1"/>
    <col min="9666" max="9666" width="19" style="115" customWidth="1"/>
    <col min="9667" max="9667" width="15.109375" style="115" bestFit="1" customWidth="1"/>
    <col min="9668" max="9670" width="13.6640625" style="115" customWidth="1"/>
    <col min="9671" max="9671" width="16.44140625" style="115" customWidth="1"/>
    <col min="9672" max="9672" width="13.6640625" style="115" customWidth="1"/>
    <col min="9673" max="9673" width="14.6640625" style="115" customWidth="1"/>
    <col min="9674" max="9678" width="13.6640625" style="115" customWidth="1"/>
    <col min="9679" max="9683" width="13.109375" style="115" customWidth="1"/>
    <col min="9684" max="9684" width="12.6640625" style="115" customWidth="1"/>
    <col min="9685" max="9685" width="16.33203125" style="115" customWidth="1"/>
    <col min="9686" max="9686" width="13.6640625" style="115" customWidth="1"/>
    <col min="9687" max="9687" width="12" style="115" customWidth="1"/>
    <col min="9688" max="9689" width="13.6640625" style="115" customWidth="1"/>
    <col min="9690" max="9690" width="16.33203125" style="115" bestFit="1" customWidth="1"/>
    <col min="9691" max="9694" width="13.6640625" style="115" customWidth="1"/>
    <col min="9695" max="9695" width="18.33203125" style="115" bestFit="1" customWidth="1"/>
    <col min="9696" max="9696" width="13.6640625" style="115" customWidth="1"/>
    <col min="9697" max="9697" width="16.33203125" style="115" bestFit="1" customWidth="1"/>
    <col min="9698" max="9699" width="13.6640625" style="115" customWidth="1"/>
    <col min="9700" max="9700" width="15.88671875" style="115" customWidth="1"/>
    <col min="9701" max="9701" width="15" style="115" customWidth="1"/>
    <col min="9702" max="9702" width="17.44140625" style="115" bestFit="1" customWidth="1"/>
    <col min="9703" max="9703" width="21.33203125" style="115" bestFit="1" customWidth="1"/>
    <col min="9704" max="9704" width="13.88671875" style="115" bestFit="1" customWidth="1"/>
    <col min="9705" max="9705" width="12.88671875" style="115" bestFit="1" customWidth="1"/>
    <col min="9706" max="9707" width="11.44140625" style="115"/>
    <col min="9708" max="9735" width="0" style="115" hidden="1" customWidth="1"/>
    <col min="9736" max="9905" width="11.44140625" style="115"/>
    <col min="9906" max="9906" width="8.6640625" style="115" customWidth="1"/>
    <col min="9907" max="9907" width="52.109375" style="115" bestFit="1" customWidth="1"/>
    <col min="9908" max="9908" width="16.33203125" style="115" customWidth="1"/>
    <col min="9909" max="9909" width="15" style="115" customWidth="1"/>
    <col min="9910" max="9910" width="16.33203125" style="115" customWidth="1"/>
    <col min="9911" max="9911" width="19.6640625" style="115" customWidth="1"/>
    <col min="9912" max="9912" width="16.33203125" style="115" customWidth="1"/>
    <col min="9913" max="9913" width="16.6640625" style="115" customWidth="1"/>
    <col min="9914" max="9914" width="14.88671875" style="115" customWidth="1"/>
    <col min="9915" max="9915" width="16.88671875" style="115" customWidth="1"/>
    <col min="9916" max="9917" width="16.33203125" style="115" customWidth="1"/>
    <col min="9918" max="9918" width="16" style="115" customWidth="1"/>
    <col min="9919" max="9919" width="19.44140625" style="115" customWidth="1"/>
    <col min="9920" max="9920" width="16.33203125" style="115" customWidth="1"/>
    <col min="9921" max="9921" width="14.44140625" style="115" customWidth="1"/>
    <col min="9922" max="9922" width="19" style="115" customWidth="1"/>
    <col min="9923" max="9923" width="15.109375" style="115" bestFit="1" customWidth="1"/>
    <col min="9924" max="9926" width="13.6640625" style="115" customWidth="1"/>
    <col min="9927" max="9927" width="16.44140625" style="115" customWidth="1"/>
    <col min="9928" max="9928" width="13.6640625" style="115" customWidth="1"/>
    <col min="9929" max="9929" width="14.6640625" style="115" customWidth="1"/>
    <col min="9930" max="9934" width="13.6640625" style="115" customWidth="1"/>
    <col min="9935" max="9939" width="13.109375" style="115" customWidth="1"/>
    <col min="9940" max="9940" width="12.6640625" style="115" customWidth="1"/>
    <col min="9941" max="9941" width="16.33203125" style="115" customWidth="1"/>
    <col min="9942" max="9942" width="13.6640625" style="115" customWidth="1"/>
    <col min="9943" max="9943" width="12" style="115" customWidth="1"/>
    <col min="9944" max="9945" width="13.6640625" style="115" customWidth="1"/>
    <col min="9946" max="9946" width="16.33203125" style="115" bestFit="1" customWidth="1"/>
    <col min="9947" max="9950" width="13.6640625" style="115" customWidth="1"/>
    <col min="9951" max="9951" width="18.33203125" style="115" bestFit="1" customWidth="1"/>
    <col min="9952" max="9952" width="13.6640625" style="115" customWidth="1"/>
    <col min="9953" max="9953" width="16.33203125" style="115" bestFit="1" customWidth="1"/>
    <col min="9954" max="9955" width="13.6640625" style="115" customWidth="1"/>
    <col min="9956" max="9956" width="15.88671875" style="115" customWidth="1"/>
    <col min="9957" max="9957" width="15" style="115" customWidth="1"/>
    <col min="9958" max="9958" width="17.44140625" style="115" bestFit="1" customWidth="1"/>
    <col min="9959" max="9959" width="21.33203125" style="115" bestFit="1" customWidth="1"/>
    <col min="9960" max="9960" width="13.88671875" style="115" bestFit="1" customWidth="1"/>
    <col min="9961" max="9961" width="12.88671875" style="115" bestFit="1" customWidth="1"/>
    <col min="9962" max="9963" width="11.44140625" style="115"/>
    <col min="9964" max="9991" width="0" style="115" hidden="1" customWidth="1"/>
    <col min="9992" max="10161" width="11.44140625" style="115"/>
    <col min="10162" max="10162" width="8.6640625" style="115" customWidth="1"/>
    <col min="10163" max="10163" width="52.109375" style="115" bestFit="1" customWidth="1"/>
    <col min="10164" max="10164" width="16.33203125" style="115" customWidth="1"/>
    <col min="10165" max="10165" width="15" style="115" customWidth="1"/>
    <col min="10166" max="10166" width="16.33203125" style="115" customWidth="1"/>
    <col min="10167" max="10167" width="19.6640625" style="115" customWidth="1"/>
    <col min="10168" max="10168" width="16.33203125" style="115" customWidth="1"/>
    <col min="10169" max="10169" width="16.6640625" style="115" customWidth="1"/>
    <col min="10170" max="10170" width="14.88671875" style="115" customWidth="1"/>
    <col min="10171" max="10171" width="16.88671875" style="115" customWidth="1"/>
    <col min="10172" max="10173" width="16.33203125" style="115" customWidth="1"/>
    <col min="10174" max="10174" width="16" style="115" customWidth="1"/>
    <col min="10175" max="10175" width="19.44140625" style="115" customWidth="1"/>
    <col min="10176" max="10176" width="16.33203125" style="115" customWidth="1"/>
    <col min="10177" max="10177" width="14.44140625" style="115" customWidth="1"/>
    <col min="10178" max="10178" width="19" style="115" customWidth="1"/>
    <col min="10179" max="10179" width="15.109375" style="115" bestFit="1" customWidth="1"/>
    <col min="10180" max="10182" width="13.6640625" style="115" customWidth="1"/>
    <col min="10183" max="10183" width="16.44140625" style="115" customWidth="1"/>
    <col min="10184" max="10184" width="13.6640625" style="115" customWidth="1"/>
    <col min="10185" max="10185" width="14.6640625" style="115" customWidth="1"/>
    <col min="10186" max="10190" width="13.6640625" style="115" customWidth="1"/>
    <col min="10191" max="10195" width="13.109375" style="115" customWidth="1"/>
    <col min="10196" max="10196" width="12.6640625" style="115" customWidth="1"/>
    <col min="10197" max="10197" width="16.33203125" style="115" customWidth="1"/>
    <col min="10198" max="10198" width="13.6640625" style="115" customWidth="1"/>
    <col min="10199" max="10199" width="12" style="115" customWidth="1"/>
    <col min="10200" max="10201" width="13.6640625" style="115" customWidth="1"/>
    <col min="10202" max="10202" width="16.33203125" style="115" bestFit="1" customWidth="1"/>
    <col min="10203" max="10206" width="13.6640625" style="115" customWidth="1"/>
    <col min="10207" max="10207" width="18.33203125" style="115" bestFit="1" customWidth="1"/>
    <col min="10208" max="10208" width="13.6640625" style="115" customWidth="1"/>
    <col min="10209" max="10209" width="16.33203125" style="115" bestFit="1" customWidth="1"/>
    <col min="10210" max="10211" width="13.6640625" style="115" customWidth="1"/>
    <col min="10212" max="10212" width="15.88671875" style="115" customWidth="1"/>
    <col min="10213" max="10213" width="15" style="115" customWidth="1"/>
    <col min="10214" max="10214" width="17.44140625" style="115" bestFit="1" customWidth="1"/>
    <col min="10215" max="10215" width="21.33203125" style="115" bestFit="1" customWidth="1"/>
    <col min="10216" max="10216" width="13.88671875" style="115" bestFit="1" customWidth="1"/>
    <col min="10217" max="10217" width="12.88671875" style="115" bestFit="1" customWidth="1"/>
    <col min="10218" max="10219" width="11.44140625" style="115"/>
    <col min="10220" max="10247" width="0" style="115" hidden="1" customWidth="1"/>
    <col min="10248" max="10417" width="11.44140625" style="115"/>
    <col min="10418" max="10418" width="8.6640625" style="115" customWidth="1"/>
    <col min="10419" max="10419" width="52.109375" style="115" bestFit="1" customWidth="1"/>
    <col min="10420" max="10420" width="16.33203125" style="115" customWidth="1"/>
    <col min="10421" max="10421" width="15" style="115" customWidth="1"/>
    <col min="10422" max="10422" width="16.33203125" style="115" customWidth="1"/>
    <col min="10423" max="10423" width="19.6640625" style="115" customWidth="1"/>
    <col min="10424" max="10424" width="16.33203125" style="115" customWidth="1"/>
    <col min="10425" max="10425" width="16.6640625" style="115" customWidth="1"/>
    <col min="10426" max="10426" width="14.88671875" style="115" customWidth="1"/>
    <col min="10427" max="10427" width="16.88671875" style="115" customWidth="1"/>
    <col min="10428" max="10429" width="16.33203125" style="115" customWidth="1"/>
    <col min="10430" max="10430" width="16" style="115" customWidth="1"/>
    <col min="10431" max="10431" width="19.44140625" style="115" customWidth="1"/>
    <col min="10432" max="10432" width="16.33203125" style="115" customWidth="1"/>
    <col min="10433" max="10433" width="14.44140625" style="115" customWidth="1"/>
    <col min="10434" max="10434" width="19" style="115" customWidth="1"/>
    <col min="10435" max="10435" width="15.109375" style="115" bestFit="1" customWidth="1"/>
    <col min="10436" max="10438" width="13.6640625" style="115" customWidth="1"/>
    <col min="10439" max="10439" width="16.44140625" style="115" customWidth="1"/>
    <col min="10440" max="10440" width="13.6640625" style="115" customWidth="1"/>
    <col min="10441" max="10441" width="14.6640625" style="115" customWidth="1"/>
    <col min="10442" max="10446" width="13.6640625" style="115" customWidth="1"/>
    <col min="10447" max="10451" width="13.109375" style="115" customWidth="1"/>
    <col min="10452" max="10452" width="12.6640625" style="115" customWidth="1"/>
    <col min="10453" max="10453" width="16.33203125" style="115" customWidth="1"/>
    <col min="10454" max="10454" width="13.6640625" style="115" customWidth="1"/>
    <col min="10455" max="10455" width="12" style="115" customWidth="1"/>
    <col min="10456" max="10457" width="13.6640625" style="115" customWidth="1"/>
    <col min="10458" max="10458" width="16.33203125" style="115" bestFit="1" customWidth="1"/>
    <col min="10459" max="10462" width="13.6640625" style="115" customWidth="1"/>
    <col min="10463" max="10463" width="18.33203125" style="115" bestFit="1" customWidth="1"/>
    <col min="10464" max="10464" width="13.6640625" style="115" customWidth="1"/>
    <col min="10465" max="10465" width="16.33203125" style="115" bestFit="1" customWidth="1"/>
    <col min="10466" max="10467" width="13.6640625" style="115" customWidth="1"/>
    <col min="10468" max="10468" width="15.88671875" style="115" customWidth="1"/>
    <col min="10469" max="10469" width="15" style="115" customWidth="1"/>
    <col min="10470" max="10470" width="17.44140625" style="115" bestFit="1" customWidth="1"/>
    <col min="10471" max="10471" width="21.33203125" style="115" bestFit="1" customWidth="1"/>
    <col min="10472" max="10472" width="13.88671875" style="115" bestFit="1" customWidth="1"/>
    <col min="10473" max="10473" width="12.88671875" style="115" bestFit="1" customWidth="1"/>
    <col min="10474" max="10475" width="11.44140625" style="115"/>
    <col min="10476" max="10503" width="0" style="115" hidden="1" customWidth="1"/>
    <col min="10504" max="10673" width="11.44140625" style="115"/>
    <col min="10674" max="10674" width="8.6640625" style="115" customWidth="1"/>
    <col min="10675" max="10675" width="52.109375" style="115" bestFit="1" customWidth="1"/>
    <col min="10676" max="10676" width="16.33203125" style="115" customWidth="1"/>
    <col min="10677" max="10677" width="15" style="115" customWidth="1"/>
    <col min="10678" max="10678" width="16.33203125" style="115" customWidth="1"/>
    <col min="10679" max="10679" width="19.6640625" style="115" customWidth="1"/>
    <col min="10680" max="10680" width="16.33203125" style="115" customWidth="1"/>
    <col min="10681" max="10681" width="16.6640625" style="115" customWidth="1"/>
    <col min="10682" max="10682" width="14.88671875" style="115" customWidth="1"/>
    <col min="10683" max="10683" width="16.88671875" style="115" customWidth="1"/>
    <col min="10684" max="10685" width="16.33203125" style="115" customWidth="1"/>
    <col min="10686" max="10686" width="16" style="115" customWidth="1"/>
    <col min="10687" max="10687" width="19.44140625" style="115" customWidth="1"/>
    <col min="10688" max="10688" width="16.33203125" style="115" customWidth="1"/>
    <col min="10689" max="10689" width="14.44140625" style="115" customWidth="1"/>
    <col min="10690" max="10690" width="19" style="115" customWidth="1"/>
    <col min="10691" max="10691" width="15.109375" style="115" bestFit="1" customWidth="1"/>
    <col min="10692" max="10694" width="13.6640625" style="115" customWidth="1"/>
    <col min="10695" max="10695" width="16.44140625" style="115" customWidth="1"/>
    <col min="10696" max="10696" width="13.6640625" style="115" customWidth="1"/>
    <col min="10697" max="10697" width="14.6640625" style="115" customWidth="1"/>
    <col min="10698" max="10702" width="13.6640625" style="115" customWidth="1"/>
    <col min="10703" max="10707" width="13.109375" style="115" customWidth="1"/>
    <col min="10708" max="10708" width="12.6640625" style="115" customWidth="1"/>
    <col min="10709" max="10709" width="16.33203125" style="115" customWidth="1"/>
    <col min="10710" max="10710" width="13.6640625" style="115" customWidth="1"/>
    <col min="10711" max="10711" width="12" style="115" customWidth="1"/>
    <col min="10712" max="10713" width="13.6640625" style="115" customWidth="1"/>
    <col min="10714" max="10714" width="16.33203125" style="115" bestFit="1" customWidth="1"/>
    <col min="10715" max="10718" width="13.6640625" style="115" customWidth="1"/>
    <col min="10719" max="10719" width="18.33203125" style="115" bestFit="1" customWidth="1"/>
    <col min="10720" max="10720" width="13.6640625" style="115" customWidth="1"/>
    <col min="10721" max="10721" width="16.33203125" style="115" bestFit="1" customWidth="1"/>
    <col min="10722" max="10723" width="13.6640625" style="115" customWidth="1"/>
    <col min="10724" max="10724" width="15.88671875" style="115" customWidth="1"/>
    <col min="10725" max="10725" width="15" style="115" customWidth="1"/>
    <col min="10726" max="10726" width="17.44140625" style="115" bestFit="1" customWidth="1"/>
    <col min="10727" max="10727" width="21.33203125" style="115" bestFit="1" customWidth="1"/>
    <col min="10728" max="10728" width="13.88671875" style="115" bestFit="1" customWidth="1"/>
    <col min="10729" max="10729" width="12.88671875" style="115" bestFit="1" customWidth="1"/>
    <col min="10730" max="10731" width="11.44140625" style="115"/>
    <col min="10732" max="10759" width="0" style="115" hidden="1" customWidth="1"/>
    <col min="10760" max="10929" width="11.44140625" style="115"/>
    <col min="10930" max="10930" width="8.6640625" style="115" customWidth="1"/>
    <col min="10931" max="10931" width="52.109375" style="115" bestFit="1" customWidth="1"/>
    <col min="10932" max="10932" width="16.33203125" style="115" customWidth="1"/>
    <col min="10933" max="10933" width="15" style="115" customWidth="1"/>
    <col min="10934" max="10934" width="16.33203125" style="115" customWidth="1"/>
    <col min="10935" max="10935" width="19.6640625" style="115" customWidth="1"/>
    <col min="10936" max="10936" width="16.33203125" style="115" customWidth="1"/>
    <col min="10937" max="10937" width="16.6640625" style="115" customWidth="1"/>
    <col min="10938" max="10938" width="14.88671875" style="115" customWidth="1"/>
    <col min="10939" max="10939" width="16.88671875" style="115" customWidth="1"/>
    <col min="10940" max="10941" width="16.33203125" style="115" customWidth="1"/>
    <col min="10942" max="10942" width="16" style="115" customWidth="1"/>
    <col min="10943" max="10943" width="19.44140625" style="115" customWidth="1"/>
    <col min="10944" max="10944" width="16.33203125" style="115" customWidth="1"/>
    <col min="10945" max="10945" width="14.44140625" style="115" customWidth="1"/>
    <col min="10946" max="10946" width="19" style="115" customWidth="1"/>
    <col min="10947" max="10947" width="15.109375" style="115" bestFit="1" customWidth="1"/>
    <col min="10948" max="10950" width="13.6640625" style="115" customWidth="1"/>
    <col min="10951" max="10951" width="16.44140625" style="115" customWidth="1"/>
    <col min="10952" max="10952" width="13.6640625" style="115" customWidth="1"/>
    <col min="10953" max="10953" width="14.6640625" style="115" customWidth="1"/>
    <col min="10954" max="10958" width="13.6640625" style="115" customWidth="1"/>
    <col min="10959" max="10963" width="13.109375" style="115" customWidth="1"/>
    <col min="10964" max="10964" width="12.6640625" style="115" customWidth="1"/>
    <col min="10965" max="10965" width="16.33203125" style="115" customWidth="1"/>
    <col min="10966" max="10966" width="13.6640625" style="115" customWidth="1"/>
    <col min="10967" max="10967" width="12" style="115" customWidth="1"/>
    <col min="10968" max="10969" width="13.6640625" style="115" customWidth="1"/>
    <col min="10970" max="10970" width="16.33203125" style="115" bestFit="1" customWidth="1"/>
    <col min="10971" max="10974" width="13.6640625" style="115" customWidth="1"/>
    <col min="10975" max="10975" width="18.33203125" style="115" bestFit="1" customWidth="1"/>
    <col min="10976" max="10976" width="13.6640625" style="115" customWidth="1"/>
    <col min="10977" max="10977" width="16.33203125" style="115" bestFit="1" customWidth="1"/>
    <col min="10978" max="10979" width="13.6640625" style="115" customWidth="1"/>
    <col min="10980" max="10980" width="15.88671875" style="115" customWidth="1"/>
    <col min="10981" max="10981" width="15" style="115" customWidth="1"/>
    <col min="10982" max="10982" width="17.44140625" style="115" bestFit="1" customWidth="1"/>
    <col min="10983" max="10983" width="21.33203125" style="115" bestFit="1" customWidth="1"/>
    <col min="10984" max="10984" width="13.88671875" style="115" bestFit="1" customWidth="1"/>
    <col min="10985" max="10985" width="12.88671875" style="115" bestFit="1" customWidth="1"/>
    <col min="10986" max="10987" width="11.44140625" style="115"/>
    <col min="10988" max="11015" width="0" style="115" hidden="1" customWidth="1"/>
    <col min="11016" max="11185" width="11.44140625" style="115"/>
    <col min="11186" max="11186" width="8.6640625" style="115" customWidth="1"/>
    <col min="11187" max="11187" width="52.109375" style="115" bestFit="1" customWidth="1"/>
    <col min="11188" max="11188" width="16.33203125" style="115" customWidth="1"/>
    <col min="11189" max="11189" width="15" style="115" customWidth="1"/>
    <col min="11190" max="11190" width="16.33203125" style="115" customWidth="1"/>
    <col min="11191" max="11191" width="19.6640625" style="115" customWidth="1"/>
    <col min="11192" max="11192" width="16.33203125" style="115" customWidth="1"/>
    <col min="11193" max="11193" width="16.6640625" style="115" customWidth="1"/>
    <col min="11194" max="11194" width="14.88671875" style="115" customWidth="1"/>
    <col min="11195" max="11195" width="16.88671875" style="115" customWidth="1"/>
    <col min="11196" max="11197" width="16.33203125" style="115" customWidth="1"/>
    <col min="11198" max="11198" width="16" style="115" customWidth="1"/>
    <col min="11199" max="11199" width="19.44140625" style="115" customWidth="1"/>
    <col min="11200" max="11200" width="16.33203125" style="115" customWidth="1"/>
    <col min="11201" max="11201" width="14.44140625" style="115" customWidth="1"/>
    <col min="11202" max="11202" width="19" style="115" customWidth="1"/>
    <col min="11203" max="11203" width="15.109375" style="115" bestFit="1" customWidth="1"/>
    <col min="11204" max="11206" width="13.6640625" style="115" customWidth="1"/>
    <col min="11207" max="11207" width="16.44140625" style="115" customWidth="1"/>
    <col min="11208" max="11208" width="13.6640625" style="115" customWidth="1"/>
    <col min="11209" max="11209" width="14.6640625" style="115" customWidth="1"/>
    <col min="11210" max="11214" width="13.6640625" style="115" customWidth="1"/>
    <col min="11215" max="11219" width="13.109375" style="115" customWidth="1"/>
    <col min="11220" max="11220" width="12.6640625" style="115" customWidth="1"/>
    <col min="11221" max="11221" width="16.33203125" style="115" customWidth="1"/>
    <col min="11222" max="11222" width="13.6640625" style="115" customWidth="1"/>
    <col min="11223" max="11223" width="12" style="115" customWidth="1"/>
    <col min="11224" max="11225" width="13.6640625" style="115" customWidth="1"/>
    <col min="11226" max="11226" width="16.33203125" style="115" bestFit="1" customWidth="1"/>
    <col min="11227" max="11230" width="13.6640625" style="115" customWidth="1"/>
    <col min="11231" max="11231" width="18.33203125" style="115" bestFit="1" customWidth="1"/>
    <col min="11232" max="11232" width="13.6640625" style="115" customWidth="1"/>
    <col min="11233" max="11233" width="16.33203125" style="115" bestFit="1" customWidth="1"/>
    <col min="11234" max="11235" width="13.6640625" style="115" customWidth="1"/>
    <col min="11236" max="11236" width="15.88671875" style="115" customWidth="1"/>
    <col min="11237" max="11237" width="15" style="115" customWidth="1"/>
    <col min="11238" max="11238" width="17.44140625" style="115" bestFit="1" customWidth="1"/>
    <col min="11239" max="11239" width="21.33203125" style="115" bestFit="1" customWidth="1"/>
    <col min="11240" max="11240" width="13.88671875" style="115" bestFit="1" customWidth="1"/>
    <col min="11241" max="11241" width="12.88671875" style="115" bestFit="1" customWidth="1"/>
    <col min="11242" max="11243" width="11.44140625" style="115"/>
    <col min="11244" max="11271" width="0" style="115" hidden="1" customWidth="1"/>
    <col min="11272" max="11441" width="11.44140625" style="115"/>
    <col min="11442" max="11442" width="8.6640625" style="115" customWidth="1"/>
    <col min="11443" max="11443" width="52.109375" style="115" bestFit="1" customWidth="1"/>
    <col min="11444" max="11444" width="16.33203125" style="115" customWidth="1"/>
    <col min="11445" max="11445" width="15" style="115" customWidth="1"/>
    <col min="11446" max="11446" width="16.33203125" style="115" customWidth="1"/>
    <col min="11447" max="11447" width="19.6640625" style="115" customWidth="1"/>
    <col min="11448" max="11448" width="16.33203125" style="115" customWidth="1"/>
    <col min="11449" max="11449" width="16.6640625" style="115" customWidth="1"/>
    <col min="11450" max="11450" width="14.88671875" style="115" customWidth="1"/>
    <col min="11451" max="11451" width="16.88671875" style="115" customWidth="1"/>
    <col min="11452" max="11453" width="16.33203125" style="115" customWidth="1"/>
    <col min="11454" max="11454" width="16" style="115" customWidth="1"/>
    <col min="11455" max="11455" width="19.44140625" style="115" customWidth="1"/>
    <col min="11456" max="11456" width="16.33203125" style="115" customWidth="1"/>
    <col min="11457" max="11457" width="14.44140625" style="115" customWidth="1"/>
    <col min="11458" max="11458" width="19" style="115" customWidth="1"/>
    <col min="11459" max="11459" width="15.109375" style="115" bestFit="1" customWidth="1"/>
    <col min="11460" max="11462" width="13.6640625" style="115" customWidth="1"/>
    <col min="11463" max="11463" width="16.44140625" style="115" customWidth="1"/>
    <col min="11464" max="11464" width="13.6640625" style="115" customWidth="1"/>
    <col min="11465" max="11465" width="14.6640625" style="115" customWidth="1"/>
    <col min="11466" max="11470" width="13.6640625" style="115" customWidth="1"/>
    <col min="11471" max="11475" width="13.109375" style="115" customWidth="1"/>
    <col min="11476" max="11476" width="12.6640625" style="115" customWidth="1"/>
    <col min="11477" max="11477" width="16.33203125" style="115" customWidth="1"/>
    <col min="11478" max="11478" width="13.6640625" style="115" customWidth="1"/>
    <col min="11479" max="11479" width="12" style="115" customWidth="1"/>
    <col min="11480" max="11481" width="13.6640625" style="115" customWidth="1"/>
    <col min="11482" max="11482" width="16.33203125" style="115" bestFit="1" customWidth="1"/>
    <col min="11483" max="11486" width="13.6640625" style="115" customWidth="1"/>
    <col min="11487" max="11487" width="18.33203125" style="115" bestFit="1" customWidth="1"/>
    <col min="11488" max="11488" width="13.6640625" style="115" customWidth="1"/>
    <col min="11489" max="11489" width="16.33203125" style="115" bestFit="1" customWidth="1"/>
    <col min="11490" max="11491" width="13.6640625" style="115" customWidth="1"/>
    <col min="11492" max="11492" width="15.88671875" style="115" customWidth="1"/>
    <col min="11493" max="11493" width="15" style="115" customWidth="1"/>
    <col min="11494" max="11494" width="17.44140625" style="115" bestFit="1" customWidth="1"/>
    <col min="11495" max="11495" width="21.33203125" style="115" bestFit="1" customWidth="1"/>
    <col min="11496" max="11496" width="13.88671875" style="115" bestFit="1" customWidth="1"/>
    <col min="11497" max="11497" width="12.88671875" style="115" bestFit="1" customWidth="1"/>
    <col min="11498" max="11499" width="11.44140625" style="115"/>
    <col min="11500" max="11527" width="0" style="115" hidden="1" customWidth="1"/>
    <col min="11528" max="11697" width="11.44140625" style="115"/>
    <col min="11698" max="11698" width="8.6640625" style="115" customWidth="1"/>
    <col min="11699" max="11699" width="52.109375" style="115" bestFit="1" customWidth="1"/>
    <col min="11700" max="11700" width="16.33203125" style="115" customWidth="1"/>
    <col min="11701" max="11701" width="15" style="115" customWidth="1"/>
    <col min="11702" max="11702" width="16.33203125" style="115" customWidth="1"/>
    <col min="11703" max="11703" width="19.6640625" style="115" customWidth="1"/>
    <col min="11704" max="11704" width="16.33203125" style="115" customWidth="1"/>
    <col min="11705" max="11705" width="16.6640625" style="115" customWidth="1"/>
    <col min="11706" max="11706" width="14.88671875" style="115" customWidth="1"/>
    <col min="11707" max="11707" width="16.88671875" style="115" customWidth="1"/>
    <col min="11708" max="11709" width="16.33203125" style="115" customWidth="1"/>
    <col min="11710" max="11710" width="16" style="115" customWidth="1"/>
    <col min="11711" max="11711" width="19.44140625" style="115" customWidth="1"/>
    <col min="11712" max="11712" width="16.33203125" style="115" customWidth="1"/>
    <col min="11713" max="11713" width="14.44140625" style="115" customWidth="1"/>
    <col min="11714" max="11714" width="19" style="115" customWidth="1"/>
    <col min="11715" max="11715" width="15.109375" style="115" bestFit="1" customWidth="1"/>
    <col min="11716" max="11718" width="13.6640625" style="115" customWidth="1"/>
    <col min="11719" max="11719" width="16.44140625" style="115" customWidth="1"/>
    <col min="11720" max="11720" width="13.6640625" style="115" customWidth="1"/>
    <col min="11721" max="11721" width="14.6640625" style="115" customWidth="1"/>
    <col min="11722" max="11726" width="13.6640625" style="115" customWidth="1"/>
    <col min="11727" max="11731" width="13.109375" style="115" customWidth="1"/>
    <col min="11732" max="11732" width="12.6640625" style="115" customWidth="1"/>
    <col min="11733" max="11733" width="16.33203125" style="115" customWidth="1"/>
    <col min="11734" max="11734" width="13.6640625" style="115" customWidth="1"/>
    <col min="11735" max="11735" width="12" style="115" customWidth="1"/>
    <col min="11736" max="11737" width="13.6640625" style="115" customWidth="1"/>
    <col min="11738" max="11738" width="16.33203125" style="115" bestFit="1" customWidth="1"/>
    <col min="11739" max="11742" width="13.6640625" style="115" customWidth="1"/>
    <col min="11743" max="11743" width="18.33203125" style="115" bestFit="1" customWidth="1"/>
    <col min="11744" max="11744" width="13.6640625" style="115" customWidth="1"/>
    <col min="11745" max="11745" width="16.33203125" style="115" bestFit="1" customWidth="1"/>
    <col min="11746" max="11747" width="13.6640625" style="115" customWidth="1"/>
    <col min="11748" max="11748" width="15.88671875" style="115" customWidth="1"/>
    <col min="11749" max="11749" width="15" style="115" customWidth="1"/>
    <col min="11750" max="11750" width="17.44140625" style="115" bestFit="1" customWidth="1"/>
    <col min="11751" max="11751" width="21.33203125" style="115" bestFit="1" customWidth="1"/>
    <col min="11752" max="11752" width="13.88671875" style="115" bestFit="1" customWidth="1"/>
    <col min="11753" max="11753" width="12.88671875" style="115" bestFit="1" customWidth="1"/>
    <col min="11754" max="11755" width="11.44140625" style="115"/>
    <col min="11756" max="11783" width="0" style="115" hidden="1" customWidth="1"/>
    <col min="11784" max="11953" width="11.44140625" style="115"/>
    <col min="11954" max="11954" width="8.6640625" style="115" customWidth="1"/>
    <col min="11955" max="11955" width="52.109375" style="115" bestFit="1" customWidth="1"/>
    <col min="11956" max="11956" width="16.33203125" style="115" customWidth="1"/>
    <col min="11957" max="11957" width="15" style="115" customWidth="1"/>
    <col min="11958" max="11958" width="16.33203125" style="115" customWidth="1"/>
    <col min="11959" max="11959" width="19.6640625" style="115" customWidth="1"/>
    <col min="11960" max="11960" width="16.33203125" style="115" customWidth="1"/>
    <col min="11961" max="11961" width="16.6640625" style="115" customWidth="1"/>
    <col min="11962" max="11962" width="14.88671875" style="115" customWidth="1"/>
    <col min="11963" max="11963" width="16.88671875" style="115" customWidth="1"/>
    <col min="11964" max="11965" width="16.33203125" style="115" customWidth="1"/>
    <col min="11966" max="11966" width="16" style="115" customWidth="1"/>
    <col min="11967" max="11967" width="19.44140625" style="115" customWidth="1"/>
    <col min="11968" max="11968" width="16.33203125" style="115" customWidth="1"/>
    <col min="11969" max="11969" width="14.44140625" style="115" customWidth="1"/>
    <col min="11970" max="11970" width="19" style="115" customWidth="1"/>
    <col min="11971" max="11971" width="15.109375" style="115" bestFit="1" customWidth="1"/>
    <col min="11972" max="11974" width="13.6640625" style="115" customWidth="1"/>
    <col min="11975" max="11975" width="16.44140625" style="115" customWidth="1"/>
    <col min="11976" max="11976" width="13.6640625" style="115" customWidth="1"/>
    <col min="11977" max="11977" width="14.6640625" style="115" customWidth="1"/>
    <col min="11978" max="11982" width="13.6640625" style="115" customWidth="1"/>
    <col min="11983" max="11987" width="13.109375" style="115" customWidth="1"/>
    <col min="11988" max="11988" width="12.6640625" style="115" customWidth="1"/>
    <col min="11989" max="11989" width="16.33203125" style="115" customWidth="1"/>
    <col min="11990" max="11990" width="13.6640625" style="115" customWidth="1"/>
    <col min="11991" max="11991" width="12" style="115" customWidth="1"/>
    <col min="11992" max="11993" width="13.6640625" style="115" customWidth="1"/>
    <col min="11994" max="11994" width="16.33203125" style="115" bestFit="1" customWidth="1"/>
    <col min="11995" max="11998" width="13.6640625" style="115" customWidth="1"/>
    <col min="11999" max="11999" width="18.33203125" style="115" bestFit="1" customWidth="1"/>
    <col min="12000" max="12000" width="13.6640625" style="115" customWidth="1"/>
    <col min="12001" max="12001" width="16.33203125" style="115" bestFit="1" customWidth="1"/>
    <col min="12002" max="12003" width="13.6640625" style="115" customWidth="1"/>
    <col min="12004" max="12004" width="15.88671875" style="115" customWidth="1"/>
    <col min="12005" max="12005" width="15" style="115" customWidth="1"/>
    <col min="12006" max="12006" width="17.44140625" style="115" bestFit="1" customWidth="1"/>
    <col min="12007" max="12007" width="21.33203125" style="115" bestFit="1" customWidth="1"/>
    <col min="12008" max="12008" width="13.88671875" style="115" bestFit="1" customWidth="1"/>
    <col min="12009" max="12009" width="12.88671875" style="115" bestFit="1" customWidth="1"/>
    <col min="12010" max="12011" width="11.44140625" style="115"/>
    <col min="12012" max="12039" width="0" style="115" hidden="1" customWidth="1"/>
    <col min="12040" max="12209" width="11.44140625" style="115"/>
    <col min="12210" max="12210" width="8.6640625" style="115" customWidth="1"/>
    <col min="12211" max="12211" width="52.109375" style="115" bestFit="1" customWidth="1"/>
    <col min="12212" max="12212" width="16.33203125" style="115" customWidth="1"/>
    <col min="12213" max="12213" width="15" style="115" customWidth="1"/>
    <col min="12214" max="12214" width="16.33203125" style="115" customWidth="1"/>
    <col min="12215" max="12215" width="19.6640625" style="115" customWidth="1"/>
    <col min="12216" max="12216" width="16.33203125" style="115" customWidth="1"/>
    <col min="12217" max="12217" width="16.6640625" style="115" customWidth="1"/>
    <col min="12218" max="12218" width="14.88671875" style="115" customWidth="1"/>
    <col min="12219" max="12219" width="16.88671875" style="115" customWidth="1"/>
    <col min="12220" max="12221" width="16.33203125" style="115" customWidth="1"/>
    <col min="12222" max="12222" width="16" style="115" customWidth="1"/>
    <col min="12223" max="12223" width="19.44140625" style="115" customWidth="1"/>
    <col min="12224" max="12224" width="16.33203125" style="115" customWidth="1"/>
    <col min="12225" max="12225" width="14.44140625" style="115" customWidth="1"/>
    <col min="12226" max="12226" width="19" style="115" customWidth="1"/>
    <col min="12227" max="12227" width="15.109375" style="115" bestFit="1" customWidth="1"/>
    <col min="12228" max="12230" width="13.6640625" style="115" customWidth="1"/>
    <col min="12231" max="12231" width="16.44140625" style="115" customWidth="1"/>
    <col min="12232" max="12232" width="13.6640625" style="115" customWidth="1"/>
    <col min="12233" max="12233" width="14.6640625" style="115" customWidth="1"/>
    <col min="12234" max="12238" width="13.6640625" style="115" customWidth="1"/>
    <col min="12239" max="12243" width="13.109375" style="115" customWidth="1"/>
    <col min="12244" max="12244" width="12.6640625" style="115" customWidth="1"/>
    <col min="12245" max="12245" width="16.33203125" style="115" customWidth="1"/>
    <col min="12246" max="12246" width="13.6640625" style="115" customWidth="1"/>
    <col min="12247" max="12247" width="12" style="115" customWidth="1"/>
    <col min="12248" max="12249" width="13.6640625" style="115" customWidth="1"/>
    <col min="12250" max="12250" width="16.33203125" style="115" bestFit="1" customWidth="1"/>
    <col min="12251" max="12254" width="13.6640625" style="115" customWidth="1"/>
    <col min="12255" max="12255" width="18.33203125" style="115" bestFit="1" customWidth="1"/>
    <col min="12256" max="12256" width="13.6640625" style="115" customWidth="1"/>
    <col min="12257" max="12257" width="16.33203125" style="115" bestFit="1" customWidth="1"/>
    <col min="12258" max="12259" width="13.6640625" style="115" customWidth="1"/>
    <col min="12260" max="12260" width="15.88671875" style="115" customWidth="1"/>
    <col min="12261" max="12261" width="15" style="115" customWidth="1"/>
    <col min="12262" max="12262" width="17.44140625" style="115" bestFit="1" customWidth="1"/>
    <col min="12263" max="12263" width="21.33203125" style="115" bestFit="1" customWidth="1"/>
    <col min="12264" max="12264" width="13.88671875" style="115" bestFit="1" customWidth="1"/>
    <col min="12265" max="12265" width="12.88671875" style="115" bestFit="1" customWidth="1"/>
    <col min="12266" max="12267" width="11.44140625" style="115"/>
    <col min="12268" max="12295" width="0" style="115" hidden="1" customWidth="1"/>
    <col min="12296" max="12465" width="11.44140625" style="115"/>
    <col min="12466" max="12466" width="8.6640625" style="115" customWidth="1"/>
    <col min="12467" max="12467" width="52.109375" style="115" bestFit="1" customWidth="1"/>
    <col min="12468" max="12468" width="16.33203125" style="115" customWidth="1"/>
    <col min="12469" max="12469" width="15" style="115" customWidth="1"/>
    <col min="12470" max="12470" width="16.33203125" style="115" customWidth="1"/>
    <col min="12471" max="12471" width="19.6640625" style="115" customWidth="1"/>
    <col min="12472" max="12472" width="16.33203125" style="115" customWidth="1"/>
    <col min="12473" max="12473" width="16.6640625" style="115" customWidth="1"/>
    <col min="12474" max="12474" width="14.88671875" style="115" customWidth="1"/>
    <col min="12475" max="12475" width="16.88671875" style="115" customWidth="1"/>
    <col min="12476" max="12477" width="16.33203125" style="115" customWidth="1"/>
    <col min="12478" max="12478" width="16" style="115" customWidth="1"/>
    <col min="12479" max="12479" width="19.44140625" style="115" customWidth="1"/>
    <col min="12480" max="12480" width="16.33203125" style="115" customWidth="1"/>
    <col min="12481" max="12481" width="14.44140625" style="115" customWidth="1"/>
    <col min="12482" max="12482" width="19" style="115" customWidth="1"/>
    <col min="12483" max="12483" width="15.109375" style="115" bestFit="1" customWidth="1"/>
    <col min="12484" max="12486" width="13.6640625" style="115" customWidth="1"/>
    <col min="12487" max="12487" width="16.44140625" style="115" customWidth="1"/>
    <col min="12488" max="12488" width="13.6640625" style="115" customWidth="1"/>
    <col min="12489" max="12489" width="14.6640625" style="115" customWidth="1"/>
    <col min="12490" max="12494" width="13.6640625" style="115" customWidth="1"/>
    <col min="12495" max="12499" width="13.109375" style="115" customWidth="1"/>
    <col min="12500" max="12500" width="12.6640625" style="115" customWidth="1"/>
    <col min="12501" max="12501" width="16.33203125" style="115" customWidth="1"/>
    <col min="12502" max="12502" width="13.6640625" style="115" customWidth="1"/>
    <col min="12503" max="12503" width="12" style="115" customWidth="1"/>
    <col min="12504" max="12505" width="13.6640625" style="115" customWidth="1"/>
    <col min="12506" max="12506" width="16.33203125" style="115" bestFit="1" customWidth="1"/>
    <col min="12507" max="12510" width="13.6640625" style="115" customWidth="1"/>
    <col min="12511" max="12511" width="18.33203125" style="115" bestFit="1" customWidth="1"/>
    <col min="12512" max="12512" width="13.6640625" style="115" customWidth="1"/>
    <col min="12513" max="12513" width="16.33203125" style="115" bestFit="1" customWidth="1"/>
    <col min="12514" max="12515" width="13.6640625" style="115" customWidth="1"/>
    <col min="12516" max="12516" width="15.88671875" style="115" customWidth="1"/>
    <col min="12517" max="12517" width="15" style="115" customWidth="1"/>
    <col min="12518" max="12518" width="17.44140625" style="115" bestFit="1" customWidth="1"/>
    <col min="12519" max="12519" width="21.33203125" style="115" bestFit="1" customWidth="1"/>
    <col min="12520" max="12520" width="13.88671875" style="115" bestFit="1" customWidth="1"/>
    <col min="12521" max="12521" width="12.88671875" style="115" bestFit="1" customWidth="1"/>
    <col min="12522" max="12523" width="11.44140625" style="115"/>
    <col min="12524" max="12551" width="0" style="115" hidden="1" customWidth="1"/>
    <col min="12552" max="12721" width="11.44140625" style="115"/>
    <col min="12722" max="12722" width="8.6640625" style="115" customWidth="1"/>
    <col min="12723" max="12723" width="52.109375" style="115" bestFit="1" customWidth="1"/>
    <col min="12724" max="12724" width="16.33203125" style="115" customWidth="1"/>
    <col min="12725" max="12725" width="15" style="115" customWidth="1"/>
    <col min="12726" max="12726" width="16.33203125" style="115" customWidth="1"/>
    <col min="12727" max="12727" width="19.6640625" style="115" customWidth="1"/>
    <col min="12728" max="12728" width="16.33203125" style="115" customWidth="1"/>
    <col min="12729" max="12729" width="16.6640625" style="115" customWidth="1"/>
    <col min="12730" max="12730" width="14.88671875" style="115" customWidth="1"/>
    <col min="12731" max="12731" width="16.88671875" style="115" customWidth="1"/>
    <col min="12732" max="12733" width="16.33203125" style="115" customWidth="1"/>
    <col min="12734" max="12734" width="16" style="115" customWidth="1"/>
    <col min="12735" max="12735" width="19.44140625" style="115" customWidth="1"/>
    <col min="12736" max="12736" width="16.33203125" style="115" customWidth="1"/>
    <col min="12737" max="12737" width="14.44140625" style="115" customWidth="1"/>
    <col min="12738" max="12738" width="19" style="115" customWidth="1"/>
    <col min="12739" max="12739" width="15.109375" style="115" bestFit="1" customWidth="1"/>
    <col min="12740" max="12742" width="13.6640625" style="115" customWidth="1"/>
    <col min="12743" max="12743" width="16.44140625" style="115" customWidth="1"/>
    <col min="12744" max="12744" width="13.6640625" style="115" customWidth="1"/>
    <col min="12745" max="12745" width="14.6640625" style="115" customWidth="1"/>
    <col min="12746" max="12750" width="13.6640625" style="115" customWidth="1"/>
    <col min="12751" max="12755" width="13.109375" style="115" customWidth="1"/>
    <col min="12756" max="12756" width="12.6640625" style="115" customWidth="1"/>
    <col min="12757" max="12757" width="16.33203125" style="115" customWidth="1"/>
    <col min="12758" max="12758" width="13.6640625" style="115" customWidth="1"/>
    <col min="12759" max="12759" width="12" style="115" customWidth="1"/>
    <col min="12760" max="12761" width="13.6640625" style="115" customWidth="1"/>
    <col min="12762" max="12762" width="16.33203125" style="115" bestFit="1" customWidth="1"/>
    <col min="12763" max="12766" width="13.6640625" style="115" customWidth="1"/>
    <col min="12767" max="12767" width="18.33203125" style="115" bestFit="1" customWidth="1"/>
    <col min="12768" max="12768" width="13.6640625" style="115" customWidth="1"/>
    <col min="12769" max="12769" width="16.33203125" style="115" bestFit="1" customWidth="1"/>
    <col min="12770" max="12771" width="13.6640625" style="115" customWidth="1"/>
    <col min="12772" max="12772" width="15.88671875" style="115" customWidth="1"/>
    <col min="12773" max="12773" width="15" style="115" customWidth="1"/>
    <col min="12774" max="12774" width="17.44140625" style="115" bestFit="1" customWidth="1"/>
    <col min="12775" max="12775" width="21.33203125" style="115" bestFit="1" customWidth="1"/>
    <col min="12776" max="12776" width="13.88671875" style="115" bestFit="1" customWidth="1"/>
    <col min="12777" max="12777" width="12.88671875" style="115" bestFit="1" customWidth="1"/>
    <col min="12778" max="12779" width="11.44140625" style="115"/>
    <col min="12780" max="12807" width="0" style="115" hidden="1" customWidth="1"/>
    <col min="12808" max="12977" width="11.44140625" style="115"/>
    <col min="12978" max="12978" width="8.6640625" style="115" customWidth="1"/>
    <col min="12979" max="12979" width="52.109375" style="115" bestFit="1" customWidth="1"/>
    <col min="12980" max="12980" width="16.33203125" style="115" customWidth="1"/>
    <col min="12981" max="12981" width="15" style="115" customWidth="1"/>
    <col min="12982" max="12982" width="16.33203125" style="115" customWidth="1"/>
    <col min="12983" max="12983" width="19.6640625" style="115" customWidth="1"/>
    <col min="12984" max="12984" width="16.33203125" style="115" customWidth="1"/>
    <col min="12985" max="12985" width="16.6640625" style="115" customWidth="1"/>
    <col min="12986" max="12986" width="14.88671875" style="115" customWidth="1"/>
    <col min="12987" max="12987" width="16.88671875" style="115" customWidth="1"/>
    <col min="12988" max="12989" width="16.33203125" style="115" customWidth="1"/>
    <col min="12990" max="12990" width="16" style="115" customWidth="1"/>
    <col min="12991" max="12991" width="19.44140625" style="115" customWidth="1"/>
    <col min="12992" max="12992" width="16.33203125" style="115" customWidth="1"/>
    <col min="12993" max="12993" width="14.44140625" style="115" customWidth="1"/>
    <col min="12994" max="12994" width="19" style="115" customWidth="1"/>
    <col min="12995" max="12995" width="15.109375" style="115" bestFit="1" customWidth="1"/>
    <col min="12996" max="12998" width="13.6640625" style="115" customWidth="1"/>
    <col min="12999" max="12999" width="16.44140625" style="115" customWidth="1"/>
    <col min="13000" max="13000" width="13.6640625" style="115" customWidth="1"/>
    <col min="13001" max="13001" width="14.6640625" style="115" customWidth="1"/>
    <col min="13002" max="13006" width="13.6640625" style="115" customWidth="1"/>
    <col min="13007" max="13011" width="13.109375" style="115" customWidth="1"/>
    <col min="13012" max="13012" width="12.6640625" style="115" customWidth="1"/>
    <col min="13013" max="13013" width="16.33203125" style="115" customWidth="1"/>
    <col min="13014" max="13014" width="13.6640625" style="115" customWidth="1"/>
    <col min="13015" max="13015" width="12" style="115" customWidth="1"/>
    <col min="13016" max="13017" width="13.6640625" style="115" customWidth="1"/>
    <col min="13018" max="13018" width="16.33203125" style="115" bestFit="1" customWidth="1"/>
    <col min="13019" max="13022" width="13.6640625" style="115" customWidth="1"/>
    <col min="13023" max="13023" width="18.33203125" style="115" bestFit="1" customWidth="1"/>
    <col min="13024" max="13024" width="13.6640625" style="115" customWidth="1"/>
    <col min="13025" max="13025" width="16.33203125" style="115" bestFit="1" customWidth="1"/>
    <col min="13026" max="13027" width="13.6640625" style="115" customWidth="1"/>
    <col min="13028" max="13028" width="15.88671875" style="115" customWidth="1"/>
    <col min="13029" max="13029" width="15" style="115" customWidth="1"/>
    <col min="13030" max="13030" width="17.44140625" style="115" bestFit="1" customWidth="1"/>
    <col min="13031" max="13031" width="21.33203125" style="115" bestFit="1" customWidth="1"/>
    <col min="13032" max="13032" width="13.88671875" style="115" bestFit="1" customWidth="1"/>
    <col min="13033" max="13033" width="12.88671875" style="115" bestFit="1" customWidth="1"/>
    <col min="13034" max="13035" width="11.44140625" style="115"/>
    <col min="13036" max="13063" width="0" style="115" hidden="1" customWidth="1"/>
    <col min="13064" max="13233" width="11.44140625" style="115"/>
    <col min="13234" max="13234" width="8.6640625" style="115" customWidth="1"/>
    <col min="13235" max="13235" width="52.109375" style="115" bestFit="1" customWidth="1"/>
    <col min="13236" max="13236" width="16.33203125" style="115" customWidth="1"/>
    <col min="13237" max="13237" width="15" style="115" customWidth="1"/>
    <col min="13238" max="13238" width="16.33203125" style="115" customWidth="1"/>
    <col min="13239" max="13239" width="19.6640625" style="115" customWidth="1"/>
    <col min="13240" max="13240" width="16.33203125" style="115" customWidth="1"/>
    <col min="13241" max="13241" width="16.6640625" style="115" customWidth="1"/>
    <col min="13242" max="13242" width="14.88671875" style="115" customWidth="1"/>
    <col min="13243" max="13243" width="16.88671875" style="115" customWidth="1"/>
    <col min="13244" max="13245" width="16.33203125" style="115" customWidth="1"/>
    <col min="13246" max="13246" width="16" style="115" customWidth="1"/>
    <col min="13247" max="13247" width="19.44140625" style="115" customWidth="1"/>
    <col min="13248" max="13248" width="16.33203125" style="115" customWidth="1"/>
    <col min="13249" max="13249" width="14.44140625" style="115" customWidth="1"/>
    <col min="13250" max="13250" width="19" style="115" customWidth="1"/>
    <col min="13251" max="13251" width="15.109375" style="115" bestFit="1" customWidth="1"/>
    <col min="13252" max="13254" width="13.6640625" style="115" customWidth="1"/>
    <col min="13255" max="13255" width="16.44140625" style="115" customWidth="1"/>
    <col min="13256" max="13256" width="13.6640625" style="115" customWidth="1"/>
    <col min="13257" max="13257" width="14.6640625" style="115" customWidth="1"/>
    <col min="13258" max="13262" width="13.6640625" style="115" customWidth="1"/>
    <col min="13263" max="13267" width="13.109375" style="115" customWidth="1"/>
    <col min="13268" max="13268" width="12.6640625" style="115" customWidth="1"/>
    <col min="13269" max="13269" width="16.33203125" style="115" customWidth="1"/>
    <col min="13270" max="13270" width="13.6640625" style="115" customWidth="1"/>
    <col min="13271" max="13271" width="12" style="115" customWidth="1"/>
    <col min="13272" max="13273" width="13.6640625" style="115" customWidth="1"/>
    <col min="13274" max="13274" width="16.33203125" style="115" bestFit="1" customWidth="1"/>
    <col min="13275" max="13278" width="13.6640625" style="115" customWidth="1"/>
    <col min="13279" max="13279" width="18.33203125" style="115" bestFit="1" customWidth="1"/>
    <col min="13280" max="13280" width="13.6640625" style="115" customWidth="1"/>
    <col min="13281" max="13281" width="16.33203125" style="115" bestFit="1" customWidth="1"/>
    <col min="13282" max="13283" width="13.6640625" style="115" customWidth="1"/>
    <col min="13284" max="13284" width="15.88671875" style="115" customWidth="1"/>
    <col min="13285" max="13285" width="15" style="115" customWidth="1"/>
    <col min="13286" max="13286" width="17.44140625" style="115" bestFit="1" customWidth="1"/>
    <col min="13287" max="13287" width="21.33203125" style="115" bestFit="1" customWidth="1"/>
    <col min="13288" max="13288" width="13.88671875" style="115" bestFit="1" customWidth="1"/>
    <col min="13289" max="13289" width="12.88671875" style="115" bestFit="1" customWidth="1"/>
    <col min="13290" max="13291" width="11.44140625" style="115"/>
    <col min="13292" max="13319" width="0" style="115" hidden="1" customWidth="1"/>
    <col min="13320" max="13489" width="11.44140625" style="115"/>
    <col min="13490" max="13490" width="8.6640625" style="115" customWidth="1"/>
    <col min="13491" max="13491" width="52.109375" style="115" bestFit="1" customWidth="1"/>
    <col min="13492" max="13492" width="16.33203125" style="115" customWidth="1"/>
    <col min="13493" max="13493" width="15" style="115" customWidth="1"/>
    <col min="13494" max="13494" width="16.33203125" style="115" customWidth="1"/>
    <col min="13495" max="13495" width="19.6640625" style="115" customWidth="1"/>
    <col min="13496" max="13496" width="16.33203125" style="115" customWidth="1"/>
    <col min="13497" max="13497" width="16.6640625" style="115" customWidth="1"/>
    <col min="13498" max="13498" width="14.88671875" style="115" customWidth="1"/>
    <col min="13499" max="13499" width="16.88671875" style="115" customWidth="1"/>
    <col min="13500" max="13501" width="16.33203125" style="115" customWidth="1"/>
    <col min="13502" max="13502" width="16" style="115" customWidth="1"/>
    <col min="13503" max="13503" width="19.44140625" style="115" customWidth="1"/>
    <col min="13504" max="13504" width="16.33203125" style="115" customWidth="1"/>
    <col min="13505" max="13505" width="14.44140625" style="115" customWidth="1"/>
    <col min="13506" max="13506" width="19" style="115" customWidth="1"/>
    <col min="13507" max="13507" width="15.109375" style="115" bestFit="1" customWidth="1"/>
    <col min="13508" max="13510" width="13.6640625" style="115" customWidth="1"/>
    <col min="13511" max="13511" width="16.44140625" style="115" customWidth="1"/>
    <col min="13512" max="13512" width="13.6640625" style="115" customWidth="1"/>
    <col min="13513" max="13513" width="14.6640625" style="115" customWidth="1"/>
    <col min="13514" max="13518" width="13.6640625" style="115" customWidth="1"/>
    <col min="13519" max="13523" width="13.109375" style="115" customWidth="1"/>
    <col min="13524" max="13524" width="12.6640625" style="115" customWidth="1"/>
    <col min="13525" max="13525" width="16.33203125" style="115" customWidth="1"/>
    <col min="13526" max="13526" width="13.6640625" style="115" customWidth="1"/>
    <col min="13527" max="13527" width="12" style="115" customWidth="1"/>
    <col min="13528" max="13529" width="13.6640625" style="115" customWidth="1"/>
    <col min="13530" max="13530" width="16.33203125" style="115" bestFit="1" customWidth="1"/>
    <col min="13531" max="13534" width="13.6640625" style="115" customWidth="1"/>
    <col min="13535" max="13535" width="18.33203125" style="115" bestFit="1" customWidth="1"/>
    <col min="13536" max="13536" width="13.6640625" style="115" customWidth="1"/>
    <col min="13537" max="13537" width="16.33203125" style="115" bestFit="1" customWidth="1"/>
    <col min="13538" max="13539" width="13.6640625" style="115" customWidth="1"/>
    <col min="13540" max="13540" width="15.88671875" style="115" customWidth="1"/>
    <col min="13541" max="13541" width="15" style="115" customWidth="1"/>
    <col min="13542" max="13542" width="17.44140625" style="115" bestFit="1" customWidth="1"/>
    <col min="13543" max="13543" width="21.33203125" style="115" bestFit="1" customWidth="1"/>
    <col min="13544" max="13544" width="13.88671875" style="115" bestFit="1" customWidth="1"/>
    <col min="13545" max="13545" width="12.88671875" style="115" bestFit="1" customWidth="1"/>
    <col min="13546" max="13547" width="11.44140625" style="115"/>
    <col min="13548" max="13575" width="0" style="115" hidden="1" customWidth="1"/>
    <col min="13576" max="13745" width="11.44140625" style="115"/>
    <col min="13746" max="13746" width="8.6640625" style="115" customWidth="1"/>
    <col min="13747" max="13747" width="52.109375" style="115" bestFit="1" customWidth="1"/>
    <col min="13748" max="13748" width="16.33203125" style="115" customWidth="1"/>
    <col min="13749" max="13749" width="15" style="115" customWidth="1"/>
    <col min="13750" max="13750" width="16.33203125" style="115" customWidth="1"/>
    <col min="13751" max="13751" width="19.6640625" style="115" customWidth="1"/>
    <col min="13752" max="13752" width="16.33203125" style="115" customWidth="1"/>
    <col min="13753" max="13753" width="16.6640625" style="115" customWidth="1"/>
    <col min="13754" max="13754" width="14.88671875" style="115" customWidth="1"/>
    <col min="13755" max="13755" width="16.88671875" style="115" customWidth="1"/>
    <col min="13756" max="13757" width="16.33203125" style="115" customWidth="1"/>
    <col min="13758" max="13758" width="16" style="115" customWidth="1"/>
    <col min="13759" max="13759" width="19.44140625" style="115" customWidth="1"/>
    <col min="13760" max="13760" width="16.33203125" style="115" customWidth="1"/>
    <col min="13761" max="13761" width="14.44140625" style="115" customWidth="1"/>
    <col min="13762" max="13762" width="19" style="115" customWidth="1"/>
    <col min="13763" max="13763" width="15.109375" style="115" bestFit="1" customWidth="1"/>
    <col min="13764" max="13766" width="13.6640625" style="115" customWidth="1"/>
    <col min="13767" max="13767" width="16.44140625" style="115" customWidth="1"/>
    <col min="13768" max="13768" width="13.6640625" style="115" customWidth="1"/>
    <col min="13769" max="13769" width="14.6640625" style="115" customWidth="1"/>
    <col min="13770" max="13774" width="13.6640625" style="115" customWidth="1"/>
    <col min="13775" max="13779" width="13.109375" style="115" customWidth="1"/>
    <col min="13780" max="13780" width="12.6640625" style="115" customWidth="1"/>
    <col min="13781" max="13781" width="16.33203125" style="115" customWidth="1"/>
    <col min="13782" max="13782" width="13.6640625" style="115" customWidth="1"/>
    <col min="13783" max="13783" width="12" style="115" customWidth="1"/>
    <col min="13784" max="13785" width="13.6640625" style="115" customWidth="1"/>
    <col min="13786" max="13786" width="16.33203125" style="115" bestFit="1" customWidth="1"/>
    <col min="13787" max="13790" width="13.6640625" style="115" customWidth="1"/>
    <col min="13791" max="13791" width="18.33203125" style="115" bestFit="1" customWidth="1"/>
    <col min="13792" max="13792" width="13.6640625" style="115" customWidth="1"/>
    <col min="13793" max="13793" width="16.33203125" style="115" bestFit="1" customWidth="1"/>
    <col min="13794" max="13795" width="13.6640625" style="115" customWidth="1"/>
    <col min="13796" max="13796" width="15.88671875" style="115" customWidth="1"/>
    <col min="13797" max="13797" width="15" style="115" customWidth="1"/>
    <col min="13798" max="13798" width="17.44140625" style="115" bestFit="1" customWidth="1"/>
    <col min="13799" max="13799" width="21.33203125" style="115" bestFit="1" customWidth="1"/>
    <col min="13800" max="13800" width="13.88671875" style="115" bestFit="1" customWidth="1"/>
    <col min="13801" max="13801" width="12.88671875" style="115" bestFit="1" customWidth="1"/>
    <col min="13802" max="13803" width="11.44140625" style="115"/>
    <col min="13804" max="13831" width="0" style="115" hidden="1" customWidth="1"/>
    <col min="13832" max="14001" width="11.44140625" style="115"/>
    <col min="14002" max="14002" width="8.6640625" style="115" customWidth="1"/>
    <col min="14003" max="14003" width="52.109375" style="115" bestFit="1" customWidth="1"/>
    <col min="14004" max="14004" width="16.33203125" style="115" customWidth="1"/>
    <col min="14005" max="14005" width="15" style="115" customWidth="1"/>
    <col min="14006" max="14006" width="16.33203125" style="115" customWidth="1"/>
    <col min="14007" max="14007" width="19.6640625" style="115" customWidth="1"/>
    <col min="14008" max="14008" width="16.33203125" style="115" customWidth="1"/>
    <col min="14009" max="14009" width="16.6640625" style="115" customWidth="1"/>
    <col min="14010" max="14010" width="14.88671875" style="115" customWidth="1"/>
    <col min="14011" max="14011" width="16.88671875" style="115" customWidth="1"/>
    <col min="14012" max="14013" width="16.33203125" style="115" customWidth="1"/>
    <col min="14014" max="14014" width="16" style="115" customWidth="1"/>
    <col min="14015" max="14015" width="19.44140625" style="115" customWidth="1"/>
    <col min="14016" max="14016" width="16.33203125" style="115" customWidth="1"/>
    <col min="14017" max="14017" width="14.44140625" style="115" customWidth="1"/>
    <col min="14018" max="14018" width="19" style="115" customWidth="1"/>
    <col min="14019" max="14019" width="15.109375" style="115" bestFit="1" customWidth="1"/>
    <col min="14020" max="14022" width="13.6640625" style="115" customWidth="1"/>
    <col min="14023" max="14023" width="16.44140625" style="115" customWidth="1"/>
    <col min="14024" max="14024" width="13.6640625" style="115" customWidth="1"/>
    <col min="14025" max="14025" width="14.6640625" style="115" customWidth="1"/>
    <col min="14026" max="14030" width="13.6640625" style="115" customWidth="1"/>
    <col min="14031" max="14035" width="13.109375" style="115" customWidth="1"/>
    <col min="14036" max="14036" width="12.6640625" style="115" customWidth="1"/>
    <col min="14037" max="14037" width="16.33203125" style="115" customWidth="1"/>
    <col min="14038" max="14038" width="13.6640625" style="115" customWidth="1"/>
    <col min="14039" max="14039" width="12" style="115" customWidth="1"/>
    <col min="14040" max="14041" width="13.6640625" style="115" customWidth="1"/>
    <col min="14042" max="14042" width="16.33203125" style="115" bestFit="1" customWidth="1"/>
    <col min="14043" max="14046" width="13.6640625" style="115" customWidth="1"/>
    <col min="14047" max="14047" width="18.33203125" style="115" bestFit="1" customWidth="1"/>
    <col min="14048" max="14048" width="13.6640625" style="115" customWidth="1"/>
    <col min="14049" max="14049" width="16.33203125" style="115" bestFit="1" customWidth="1"/>
    <col min="14050" max="14051" width="13.6640625" style="115" customWidth="1"/>
    <col min="14052" max="14052" width="15.88671875" style="115" customWidth="1"/>
    <col min="14053" max="14053" width="15" style="115" customWidth="1"/>
    <col min="14054" max="14054" width="17.44140625" style="115" bestFit="1" customWidth="1"/>
    <col min="14055" max="14055" width="21.33203125" style="115" bestFit="1" customWidth="1"/>
    <col min="14056" max="14056" width="13.88671875" style="115" bestFit="1" customWidth="1"/>
    <col min="14057" max="14057" width="12.88671875" style="115" bestFit="1" customWidth="1"/>
    <col min="14058" max="14059" width="11.44140625" style="115"/>
    <col min="14060" max="14087" width="0" style="115" hidden="1" customWidth="1"/>
    <col min="14088" max="14257" width="11.44140625" style="115"/>
    <col min="14258" max="14258" width="8.6640625" style="115" customWidth="1"/>
    <col min="14259" max="14259" width="52.109375" style="115" bestFit="1" customWidth="1"/>
    <col min="14260" max="14260" width="16.33203125" style="115" customWidth="1"/>
    <col min="14261" max="14261" width="15" style="115" customWidth="1"/>
    <col min="14262" max="14262" width="16.33203125" style="115" customWidth="1"/>
    <col min="14263" max="14263" width="19.6640625" style="115" customWidth="1"/>
    <col min="14264" max="14264" width="16.33203125" style="115" customWidth="1"/>
    <col min="14265" max="14265" width="16.6640625" style="115" customWidth="1"/>
    <col min="14266" max="14266" width="14.88671875" style="115" customWidth="1"/>
    <col min="14267" max="14267" width="16.88671875" style="115" customWidth="1"/>
    <col min="14268" max="14269" width="16.33203125" style="115" customWidth="1"/>
    <col min="14270" max="14270" width="16" style="115" customWidth="1"/>
    <col min="14271" max="14271" width="19.44140625" style="115" customWidth="1"/>
    <col min="14272" max="14272" width="16.33203125" style="115" customWidth="1"/>
    <col min="14273" max="14273" width="14.44140625" style="115" customWidth="1"/>
    <col min="14274" max="14274" width="19" style="115" customWidth="1"/>
    <col min="14275" max="14275" width="15.109375" style="115" bestFit="1" customWidth="1"/>
    <col min="14276" max="14278" width="13.6640625" style="115" customWidth="1"/>
    <col min="14279" max="14279" width="16.44140625" style="115" customWidth="1"/>
    <col min="14280" max="14280" width="13.6640625" style="115" customWidth="1"/>
    <col min="14281" max="14281" width="14.6640625" style="115" customWidth="1"/>
    <col min="14282" max="14286" width="13.6640625" style="115" customWidth="1"/>
    <col min="14287" max="14291" width="13.109375" style="115" customWidth="1"/>
    <col min="14292" max="14292" width="12.6640625" style="115" customWidth="1"/>
    <col min="14293" max="14293" width="16.33203125" style="115" customWidth="1"/>
    <col min="14294" max="14294" width="13.6640625" style="115" customWidth="1"/>
    <col min="14295" max="14295" width="12" style="115" customWidth="1"/>
    <col min="14296" max="14297" width="13.6640625" style="115" customWidth="1"/>
    <col min="14298" max="14298" width="16.33203125" style="115" bestFit="1" customWidth="1"/>
    <col min="14299" max="14302" width="13.6640625" style="115" customWidth="1"/>
    <col min="14303" max="14303" width="18.33203125" style="115" bestFit="1" customWidth="1"/>
    <col min="14304" max="14304" width="13.6640625" style="115" customWidth="1"/>
    <col min="14305" max="14305" width="16.33203125" style="115" bestFit="1" customWidth="1"/>
    <col min="14306" max="14307" width="13.6640625" style="115" customWidth="1"/>
    <col min="14308" max="14308" width="15.88671875" style="115" customWidth="1"/>
    <col min="14309" max="14309" width="15" style="115" customWidth="1"/>
    <col min="14310" max="14310" width="17.44140625" style="115" bestFit="1" customWidth="1"/>
    <col min="14311" max="14311" width="21.33203125" style="115" bestFit="1" customWidth="1"/>
    <col min="14312" max="14312" width="13.88671875" style="115" bestFit="1" customWidth="1"/>
    <col min="14313" max="14313" width="12.88671875" style="115" bestFit="1" customWidth="1"/>
    <col min="14314" max="14315" width="11.44140625" style="115"/>
    <col min="14316" max="14343" width="0" style="115" hidden="1" customWidth="1"/>
    <col min="14344" max="14513" width="11.44140625" style="115"/>
    <col min="14514" max="14514" width="8.6640625" style="115" customWidth="1"/>
    <col min="14515" max="14515" width="52.109375" style="115" bestFit="1" customWidth="1"/>
    <col min="14516" max="14516" width="16.33203125" style="115" customWidth="1"/>
    <col min="14517" max="14517" width="15" style="115" customWidth="1"/>
    <col min="14518" max="14518" width="16.33203125" style="115" customWidth="1"/>
    <col min="14519" max="14519" width="19.6640625" style="115" customWidth="1"/>
    <col min="14520" max="14520" width="16.33203125" style="115" customWidth="1"/>
    <col min="14521" max="14521" width="16.6640625" style="115" customWidth="1"/>
    <col min="14522" max="14522" width="14.88671875" style="115" customWidth="1"/>
    <col min="14523" max="14523" width="16.88671875" style="115" customWidth="1"/>
    <col min="14524" max="14525" width="16.33203125" style="115" customWidth="1"/>
    <col min="14526" max="14526" width="16" style="115" customWidth="1"/>
    <col min="14527" max="14527" width="19.44140625" style="115" customWidth="1"/>
    <col min="14528" max="14528" width="16.33203125" style="115" customWidth="1"/>
    <col min="14529" max="14529" width="14.44140625" style="115" customWidth="1"/>
    <col min="14530" max="14530" width="19" style="115" customWidth="1"/>
    <col min="14531" max="14531" width="15.109375" style="115" bestFit="1" customWidth="1"/>
    <col min="14532" max="14534" width="13.6640625" style="115" customWidth="1"/>
    <col min="14535" max="14535" width="16.44140625" style="115" customWidth="1"/>
    <col min="14536" max="14536" width="13.6640625" style="115" customWidth="1"/>
    <col min="14537" max="14537" width="14.6640625" style="115" customWidth="1"/>
    <col min="14538" max="14542" width="13.6640625" style="115" customWidth="1"/>
    <col min="14543" max="14547" width="13.109375" style="115" customWidth="1"/>
    <col min="14548" max="14548" width="12.6640625" style="115" customWidth="1"/>
    <col min="14549" max="14549" width="16.33203125" style="115" customWidth="1"/>
    <col min="14550" max="14550" width="13.6640625" style="115" customWidth="1"/>
    <col min="14551" max="14551" width="12" style="115" customWidth="1"/>
    <col min="14552" max="14553" width="13.6640625" style="115" customWidth="1"/>
    <col min="14554" max="14554" width="16.33203125" style="115" bestFit="1" customWidth="1"/>
    <col min="14555" max="14558" width="13.6640625" style="115" customWidth="1"/>
    <col min="14559" max="14559" width="18.33203125" style="115" bestFit="1" customWidth="1"/>
    <col min="14560" max="14560" width="13.6640625" style="115" customWidth="1"/>
    <col min="14561" max="14561" width="16.33203125" style="115" bestFit="1" customWidth="1"/>
    <col min="14562" max="14563" width="13.6640625" style="115" customWidth="1"/>
    <col min="14564" max="14564" width="15.88671875" style="115" customWidth="1"/>
    <col min="14565" max="14565" width="15" style="115" customWidth="1"/>
    <col min="14566" max="14566" width="17.44140625" style="115" bestFit="1" customWidth="1"/>
    <col min="14567" max="14567" width="21.33203125" style="115" bestFit="1" customWidth="1"/>
    <col min="14568" max="14568" width="13.88671875" style="115" bestFit="1" customWidth="1"/>
    <col min="14569" max="14569" width="12.88671875" style="115" bestFit="1" customWidth="1"/>
    <col min="14570" max="14571" width="11.44140625" style="115"/>
    <col min="14572" max="14599" width="0" style="115" hidden="1" customWidth="1"/>
    <col min="14600" max="14769" width="11.44140625" style="115"/>
    <col min="14770" max="14770" width="8.6640625" style="115" customWidth="1"/>
    <col min="14771" max="14771" width="52.109375" style="115" bestFit="1" customWidth="1"/>
    <col min="14772" max="14772" width="16.33203125" style="115" customWidth="1"/>
    <col min="14773" max="14773" width="15" style="115" customWidth="1"/>
    <col min="14774" max="14774" width="16.33203125" style="115" customWidth="1"/>
    <col min="14775" max="14775" width="19.6640625" style="115" customWidth="1"/>
    <col min="14776" max="14776" width="16.33203125" style="115" customWidth="1"/>
    <col min="14777" max="14777" width="16.6640625" style="115" customWidth="1"/>
    <col min="14778" max="14778" width="14.88671875" style="115" customWidth="1"/>
    <col min="14779" max="14779" width="16.88671875" style="115" customWidth="1"/>
    <col min="14780" max="14781" width="16.33203125" style="115" customWidth="1"/>
    <col min="14782" max="14782" width="16" style="115" customWidth="1"/>
    <col min="14783" max="14783" width="19.44140625" style="115" customWidth="1"/>
    <col min="14784" max="14784" width="16.33203125" style="115" customWidth="1"/>
    <col min="14785" max="14785" width="14.44140625" style="115" customWidth="1"/>
    <col min="14786" max="14786" width="19" style="115" customWidth="1"/>
    <col min="14787" max="14787" width="15.109375" style="115" bestFit="1" customWidth="1"/>
    <col min="14788" max="14790" width="13.6640625" style="115" customWidth="1"/>
    <col min="14791" max="14791" width="16.44140625" style="115" customWidth="1"/>
    <col min="14792" max="14792" width="13.6640625" style="115" customWidth="1"/>
    <col min="14793" max="14793" width="14.6640625" style="115" customWidth="1"/>
    <col min="14794" max="14798" width="13.6640625" style="115" customWidth="1"/>
    <col min="14799" max="14803" width="13.109375" style="115" customWidth="1"/>
    <col min="14804" max="14804" width="12.6640625" style="115" customWidth="1"/>
    <col min="14805" max="14805" width="16.33203125" style="115" customWidth="1"/>
    <col min="14806" max="14806" width="13.6640625" style="115" customWidth="1"/>
    <col min="14807" max="14807" width="12" style="115" customWidth="1"/>
    <col min="14808" max="14809" width="13.6640625" style="115" customWidth="1"/>
    <col min="14810" max="14810" width="16.33203125" style="115" bestFit="1" customWidth="1"/>
    <col min="14811" max="14814" width="13.6640625" style="115" customWidth="1"/>
    <col min="14815" max="14815" width="18.33203125" style="115" bestFit="1" customWidth="1"/>
    <col min="14816" max="14816" width="13.6640625" style="115" customWidth="1"/>
    <col min="14817" max="14817" width="16.33203125" style="115" bestFit="1" customWidth="1"/>
    <col min="14818" max="14819" width="13.6640625" style="115" customWidth="1"/>
    <col min="14820" max="14820" width="15.88671875" style="115" customWidth="1"/>
    <col min="14821" max="14821" width="15" style="115" customWidth="1"/>
    <col min="14822" max="14822" width="17.44140625" style="115" bestFit="1" customWidth="1"/>
    <col min="14823" max="14823" width="21.33203125" style="115" bestFit="1" customWidth="1"/>
    <col min="14824" max="14824" width="13.88671875" style="115" bestFit="1" customWidth="1"/>
    <col min="14825" max="14825" width="12.88671875" style="115" bestFit="1" customWidth="1"/>
    <col min="14826" max="14827" width="11.44140625" style="115"/>
    <col min="14828" max="14855" width="0" style="115" hidden="1" customWidth="1"/>
    <col min="14856" max="15025" width="11.44140625" style="115"/>
    <col min="15026" max="15026" width="8.6640625" style="115" customWidth="1"/>
    <col min="15027" max="15027" width="52.109375" style="115" bestFit="1" customWidth="1"/>
    <col min="15028" max="15028" width="16.33203125" style="115" customWidth="1"/>
    <col min="15029" max="15029" width="15" style="115" customWidth="1"/>
    <col min="15030" max="15030" width="16.33203125" style="115" customWidth="1"/>
    <col min="15031" max="15031" width="19.6640625" style="115" customWidth="1"/>
    <col min="15032" max="15032" width="16.33203125" style="115" customWidth="1"/>
    <col min="15033" max="15033" width="16.6640625" style="115" customWidth="1"/>
    <col min="15034" max="15034" width="14.88671875" style="115" customWidth="1"/>
    <col min="15035" max="15035" width="16.88671875" style="115" customWidth="1"/>
    <col min="15036" max="15037" width="16.33203125" style="115" customWidth="1"/>
    <col min="15038" max="15038" width="16" style="115" customWidth="1"/>
    <col min="15039" max="15039" width="19.44140625" style="115" customWidth="1"/>
    <col min="15040" max="15040" width="16.33203125" style="115" customWidth="1"/>
    <col min="15041" max="15041" width="14.44140625" style="115" customWidth="1"/>
    <col min="15042" max="15042" width="19" style="115" customWidth="1"/>
    <col min="15043" max="15043" width="15.109375" style="115" bestFit="1" customWidth="1"/>
    <col min="15044" max="15046" width="13.6640625" style="115" customWidth="1"/>
    <col min="15047" max="15047" width="16.44140625" style="115" customWidth="1"/>
    <col min="15048" max="15048" width="13.6640625" style="115" customWidth="1"/>
    <col min="15049" max="15049" width="14.6640625" style="115" customWidth="1"/>
    <col min="15050" max="15054" width="13.6640625" style="115" customWidth="1"/>
    <col min="15055" max="15059" width="13.109375" style="115" customWidth="1"/>
    <col min="15060" max="15060" width="12.6640625" style="115" customWidth="1"/>
    <col min="15061" max="15061" width="16.33203125" style="115" customWidth="1"/>
    <col min="15062" max="15062" width="13.6640625" style="115" customWidth="1"/>
    <col min="15063" max="15063" width="12" style="115" customWidth="1"/>
    <col min="15064" max="15065" width="13.6640625" style="115" customWidth="1"/>
    <col min="15066" max="15066" width="16.33203125" style="115" bestFit="1" customWidth="1"/>
    <col min="15067" max="15070" width="13.6640625" style="115" customWidth="1"/>
    <col min="15071" max="15071" width="18.33203125" style="115" bestFit="1" customWidth="1"/>
    <col min="15072" max="15072" width="13.6640625" style="115" customWidth="1"/>
    <col min="15073" max="15073" width="16.33203125" style="115" bestFit="1" customWidth="1"/>
    <col min="15074" max="15075" width="13.6640625" style="115" customWidth="1"/>
    <col min="15076" max="15076" width="15.88671875" style="115" customWidth="1"/>
    <col min="15077" max="15077" width="15" style="115" customWidth="1"/>
    <col min="15078" max="15078" width="17.44140625" style="115" bestFit="1" customWidth="1"/>
    <col min="15079" max="15079" width="21.33203125" style="115" bestFit="1" customWidth="1"/>
    <col min="15080" max="15080" width="13.88671875" style="115" bestFit="1" customWidth="1"/>
    <col min="15081" max="15081" width="12.88671875" style="115" bestFit="1" customWidth="1"/>
    <col min="15082" max="15083" width="11.44140625" style="115"/>
    <col min="15084" max="15111" width="0" style="115" hidden="1" customWidth="1"/>
    <col min="15112" max="15281" width="11.44140625" style="115"/>
    <col min="15282" max="15282" width="8.6640625" style="115" customWidth="1"/>
    <col min="15283" max="15283" width="52.109375" style="115" bestFit="1" customWidth="1"/>
    <col min="15284" max="15284" width="16.33203125" style="115" customWidth="1"/>
    <col min="15285" max="15285" width="15" style="115" customWidth="1"/>
    <col min="15286" max="15286" width="16.33203125" style="115" customWidth="1"/>
    <col min="15287" max="15287" width="19.6640625" style="115" customWidth="1"/>
    <col min="15288" max="15288" width="16.33203125" style="115" customWidth="1"/>
    <col min="15289" max="15289" width="16.6640625" style="115" customWidth="1"/>
    <col min="15290" max="15290" width="14.88671875" style="115" customWidth="1"/>
    <col min="15291" max="15291" width="16.88671875" style="115" customWidth="1"/>
    <col min="15292" max="15293" width="16.33203125" style="115" customWidth="1"/>
    <col min="15294" max="15294" width="16" style="115" customWidth="1"/>
    <col min="15295" max="15295" width="19.44140625" style="115" customWidth="1"/>
    <col min="15296" max="15296" width="16.33203125" style="115" customWidth="1"/>
    <col min="15297" max="15297" width="14.44140625" style="115" customWidth="1"/>
    <col min="15298" max="15298" width="19" style="115" customWidth="1"/>
    <col min="15299" max="15299" width="15.109375" style="115" bestFit="1" customWidth="1"/>
    <col min="15300" max="15302" width="13.6640625" style="115" customWidth="1"/>
    <col min="15303" max="15303" width="16.44140625" style="115" customWidth="1"/>
    <col min="15304" max="15304" width="13.6640625" style="115" customWidth="1"/>
    <col min="15305" max="15305" width="14.6640625" style="115" customWidth="1"/>
    <col min="15306" max="15310" width="13.6640625" style="115" customWidth="1"/>
    <col min="15311" max="15315" width="13.109375" style="115" customWidth="1"/>
    <col min="15316" max="15316" width="12.6640625" style="115" customWidth="1"/>
    <col min="15317" max="15317" width="16.33203125" style="115" customWidth="1"/>
    <col min="15318" max="15318" width="13.6640625" style="115" customWidth="1"/>
    <col min="15319" max="15319" width="12" style="115" customWidth="1"/>
    <col min="15320" max="15321" width="13.6640625" style="115" customWidth="1"/>
    <col min="15322" max="15322" width="16.33203125" style="115" bestFit="1" customWidth="1"/>
    <col min="15323" max="15326" width="13.6640625" style="115" customWidth="1"/>
    <col min="15327" max="15327" width="18.33203125" style="115" bestFit="1" customWidth="1"/>
    <col min="15328" max="15328" width="13.6640625" style="115" customWidth="1"/>
    <col min="15329" max="15329" width="16.33203125" style="115" bestFit="1" customWidth="1"/>
    <col min="15330" max="15331" width="13.6640625" style="115" customWidth="1"/>
    <col min="15332" max="15332" width="15.88671875" style="115" customWidth="1"/>
    <col min="15333" max="15333" width="15" style="115" customWidth="1"/>
    <col min="15334" max="15334" width="17.44140625" style="115" bestFit="1" customWidth="1"/>
    <col min="15335" max="15335" width="21.33203125" style="115" bestFit="1" customWidth="1"/>
    <col min="15336" max="15336" width="13.88671875" style="115" bestFit="1" customWidth="1"/>
    <col min="15337" max="15337" width="12.88671875" style="115" bestFit="1" customWidth="1"/>
    <col min="15338" max="15339" width="11.44140625" style="115"/>
    <col min="15340" max="15367" width="0" style="115" hidden="1" customWidth="1"/>
    <col min="15368" max="15537" width="11.44140625" style="115"/>
    <col min="15538" max="15538" width="8.6640625" style="115" customWidth="1"/>
    <col min="15539" max="15539" width="52.109375" style="115" bestFit="1" customWidth="1"/>
    <col min="15540" max="15540" width="16.33203125" style="115" customWidth="1"/>
    <col min="15541" max="15541" width="15" style="115" customWidth="1"/>
    <col min="15542" max="15542" width="16.33203125" style="115" customWidth="1"/>
    <col min="15543" max="15543" width="19.6640625" style="115" customWidth="1"/>
    <col min="15544" max="15544" width="16.33203125" style="115" customWidth="1"/>
    <col min="15545" max="15545" width="16.6640625" style="115" customWidth="1"/>
    <col min="15546" max="15546" width="14.88671875" style="115" customWidth="1"/>
    <col min="15547" max="15547" width="16.88671875" style="115" customWidth="1"/>
    <col min="15548" max="15549" width="16.33203125" style="115" customWidth="1"/>
    <col min="15550" max="15550" width="16" style="115" customWidth="1"/>
    <col min="15551" max="15551" width="19.44140625" style="115" customWidth="1"/>
    <col min="15552" max="15552" width="16.33203125" style="115" customWidth="1"/>
    <col min="15553" max="15553" width="14.44140625" style="115" customWidth="1"/>
    <col min="15554" max="15554" width="19" style="115" customWidth="1"/>
    <col min="15555" max="15555" width="15.109375" style="115" bestFit="1" customWidth="1"/>
    <col min="15556" max="15558" width="13.6640625" style="115" customWidth="1"/>
    <col min="15559" max="15559" width="16.44140625" style="115" customWidth="1"/>
    <col min="15560" max="15560" width="13.6640625" style="115" customWidth="1"/>
    <col min="15561" max="15561" width="14.6640625" style="115" customWidth="1"/>
    <col min="15562" max="15566" width="13.6640625" style="115" customWidth="1"/>
    <col min="15567" max="15571" width="13.109375" style="115" customWidth="1"/>
    <col min="15572" max="15572" width="12.6640625" style="115" customWidth="1"/>
    <col min="15573" max="15573" width="16.33203125" style="115" customWidth="1"/>
    <col min="15574" max="15574" width="13.6640625" style="115" customWidth="1"/>
    <col min="15575" max="15575" width="12" style="115" customWidth="1"/>
    <col min="15576" max="15577" width="13.6640625" style="115" customWidth="1"/>
    <col min="15578" max="15578" width="16.33203125" style="115" bestFit="1" customWidth="1"/>
    <col min="15579" max="15582" width="13.6640625" style="115" customWidth="1"/>
    <col min="15583" max="15583" width="18.33203125" style="115" bestFit="1" customWidth="1"/>
    <col min="15584" max="15584" width="13.6640625" style="115" customWidth="1"/>
    <col min="15585" max="15585" width="16.33203125" style="115" bestFit="1" customWidth="1"/>
    <col min="15586" max="15587" width="13.6640625" style="115" customWidth="1"/>
    <col min="15588" max="15588" width="15.88671875" style="115" customWidth="1"/>
    <col min="15589" max="15589" width="15" style="115" customWidth="1"/>
    <col min="15590" max="15590" width="17.44140625" style="115" bestFit="1" customWidth="1"/>
    <col min="15591" max="15591" width="21.33203125" style="115" bestFit="1" customWidth="1"/>
    <col min="15592" max="15592" width="13.88671875" style="115" bestFit="1" customWidth="1"/>
    <col min="15593" max="15593" width="12.88671875" style="115" bestFit="1" customWidth="1"/>
    <col min="15594" max="15595" width="11.44140625" style="115"/>
    <col min="15596" max="15623" width="0" style="115" hidden="1" customWidth="1"/>
    <col min="15624" max="15793" width="11.44140625" style="115"/>
    <col min="15794" max="15794" width="8.6640625" style="115" customWidth="1"/>
    <col min="15795" max="15795" width="52.109375" style="115" bestFit="1" customWidth="1"/>
    <col min="15796" max="15796" width="16.33203125" style="115" customWidth="1"/>
    <col min="15797" max="15797" width="15" style="115" customWidth="1"/>
    <col min="15798" max="15798" width="16.33203125" style="115" customWidth="1"/>
    <col min="15799" max="15799" width="19.6640625" style="115" customWidth="1"/>
    <col min="15800" max="15800" width="16.33203125" style="115" customWidth="1"/>
    <col min="15801" max="15801" width="16.6640625" style="115" customWidth="1"/>
    <col min="15802" max="15802" width="14.88671875" style="115" customWidth="1"/>
    <col min="15803" max="15803" width="16.88671875" style="115" customWidth="1"/>
    <col min="15804" max="15805" width="16.33203125" style="115" customWidth="1"/>
    <col min="15806" max="15806" width="16" style="115" customWidth="1"/>
    <col min="15807" max="15807" width="19.44140625" style="115" customWidth="1"/>
    <col min="15808" max="15808" width="16.33203125" style="115" customWidth="1"/>
    <col min="15809" max="15809" width="14.44140625" style="115" customWidth="1"/>
    <col min="15810" max="15810" width="19" style="115" customWidth="1"/>
    <col min="15811" max="15811" width="15.109375" style="115" bestFit="1" customWidth="1"/>
    <col min="15812" max="15814" width="13.6640625" style="115" customWidth="1"/>
    <col min="15815" max="15815" width="16.44140625" style="115" customWidth="1"/>
    <col min="15816" max="15816" width="13.6640625" style="115" customWidth="1"/>
    <col min="15817" max="15817" width="14.6640625" style="115" customWidth="1"/>
    <col min="15818" max="15822" width="13.6640625" style="115" customWidth="1"/>
    <col min="15823" max="15827" width="13.109375" style="115" customWidth="1"/>
    <col min="15828" max="15828" width="12.6640625" style="115" customWidth="1"/>
    <col min="15829" max="15829" width="16.33203125" style="115" customWidth="1"/>
    <col min="15830" max="15830" width="13.6640625" style="115" customWidth="1"/>
    <col min="15831" max="15831" width="12" style="115" customWidth="1"/>
    <col min="15832" max="15833" width="13.6640625" style="115" customWidth="1"/>
    <col min="15834" max="15834" width="16.33203125" style="115" bestFit="1" customWidth="1"/>
    <col min="15835" max="15838" width="13.6640625" style="115" customWidth="1"/>
    <col min="15839" max="15839" width="18.33203125" style="115" bestFit="1" customWidth="1"/>
    <col min="15840" max="15840" width="13.6640625" style="115" customWidth="1"/>
    <col min="15841" max="15841" width="16.33203125" style="115" bestFit="1" customWidth="1"/>
    <col min="15842" max="15843" width="13.6640625" style="115" customWidth="1"/>
    <col min="15844" max="15844" width="15.88671875" style="115" customWidth="1"/>
    <col min="15845" max="15845" width="15" style="115" customWidth="1"/>
    <col min="15846" max="15846" width="17.44140625" style="115" bestFit="1" customWidth="1"/>
    <col min="15847" max="15847" width="21.33203125" style="115" bestFit="1" customWidth="1"/>
    <col min="15848" max="15848" width="13.88671875" style="115" bestFit="1" customWidth="1"/>
    <col min="15849" max="15849" width="12.88671875" style="115" bestFit="1" customWidth="1"/>
    <col min="15850" max="15851" width="11.44140625" style="115"/>
    <col min="15852" max="15879" width="0" style="115" hidden="1" customWidth="1"/>
    <col min="15880" max="16049" width="11.44140625" style="115"/>
    <col min="16050" max="16050" width="8.6640625" style="115" customWidth="1"/>
    <col min="16051" max="16051" width="52.109375" style="115" bestFit="1" customWidth="1"/>
    <col min="16052" max="16052" width="16.33203125" style="115" customWidth="1"/>
    <col min="16053" max="16053" width="15" style="115" customWidth="1"/>
    <col min="16054" max="16054" width="16.33203125" style="115" customWidth="1"/>
    <col min="16055" max="16055" width="19.6640625" style="115" customWidth="1"/>
    <col min="16056" max="16056" width="16.33203125" style="115" customWidth="1"/>
    <col min="16057" max="16057" width="16.6640625" style="115" customWidth="1"/>
    <col min="16058" max="16058" width="14.88671875" style="115" customWidth="1"/>
    <col min="16059" max="16059" width="16.88671875" style="115" customWidth="1"/>
    <col min="16060" max="16061" width="16.33203125" style="115" customWidth="1"/>
    <col min="16062" max="16062" width="16" style="115" customWidth="1"/>
    <col min="16063" max="16063" width="19.44140625" style="115" customWidth="1"/>
    <col min="16064" max="16064" width="16.33203125" style="115" customWidth="1"/>
    <col min="16065" max="16065" width="14.44140625" style="115" customWidth="1"/>
    <col min="16066" max="16066" width="19" style="115" customWidth="1"/>
    <col min="16067" max="16067" width="15.109375" style="115" bestFit="1" customWidth="1"/>
    <col min="16068" max="16070" width="13.6640625" style="115" customWidth="1"/>
    <col min="16071" max="16071" width="16.44140625" style="115" customWidth="1"/>
    <col min="16072" max="16072" width="13.6640625" style="115" customWidth="1"/>
    <col min="16073" max="16073" width="14.6640625" style="115" customWidth="1"/>
    <col min="16074" max="16078" width="13.6640625" style="115" customWidth="1"/>
    <col min="16079" max="16083" width="13.109375" style="115" customWidth="1"/>
    <col min="16084" max="16084" width="12.6640625" style="115" customWidth="1"/>
    <col min="16085" max="16085" width="16.33203125" style="115" customWidth="1"/>
    <col min="16086" max="16086" width="13.6640625" style="115" customWidth="1"/>
    <col min="16087" max="16087" width="12" style="115" customWidth="1"/>
    <col min="16088" max="16089" width="13.6640625" style="115" customWidth="1"/>
    <col min="16090" max="16090" width="16.33203125" style="115" bestFit="1" customWidth="1"/>
    <col min="16091" max="16094" width="13.6640625" style="115" customWidth="1"/>
    <col min="16095" max="16095" width="18.33203125" style="115" bestFit="1" customWidth="1"/>
    <col min="16096" max="16096" width="13.6640625" style="115" customWidth="1"/>
    <col min="16097" max="16097" width="16.33203125" style="115" bestFit="1" customWidth="1"/>
    <col min="16098" max="16099" width="13.6640625" style="115" customWidth="1"/>
    <col min="16100" max="16100" width="15.88671875" style="115" customWidth="1"/>
    <col min="16101" max="16101" width="15" style="115" customWidth="1"/>
    <col min="16102" max="16102" width="17.44140625" style="115" bestFit="1" customWidth="1"/>
    <col min="16103" max="16103" width="21.33203125" style="115" bestFit="1" customWidth="1"/>
    <col min="16104" max="16104" width="13.88671875" style="115" bestFit="1" customWidth="1"/>
    <col min="16105" max="16105" width="12.88671875" style="115" bestFit="1" customWidth="1"/>
    <col min="16106" max="16107" width="11.44140625" style="115"/>
    <col min="16108" max="16135" width="0" style="115" hidden="1" customWidth="1"/>
    <col min="16136" max="16384" width="11.44140625" style="115"/>
  </cols>
  <sheetData>
    <row r="2" spans="1:8" x14ac:dyDescent="0.25">
      <c r="B2" s="381" t="s">
        <v>204</v>
      </c>
    </row>
    <row r="3" spans="1:8" x14ac:dyDescent="0.25">
      <c r="B3" s="381" t="s">
        <v>443</v>
      </c>
    </row>
    <row r="4" spans="1:8" x14ac:dyDescent="0.25">
      <c r="B4" s="382" t="s">
        <v>280</v>
      </c>
    </row>
    <row r="5" spans="1:8" x14ac:dyDescent="0.25">
      <c r="B5" s="383" t="s">
        <v>264</v>
      </c>
      <c r="C5" s="117"/>
      <c r="G5" s="117"/>
    </row>
    <row r="6" spans="1:8" x14ac:dyDescent="0.25">
      <c r="A6" s="138"/>
      <c r="C6" s="384">
        <f t="shared" ref="C6:G6" si="0">+C7-C11</f>
        <v>0</v>
      </c>
      <c r="D6" s="384">
        <f t="shared" si="0"/>
        <v>0</v>
      </c>
      <c r="E6" s="384">
        <f t="shared" si="0"/>
        <v>7194300217</v>
      </c>
      <c r="F6" s="384">
        <f t="shared" si="0"/>
        <v>0</v>
      </c>
      <c r="G6" s="384">
        <f t="shared" si="0"/>
        <v>0</v>
      </c>
      <c r="H6" s="384">
        <f>+H7-'[2]PROPUESTA 1'!$AC$7</f>
        <v>-3449532747</v>
      </c>
    </row>
    <row r="7" spans="1:8" ht="15.6" x14ac:dyDescent="0.25">
      <c r="A7" s="385"/>
      <c r="B7" s="26" t="s">
        <v>444</v>
      </c>
      <c r="C7" s="386">
        <v>380216000</v>
      </c>
      <c r="D7" s="386">
        <v>45501500</v>
      </c>
      <c r="E7" s="386">
        <v>8793705750</v>
      </c>
      <c r="F7" s="386">
        <v>182075800</v>
      </c>
      <c r="G7" s="386">
        <v>234865200</v>
      </c>
      <c r="H7" s="386">
        <f>+H13+H53+H189</f>
        <v>2376669633</v>
      </c>
    </row>
    <row r="8" spans="1:8" s="390" customFormat="1" ht="10.8" thickBot="1" x14ac:dyDescent="0.25">
      <c r="A8" s="387"/>
      <c r="B8" s="388"/>
      <c r="C8" s="389"/>
      <c r="D8" s="389"/>
      <c r="E8" s="389"/>
      <c r="F8" s="389"/>
      <c r="G8" s="389"/>
      <c r="H8" s="389"/>
    </row>
    <row r="9" spans="1:8" s="395" customFormat="1" ht="69" customHeight="1" thickBot="1" x14ac:dyDescent="0.25">
      <c r="A9" s="391" t="s">
        <v>126</v>
      </c>
      <c r="B9" s="392" t="s">
        <v>127</v>
      </c>
      <c r="C9" s="394" t="s">
        <v>445</v>
      </c>
      <c r="D9" s="394" t="s">
        <v>446</v>
      </c>
      <c r="E9" s="394" t="s">
        <v>447</v>
      </c>
      <c r="F9" s="394" t="s">
        <v>448</v>
      </c>
      <c r="G9" s="394" t="s">
        <v>449</v>
      </c>
      <c r="H9" s="393" t="s">
        <v>450</v>
      </c>
    </row>
    <row r="10" spans="1:8" s="398" customFormat="1" ht="13.8" thickBot="1" x14ac:dyDescent="0.3">
      <c r="A10" s="396"/>
      <c r="B10" s="396"/>
      <c r="C10" s="397"/>
      <c r="D10" s="397"/>
      <c r="E10" s="397"/>
      <c r="F10" s="397"/>
      <c r="G10" s="397"/>
      <c r="H10" s="397">
        <v>18976685200</v>
      </c>
    </row>
    <row r="11" spans="1:8" s="398" customFormat="1" ht="16.2" thickBot="1" x14ac:dyDescent="0.3">
      <c r="A11" s="399"/>
      <c r="B11" s="400" t="s">
        <v>260</v>
      </c>
      <c r="C11" s="401">
        <f t="shared" ref="C11:E11" si="1">+C13+C53+C128+C166+C189+C209</f>
        <v>380216000</v>
      </c>
      <c r="D11" s="401">
        <f t="shared" si="1"/>
        <v>45501500</v>
      </c>
      <c r="E11" s="401">
        <f t="shared" si="1"/>
        <v>1599405533</v>
      </c>
      <c r="F11" s="401">
        <f>+F13+F53+F128+F166+F189+F209</f>
        <v>182075800</v>
      </c>
      <c r="G11" s="401">
        <f>+G13+G53+G128+G166+G189+G209</f>
        <v>234865200</v>
      </c>
      <c r="H11" s="401">
        <f>SUM(C11:G11)</f>
        <v>2442064033</v>
      </c>
    </row>
    <row r="12" spans="1:8" s="180" customFormat="1" ht="13.8" thickBot="1" x14ac:dyDescent="0.3">
      <c r="A12" s="402"/>
      <c r="B12" s="403"/>
      <c r="C12" s="404"/>
      <c r="D12" s="404"/>
      <c r="E12" s="404"/>
      <c r="F12" s="404"/>
      <c r="G12" s="404"/>
      <c r="H12" s="404"/>
    </row>
    <row r="13" spans="1:8" s="180" customFormat="1" ht="13.8" thickBot="1" x14ac:dyDescent="0.3">
      <c r="A13" s="405" t="s">
        <v>128</v>
      </c>
      <c r="B13" s="406" t="s">
        <v>129</v>
      </c>
      <c r="C13" s="407">
        <f t="shared" ref="C13:G13" si="2">+C15+C21+C27+C35+C43+C49</f>
        <v>206726900</v>
      </c>
      <c r="D13" s="407">
        <f t="shared" si="2"/>
        <v>45286500</v>
      </c>
      <c r="E13" s="407">
        <v>1340342250</v>
      </c>
      <c r="F13" s="407">
        <f>+F15+F21+F27+F35+F43+F49</f>
        <v>130313600</v>
      </c>
      <c r="G13" s="407">
        <f t="shared" si="2"/>
        <v>207769800</v>
      </c>
      <c r="H13" s="407">
        <f>SUM(C13:G13)</f>
        <v>1930439050</v>
      </c>
    </row>
    <row r="14" spans="1:8" s="180" customFormat="1" x14ac:dyDescent="0.25">
      <c r="A14" s="409"/>
      <c r="B14" s="410"/>
      <c r="C14" s="411"/>
      <c r="D14" s="411"/>
      <c r="E14" s="411"/>
      <c r="F14" s="411"/>
      <c r="G14" s="411"/>
      <c r="H14" s="411"/>
    </row>
    <row r="15" spans="1:8" s="192" customFormat="1" outlineLevel="1" x14ac:dyDescent="0.25">
      <c r="A15" s="412" t="s">
        <v>220</v>
      </c>
      <c r="B15" s="413" t="s">
        <v>130</v>
      </c>
      <c r="C15" s="414">
        <f>SUM(C17:C19)</f>
        <v>106512600</v>
      </c>
      <c r="D15" s="414">
        <f>SUM(D17:D19)</f>
        <v>22026600</v>
      </c>
      <c r="E15" s="414">
        <v>733771400</v>
      </c>
      <c r="F15" s="414">
        <f>SUM(F17:F19)</f>
        <v>71297400</v>
      </c>
      <c r="G15" s="414">
        <f>SUM(G17:G19)</f>
        <v>108229600</v>
      </c>
      <c r="H15" s="414">
        <f>SUM(C15:G15)</f>
        <v>1041837600</v>
      </c>
    </row>
    <row r="16" spans="1:8" s="180" customFormat="1" outlineLevel="1" x14ac:dyDescent="0.25">
      <c r="A16" s="415"/>
      <c r="B16" s="410"/>
      <c r="C16" s="411"/>
      <c r="D16" s="411"/>
      <c r="E16" s="411"/>
      <c r="F16" s="411"/>
      <c r="G16" s="411"/>
      <c r="H16" s="411"/>
    </row>
    <row r="17" spans="1:8" s="192" customFormat="1" outlineLevel="1" x14ac:dyDescent="0.25">
      <c r="A17" s="416" t="s">
        <v>173</v>
      </c>
      <c r="B17" s="417" t="s">
        <v>287</v>
      </c>
      <c r="C17" s="418">
        <v>0</v>
      </c>
      <c r="D17" s="418">
        <v>0</v>
      </c>
      <c r="E17" s="418">
        <v>0</v>
      </c>
      <c r="F17" s="418">
        <v>0</v>
      </c>
      <c r="G17" s="418">
        <v>0</v>
      </c>
      <c r="H17" s="418">
        <f>SUM(C17:G17)</f>
        <v>0</v>
      </c>
    </row>
    <row r="18" spans="1:8" s="180" customFormat="1" outlineLevel="1" x14ac:dyDescent="0.25">
      <c r="A18" s="416" t="s">
        <v>131</v>
      </c>
      <c r="B18" s="417" t="s">
        <v>288</v>
      </c>
      <c r="C18" s="418">
        <v>106512600</v>
      </c>
      <c r="D18" s="418">
        <v>22026600</v>
      </c>
      <c r="E18" s="418">
        <v>733771400</v>
      </c>
      <c r="F18" s="418">
        <v>71297400</v>
      </c>
      <c r="G18" s="418">
        <v>108229600</v>
      </c>
      <c r="H18" s="418">
        <f t="shared" ref="H18:H19" si="3">SUM(C18:G18)</f>
        <v>1041837600</v>
      </c>
    </row>
    <row r="19" spans="1:8" s="192" customFormat="1" outlineLevel="1" x14ac:dyDescent="0.25">
      <c r="A19" s="416" t="s">
        <v>281</v>
      </c>
      <c r="B19" s="417" t="s">
        <v>285</v>
      </c>
      <c r="C19" s="418">
        <v>0</v>
      </c>
      <c r="D19" s="418">
        <v>0</v>
      </c>
      <c r="E19" s="418">
        <v>0</v>
      </c>
      <c r="F19" s="418">
        <v>0</v>
      </c>
      <c r="G19" s="418">
        <v>0</v>
      </c>
      <c r="H19" s="418">
        <f t="shared" si="3"/>
        <v>0</v>
      </c>
    </row>
    <row r="20" spans="1:8" s="180" customFormat="1" outlineLevel="1" x14ac:dyDescent="0.25">
      <c r="A20" s="419"/>
      <c r="B20" s="420"/>
      <c r="C20" s="421"/>
      <c r="D20" s="421"/>
      <c r="E20" s="421"/>
      <c r="F20" s="421"/>
      <c r="G20" s="421"/>
      <c r="H20" s="421"/>
    </row>
    <row r="21" spans="1:8" s="192" customFormat="1" outlineLevel="1" x14ac:dyDescent="0.25">
      <c r="A21" s="412" t="s">
        <v>132</v>
      </c>
      <c r="B21" s="413" t="s">
        <v>133</v>
      </c>
      <c r="C21" s="414">
        <f>SUM(C23:C25)</f>
        <v>33959800</v>
      </c>
      <c r="D21" s="414">
        <f>SUM(D23:D25)</f>
        <v>389600</v>
      </c>
      <c r="E21" s="414">
        <v>29659500</v>
      </c>
      <c r="F21" s="414">
        <f>SUM(F23:F25)</f>
        <v>2681900</v>
      </c>
      <c r="G21" s="414">
        <f>SUM(G23:G25)</f>
        <v>2402600</v>
      </c>
      <c r="H21" s="414">
        <f>SUM(C21:G21)</f>
        <v>69093400</v>
      </c>
    </row>
    <row r="22" spans="1:8" s="180" customFormat="1" outlineLevel="1" x14ac:dyDescent="0.25">
      <c r="A22" s="415"/>
      <c r="B22" s="410"/>
      <c r="C22" s="411"/>
      <c r="D22" s="411"/>
      <c r="E22" s="411"/>
      <c r="F22" s="411"/>
      <c r="G22" s="411"/>
      <c r="H22" s="411"/>
    </row>
    <row r="23" spans="1:8" s="180" customFormat="1" outlineLevel="1" x14ac:dyDescent="0.25">
      <c r="A23" s="416" t="s">
        <v>178</v>
      </c>
      <c r="B23" s="417" t="s">
        <v>134</v>
      </c>
      <c r="C23" s="418">
        <v>33959800</v>
      </c>
      <c r="D23" s="418">
        <v>389600</v>
      </c>
      <c r="E23" s="418">
        <v>29659500</v>
      </c>
      <c r="F23" s="418">
        <v>2681900</v>
      </c>
      <c r="G23" s="418">
        <v>2402600</v>
      </c>
      <c r="H23" s="418">
        <f t="shared" ref="H23:H25" si="4">SUM(C23:G23)</f>
        <v>69093400</v>
      </c>
    </row>
    <row r="24" spans="1:8" s="180" customFormat="1" outlineLevel="1" x14ac:dyDescent="0.25">
      <c r="A24" s="416" t="s">
        <v>451</v>
      </c>
      <c r="B24" s="422" t="s">
        <v>452</v>
      </c>
      <c r="C24" s="418">
        <v>0</v>
      </c>
      <c r="D24" s="418">
        <v>0</v>
      </c>
      <c r="E24" s="418">
        <v>0</v>
      </c>
      <c r="F24" s="418">
        <v>0</v>
      </c>
      <c r="G24" s="418">
        <v>0</v>
      </c>
      <c r="H24" s="418">
        <f t="shared" si="4"/>
        <v>0</v>
      </c>
    </row>
    <row r="25" spans="1:8" s="192" customFormat="1" outlineLevel="1" x14ac:dyDescent="0.25">
      <c r="A25" s="416" t="s">
        <v>135</v>
      </c>
      <c r="B25" s="417" t="s">
        <v>136</v>
      </c>
      <c r="C25" s="418">
        <v>0</v>
      </c>
      <c r="D25" s="418">
        <v>0</v>
      </c>
      <c r="E25" s="418">
        <v>0</v>
      </c>
      <c r="F25" s="418">
        <v>0</v>
      </c>
      <c r="G25" s="418">
        <v>0</v>
      </c>
      <c r="H25" s="418">
        <f t="shared" si="4"/>
        <v>0</v>
      </c>
    </row>
    <row r="26" spans="1:8" s="192" customFormat="1" outlineLevel="1" x14ac:dyDescent="0.25">
      <c r="A26" s="419"/>
      <c r="B26" s="420"/>
      <c r="C26" s="421"/>
      <c r="D26" s="421"/>
      <c r="E26" s="421"/>
      <c r="F26" s="421"/>
      <c r="G26" s="421"/>
      <c r="H26" s="421"/>
    </row>
    <row r="27" spans="1:8" s="180" customFormat="1" outlineLevel="1" x14ac:dyDescent="0.25">
      <c r="A27" s="412" t="s">
        <v>137</v>
      </c>
      <c r="B27" s="413" t="s">
        <v>138</v>
      </c>
      <c r="C27" s="414">
        <f>SUM(C29:C33)</f>
        <v>25623300</v>
      </c>
      <c r="D27" s="414">
        <f>SUM(D29:D33)</f>
        <v>13969100</v>
      </c>
      <c r="E27" s="414">
        <v>313475200</v>
      </c>
      <c r="F27" s="414">
        <f>SUM(F29:F33)</f>
        <v>30721700</v>
      </c>
      <c r="G27" s="414">
        <f>SUM(G29:G33)</f>
        <v>56301500</v>
      </c>
      <c r="H27" s="414">
        <f>SUM(C27:G27)</f>
        <v>440090800</v>
      </c>
    </row>
    <row r="28" spans="1:8" s="180" customFormat="1" outlineLevel="1" x14ac:dyDescent="0.25">
      <c r="A28" s="415"/>
      <c r="B28" s="410"/>
      <c r="C28" s="411"/>
      <c r="D28" s="411"/>
      <c r="E28" s="411"/>
      <c r="F28" s="411"/>
      <c r="G28" s="411"/>
      <c r="H28" s="411"/>
    </row>
    <row r="29" spans="1:8" s="180" customFormat="1" outlineLevel="1" x14ac:dyDescent="0.25">
      <c r="A29" s="416" t="s">
        <v>139</v>
      </c>
      <c r="B29" s="417" t="s">
        <v>289</v>
      </c>
      <c r="C29" s="418">
        <v>842500</v>
      </c>
      <c r="D29" s="418">
        <v>1168300</v>
      </c>
      <c r="E29" s="418">
        <v>44105900</v>
      </c>
      <c r="F29" s="418">
        <v>5870800</v>
      </c>
      <c r="G29" s="418">
        <v>10624100</v>
      </c>
      <c r="H29" s="418">
        <f t="shared" ref="H29:H33" si="5">SUM(C29:G29)</f>
        <v>62611600</v>
      </c>
    </row>
    <row r="30" spans="1:8" s="180" customFormat="1" outlineLevel="1" x14ac:dyDescent="0.25">
      <c r="A30" s="416" t="s">
        <v>140</v>
      </c>
      <c r="B30" s="417" t="s">
        <v>290</v>
      </c>
      <c r="C30" s="418">
        <v>5767800</v>
      </c>
      <c r="D30" s="418">
        <v>6346900</v>
      </c>
      <c r="E30" s="418">
        <v>99417400</v>
      </c>
      <c r="F30" s="418">
        <v>10370100</v>
      </c>
      <c r="G30" s="418">
        <v>19911600</v>
      </c>
      <c r="H30" s="418">
        <f t="shared" si="5"/>
        <v>141813800</v>
      </c>
    </row>
    <row r="31" spans="1:8" s="180" customFormat="1" outlineLevel="1" x14ac:dyDescent="0.25">
      <c r="A31" s="416" t="s">
        <v>175</v>
      </c>
      <c r="B31" s="417" t="s">
        <v>291</v>
      </c>
      <c r="C31" s="418">
        <v>12771900</v>
      </c>
      <c r="D31" s="418">
        <v>2797900</v>
      </c>
      <c r="E31" s="418">
        <v>82808400</v>
      </c>
      <c r="F31" s="418">
        <v>8051000</v>
      </c>
      <c r="G31" s="418">
        <v>12836300</v>
      </c>
      <c r="H31" s="418">
        <f t="shared" si="5"/>
        <v>119265500</v>
      </c>
    </row>
    <row r="32" spans="1:8" s="192" customFormat="1" outlineLevel="1" x14ac:dyDescent="0.25">
      <c r="A32" s="416" t="s">
        <v>174</v>
      </c>
      <c r="B32" s="417" t="s">
        <v>292</v>
      </c>
      <c r="C32" s="418">
        <v>5450000</v>
      </c>
      <c r="D32" s="418">
        <v>2428500</v>
      </c>
      <c r="E32" s="418">
        <v>77691300</v>
      </c>
      <c r="F32" s="418">
        <v>3811300</v>
      </c>
      <c r="G32" s="418">
        <v>8647100</v>
      </c>
      <c r="H32" s="418">
        <f t="shared" si="5"/>
        <v>98028200</v>
      </c>
    </row>
    <row r="33" spans="1:8" s="180" customFormat="1" outlineLevel="1" x14ac:dyDescent="0.25">
      <c r="A33" s="416" t="s">
        <v>141</v>
      </c>
      <c r="B33" s="417" t="s">
        <v>142</v>
      </c>
      <c r="C33" s="418">
        <v>791100</v>
      </c>
      <c r="D33" s="418">
        <v>1227500</v>
      </c>
      <c r="E33" s="418">
        <v>9452200</v>
      </c>
      <c r="F33" s="418">
        <v>2618500</v>
      </c>
      <c r="G33" s="418">
        <v>4282400</v>
      </c>
      <c r="H33" s="418">
        <f t="shared" si="5"/>
        <v>18371700</v>
      </c>
    </row>
    <row r="34" spans="1:8" s="180" customFormat="1" outlineLevel="2" x14ac:dyDescent="0.25">
      <c r="A34" s="419"/>
      <c r="B34" s="420"/>
      <c r="C34" s="421"/>
      <c r="D34" s="421"/>
      <c r="E34" s="421"/>
      <c r="F34" s="421"/>
      <c r="G34" s="421"/>
      <c r="H34" s="421"/>
    </row>
    <row r="35" spans="1:8" s="180" customFormat="1" outlineLevel="1" x14ac:dyDescent="0.25">
      <c r="A35" s="412" t="s">
        <v>176</v>
      </c>
      <c r="B35" s="413" t="s">
        <v>143</v>
      </c>
      <c r="C35" s="414">
        <f>SUM(C37:C41)</f>
        <v>25682000</v>
      </c>
      <c r="D35" s="414">
        <f>SUM(D37:D41)</f>
        <v>5626200</v>
      </c>
      <c r="E35" s="414">
        <v>166511500</v>
      </c>
      <c r="F35" s="414">
        <f>SUM(F37:F41)</f>
        <v>16189100</v>
      </c>
      <c r="G35" s="414">
        <f>SUM(G37:G41)</f>
        <v>25811400</v>
      </c>
      <c r="H35" s="414">
        <f>SUM(C35:G35)</f>
        <v>239820200</v>
      </c>
    </row>
    <row r="36" spans="1:8" s="180" customFormat="1" outlineLevel="1" x14ac:dyDescent="0.25">
      <c r="A36" s="415"/>
      <c r="B36" s="410"/>
      <c r="C36" s="411"/>
      <c r="D36" s="411"/>
      <c r="E36" s="411"/>
      <c r="F36" s="411"/>
      <c r="G36" s="411"/>
      <c r="H36" s="411"/>
    </row>
    <row r="37" spans="1:8" s="180" customFormat="1" outlineLevel="1" x14ac:dyDescent="0.25">
      <c r="A37" s="423" t="s">
        <v>144</v>
      </c>
      <c r="B37" s="417" t="s">
        <v>294</v>
      </c>
      <c r="C37" s="418">
        <v>14182500</v>
      </c>
      <c r="D37" s="418">
        <v>3106900</v>
      </c>
      <c r="E37" s="418">
        <v>91954100</v>
      </c>
      <c r="F37" s="418">
        <v>8940200</v>
      </c>
      <c r="G37" s="418">
        <v>14254000</v>
      </c>
      <c r="H37" s="418">
        <f t="shared" ref="H37:H41" si="6">SUM(C37:G37)</f>
        <v>132437700</v>
      </c>
    </row>
    <row r="38" spans="1:8" s="180" customFormat="1" outlineLevel="1" x14ac:dyDescent="0.25">
      <c r="A38" s="423" t="s">
        <v>145</v>
      </c>
      <c r="B38" s="417" t="s">
        <v>295</v>
      </c>
      <c r="C38" s="418">
        <v>766700</v>
      </c>
      <c r="D38" s="418">
        <v>168000</v>
      </c>
      <c r="E38" s="418">
        <v>4970500</v>
      </c>
      <c r="F38" s="418">
        <v>483300</v>
      </c>
      <c r="G38" s="418">
        <v>770500</v>
      </c>
      <c r="H38" s="418">
        <f t="shared" si="6"/>
        <v>7159000</v>
      </c>
    </row>
    <row r="39" spans="1:8" s="180" customFormat="1" outlineLevel="1" x14ac:dyDescent="0.25">
      <c r="A39" s="423" t="s">
        <v>146</v>
      </c>
      <c r="B39" s="417" t="s">
        <v>296</v>
      </c>
      <c r="C39" s="418">
        <v>2299900</v>
      </c>
      <c r="D39" s="418">
        <v>503900</v>
      </c>
      <c r="E39" s="418">
        <v>14911500</v>
      </c>
      <c r="F39" s="418">
        <v>1449800</v>
      </c>
      <c r="G39" s="418">
        <v>2311500</v>
      </c>
      <c r="H39" s="418">
        <f t="shared" si="6"/>
        <v>21476600</v>
      </c>
    </row>
    <row r="40" spans="1:8" s="192" customFormat="1" outlineLevel="1" x14ac:dyDescent="0.25">
      <c r="A40" s="423" t="s">
        <v>147</v>
      </c>
      <c r="B40" s="417" t="s">
        <v>148</v>
      </c>
      <c r="C40" s="418">
        <v>7666200</v>
      </c>
      <c r="D40" s="418">
        <v>1679400</v>
      </c>
      <c r="E40" s="418">
        <v>49704900</v>
      </c>
      <c r="F40" s="418">
        <v>4832500</v>
      </c>
      <c r="G40" s="418">
        <v>7704900</v>
      </c>
      <c r="H40" s="418">
        <f t="shared" si="6"/>
        <v>71587900</v>
      </c>
    </row>
    <row r="41" spans="1:8" s="180" customFormat="1" outlineLevel="1" x14ac:dyDescent="0.25">
      <c r="A41" s="423" t="s">
        <v>149</v>
      </c>
      <c r="B41" s="417" t="s">
        <v>297</v>
      </c>
      <c r="C41" s="418">
        <v>766700</v>
      </c>
      <c r="D41" s="418">
        <v>168000</v>
      </c>
      <c r="E41" s="418">
        <v>4970500</v>
      </c>
      <c r="F41" s="418">
        <v>483300</v>
      </c>
      <c r="G41" s="418">
        <v>770500</v>
      </c>
      <c r="H41" s="418">
        <f t="shared" si="6"/>
        <v>7159000</v>
      </c>
    </row>
    <row r="42" spans="1:8" s="192" customFormat="1" outlineLevel="1" x14ac:dyDescent="0.25">
      <c r="A42" s="424"/>
      <c r="B42" s="420"/>
      <c r="C42" s="421"/>
      <c r="D42" s="421"/>
      <c r="E42" s="421"/>
      <c r="F42" s="421"/>
      <c r="G42" s="421"/>
      <c r="H42" s="421"/>
    </row>
    <row r="43" spans="1:8" s="425" customFormat="1" outlineLevel="1" x14ac:dyDescent="0.25">
      <c r="A43" s="412" t="s">
        <v>150</v>
      </c>
      <c r="B43" s="413" t="s">
        <v>151</v>
      </c>
      <c r="C43" s="414">
        <f>SUM(C45:C47)</f>
        <v>14949200</v>
      </c>
      <c r="D43" s="414">
        <f>SUM(D45:D47)</f>
        <v>3275000</v>
      </c>
      <c r="E43" s="414">
        <v>96924650</v>
      </c>
      <c r="F43" s="414">
        <f>SUM(F45:F47)</f>
        <v>9423500</v>
      </c>
      <c r="G43" s="414">
        <f>SUM(G45:G47)</f>
        <v>15024700</v>
      </c>
      <c r="H43" s="414">
        <f>SUM(C43:G43)</f>
        <v>139597050</v>
      </c>
    </row>
    <row r="44" spans="1:8" s="425" customFormat="1" ht="13.5" customHeight="1" outlineLevel="1" x14ac:dyDescent="0.25">
      <c r="A44" s="415"/>
      <c r="B44" s="410"/>
      <c r="C44" s="411"/>
      <c r="D44" s="411"/>
      <c r="E44" s="411"/>
      <c r="F44" s="411"/>
      <c r="G44" s="411"/>
      <c r="H44" s="411"/>
    </row>
    <row r="45" spans="1:8" s="180" customFormat="1" outlineLevel="1" x14ac:dyDescent="0.25">
      <c r="A45" s="423" t="s">
        <v>298</v>
      </c>
      <c r="B45" s="426" t="s">
        <v>299</v>
      </c>
      <c r="C45" s="418">
        <v>8049500</v>
      </c>
      <c r="D45" s="418">
        <v>1763400</v>
      </c>
      <c r="E45" s="418">
        <v>52190200</v>
      </c>
      <c r="F45" s="418">
        <v>5074200</v>
      </c>
      <c r="G45" s="418">
        <v>8090200</v>
      </c>
      <c r="H45" s="418">
        <f t="shared" ref="H45:H47" si="7">SUM(C45:G45)</f>
        <v>75167500</v>
      </c>
    </row>
    <row r="46" spans="1:8" s="180" customFormat="1" ht="12.6" customHeight="1" outlineLevel="1" x14ac:dyDescent="0.25">
      <c r="A46" s="423" t="s">
        <v>152</v>
      </c>
      <c r="B46" s="426" t="s">
        <v>453</v>
      </c>
      <c r="C46" s="418">
        <v>4599800</v>
      </c>
      <c r="D46" s="418">
        <v>1007700</v>
      </c>
      <c r="E46" s="418">
        <v>29822950</v>
      </c>
      <c r="F46" s="418">
        <v>2899500</v>
      </c>
      <c r="G46" s="418">
        <v>4623000</v>
      </c>
      <c r="H46" s="418">
        <f t="shared" si="7"/>
        <v>42952950</v>
      </c>
    </row>
    <row r="47" spans="1:8" s="180" customFormat="1" outlineLevel="1" x14ac:dyDescent="0.25">
      <c r="A47" s="423" t="s">
        <v>153</v>
      </c>
      <c r="B47" s="426" t="s">
        <v>454</v>
      </c>
      <c r="C47" s="418">
        <v>2299900</v>
      </c>
      <c r="D47" s="418">
        <v>503900</v>
      </c>
      <c r="E47" s="418">
        <v>14911500</v>
      </c>
      <c r="F47" s="418">
        <v>1449800</v>
      </c>
      <c r="G47" s="418">
        <v>2311500</v>
      </c>
      <c r="H47" s="418">
        <f t="shared" si="7"/>
        <v>21476600</v>
      </c>
    </row>
    <row r="48" spans="1:8" s="192" customFormat="1" outlineLevel="1" x14ac:dyDescent="0.25">
      <c r="A48" s="424"/>
      <c r="B48" s="420"/>
      <c r="C48" s="421"/>
      <c r="D48" s="421"/>
      <c r="E48" s="421"/>
      <c r="F48" s="421"/>
      <c r="G48" s="421"/>
      <c r="H48" s="421"/>
    </row>
    <row r="49" spans="1:8" s="180" customFormat="1" outlineLevel="1" x14ac:dyDescent="0.25">
      <c r="A49" s="412" t="s">
        <v>282</v>
      </c>
      <c r="B49" s="413" t="s">
        <v>283</v>
      </c>
      <c r="C49" s="414">
        <f>SUM(C51)</f>
        <v>0</v>
      </c>
      <c r="D49" s="414">
        <f>SUM(D51)</f>
        <v>0</v>
      </c>
      <c r="E49" s="414">
        <v>0</v>
      </c>
      <c r="F49" s="414">
        <f>SUM(F51)</f>
        <v>0</v>
      </c>
      <c r="G49" s="414">
        <f>SUM(G51)</f>
        <v>0</v>
      </c>
      <c r="H49" s="414">
        <f>SUM(C49:G49)</f>
        <v>0</v>
      </c>
    </row>
    <row r="50" spans="1:8" s="425" customFormat="1" outlineLevel="1" x14ac:dyDescent="0.25">
      <c r="A50" s="415"/>
      <c r="B50" s="410"/>
      <c r="C50" s="411"/>
      <c r="D50" s="411"/>
      <c r="E50" s="411"/>
      <c r="F50" s="411"/>
      <c r="G50" s="411"/>
      <c r="H50" s="411"/>
    </row>
    <row r="51" spans="1:8" s="180" customFormat="1" ht="13.8" outlineLevel="1" thickBot="1" x14ac:dyDescent="0.3">
      <c r="A51" s="423" t="s">
        <v>284</v>
      </c>
      <c r="B51" s="426" t="s">
        <v>302</v>
      </c>
      <c r="C51" s="418">
        <v>0</v>
      </c>
      <c r="D51" s="418">
        <v>0</v>
      </c>
      <c r="E51" s="418">
        <v>0</v>
      </c>
      <c r="F51" s="418">
        <v>0</v>
      </c>
      <c r="G51" s="418">
        <v>0</v>
      </c>
      <c r="H51" s="418">
        <f t="shared" ref="H51" si="8">SUM(C51:G51)</f>
        <v>0</v>
      </c>
    </row>
    <row r="52" spans="1:8" s="192" customFormat="1" ht="13.8" hidden="1" thickBot="1" x14ac:dyDescent="0.3">
      <c r="A52" s="427"/>
      <c r="B52" s="428"/>
      <c r="C52" s="429"/>
      <c r="D52" s="429"/>
      <c r="E52" s="429"/>
      <c r="F52" s="429"/>
      <c r="G52" s="429"/>
      <c r="H52" s="429"/>
    </row>
    <row r="53" spans="1:8" s="180" customFormat="1" ht="13.8" thickBot="1" x14ac:dyDescent="0.3">
      <c r="A53" s="405" t="s">
        <v>154</v>
      </c>
      <c r="B53" s="406" t="s">
        <v>155</v>
      </c>
      <c r="C53" s="407">
        <f t="shared" ref="C53:G53" si="9">+C55+C62+C70+C79+C90+C97+C101+C107+C118+C122</f>
        <v>163446100</v>
      </c>
      <c r="D53" s="407">
        <f t="shared" si="9"/>
        <v>215000</v>
      </c>
      <c r="E53" s="407">
        <f t="shared" si="9"/>
        <v>230075183</v>
      </c>
      <c r="F53" s="407">
        <f t="shared" si="9"/>
        <v>37590600</v>
      </c>
      <c r="G53" s="407">
        <f t="shared" si="9"/>
        <v>11403700</v>
      </c>
      <c r="H53" s="407">
        <f>SUM(C53:G53)</f>
        <v>442730583</v>
      </c>
    </row>
    <row r="54" spans="1:8" s="192" customFormat="1" x14ac:dyDescent="0.25">
      <c r="A54" s="430"/>
      <c r="B54" s="431"/>
      <c r="C54" s="432"/>
      <c r="D54" s="432"/>
      <c r="E54" s="432"/>
      <c r="F54" s="432"/>
      <c r="G54" s="432"/>
      <c r="H54" s="432"/>
    </row>
    <row r="55" spans="1:8" s="180" customFormat="1" outlineLevel="1" x14ac:dyDescent="0.25">
      <c r="A55" s="412" t="s">
        <v>156</v>
      </c>
      <c r="B55" s="413" t="s">
        <v>157</v>
      </c>
      <c r="C55" s="414">
        <f>SUM(C57:C60)</f>
        <v>52000000</v>
      </c>
      <c r="D55" s="414">
        <f>SUM(D57:D60)</f>
        <v>0</v>
      </c>
      <c r="E55" s="414">
        <f>SUM(E57:E60)</f>
        <v>0</v>
      </c>
      <c r="F55" s="414">
        <f>SUM(F57:F60)</f>
        <v>15500000</v>
      </c>
      <c r="G55" s="414">
        <f>SUM(G57:G60)</f>
        <v>0</v>
      </c>
      <c r="H55" s="414">
        <f>SUM(C55:G55)</f>
        <v>67500000</v>
      </c>
    </row>
    <row r="56" spans="1:8" s="192" customFormat="1" outlineLevel="1" x14ac:dyDescent="0.25">
      <c r="A56" s="415"/>
      <c r="B56" s="410"/>
      <c r="C56" s="411"/>
      <c r="D56" s="411"/>
      <c r="E56" s="411"/>
      <c r="F56" s="411"/>
      <c r="G56" s="411"/>
      <c r="H56" s="411">
        <f t="shared" ref="H56:H60" si="10">SUM(C56:G56)</f>
        <v>0</v>
      </c>
    </row>
    <row r="57" spans="1:8" s="180" customFormat="1" outlineLevel="1" x14ac:dyDescent="0.25">
      <c r="A57" s="433" t="s">
        <v>180</v>
      </c>
      <c r="B57" s="434" t="s">
        <v>303</v>
      </c>
      <c r="C57" s="418">
        <v>0</v>
      </c>
      <c r="D57" s="418">
        <v>0</v>
      </c>
      <c r="E57" s="418">
        <v>0</v>
      </c>
      <c r="F57" s="418">
        <v>0</v>
      </c>
      <c r="G57" s="418">
        <v>0</v>
      </c>
      <c r="H57" s="418">
        <f t="shared" si="10"/>
        <v>0</v>
      </c>
    </row>
    <row r="58" spans="1:8" s="180" customFormat="1" outlineLevel="1" x14ac:dyDescent="0.25">
      <c r="A58" s="433" t="s">
        <v>179</v>
      </c>
      <c r="B58" s="417" t="s">
        <v>158</v>
      </c>
      <c r="C58" s="418">
        <v>52000000</v>
      </c>
      <c r="D58" s="418">
        <v>0</v>
      </c>
      <c r="E58" s="418">
        <v>0</v>
      </c>
      <c r="F58" s="418">
        <v>15500000</v>
      </c>
      <c r="G58" s="418">
        <v>0</v>
      </c>
      <c r="H58" s="418">
        <f t="shared" si="10"/>
        <v>67500000</v>
      </c>
    </row>
    <row r="59" spans="1:8" s="192" customFormat="1" outlineLevel="1" x14ac:dyDescent="0.25">
      <c r="A59" s="433" t="s">
        <v>159</v>
      </c>
      <c r="B59" s="417" t="s">
        <v>160</v>
      </c>
      <c r="C59" s="418">
        <v>0</v>
      </c>
      <c r="D59" s="418">
        <v>0</v>
      </c>
      <c r="E59" s="418">
        <v>0</v>
      </c>
      <c r="F59" s="418">
        <v>0</v>
      </c>
      <c r="G59" s="418">
        <v>0</v>
      </c>
      <c r="H59" s="418">
        <f t="shared" si="10"/>
        <v>0</v>
      </c>
    </row>
    <row r="60" spans="1:8" s="180" customFormat="1" outlineLevel="1" x14ac:dyDescent="0.25">
      <c r="A60" s="433" t="s">
        <v>161</v>
      </c>
      <c r="B60" s="417" t="s">
        <v>162</v>
      </c>
      <c r="C60" s="418">
        <v>0</v>
      </c>
      <c r="D60" s="418">
        <v>0</v>
      </c>
      <c r="E60" s="418">
        <v>0</v>
      </c>
      <c r="F60" s="418">
        <v>0</v>
      </c>
      <c r="G60" s="418">
        <v>0</v>
      </c>
      <c r="H60" s="418">
        <f t="shared" si="10"/>
        <v>0</v>
      </c>
    </row>
    <row r="61" spans="1:8" s="192" customFormat="1" outlineLevel="1" x14ac:dyDescent="0.25">
      <c r="A61" s="424"/>
      <c r="B61" s="420"/>
      <c r="C61" s="421"/>
      <c r="D61" s="421"/>
      <c r="E61" s="421"/>
      <c r="F61" s="421"/>
      <c r="G61" s="421"/>
      <c r="H61" s="421"/>
    </row>
    <row r="62" spans="1:8" s="180" customFormat="1" outlineLevel="1" x14ac:dyDescent="0.25">
      <c r="A62" s="412" t="s">
        <v>163</v>
      </c>
      <c r="B62" s="413" t="s">
        <v>164</v>
      </c>
      <c r="C62" s="414">
        <f>SUM(C64:C68)</f>
        <v>5025700</v>
      </c>
      <c r="D62" s="414">
        <f>SUM(D64:D68)</f>
        <v>0</v>
      </c>
      <c r="E62" s="414">
        <f>SUM(E64:E68)</f>
        <v>0</v>
      </c>
      <c r="F62" s="414">
        <f>SUM(F64:F68)</f>
        <v>1000000</v>
      </c>
      <c r="G62" s="414">
        <f>SUM(G64:G68)</f>
        <v>1100000</v>
      </c>
      <c r="H62" s="414">
        <f>SUM(C62:G62)</f>
        <v>7125700</v>
      </c>
    </row>
    <row r="63" spans="1:8" s="180" customFormat="1" outlineLevel="1" x14ac:dyDescent="0.25">
      <c r="A63" s="415"/>
      <c r="B63" s="410"/>
      <c r="C63" s="411"/>
      <c r="D63" s="411"/>
      <c r="E63" s="411"/>
      <c r="F63" s="411"/>
      <c r="G63" s="411"/>
      <c r="H63" s="411"/>
    </row>
    <row r="64" spans="1:8" s="180" customFormat="1" outlineLevel="1" x14ac:dyDescent="0.25">
      <c r="A64" s="433" t="s">
        <v>181</v>
      </c>
      <c r="B64" s="417" t="s">
        <v>165</v>
      </c>
      <c r="C64" s="418">
        <v>0</v>
      </c>
      <c r="D64" s="418">
        <v>0</v>
      </c>
      <c r="E64" s="418">
        <v>0</v>
      </c>
      <c r="F64" s="418">
        <v>0</v>
      </c>
      <c r="G64" s="418">
        <v>0</v>
      </c>
      <c r="H64" s="418">
        <f t="shared" ref="H64:H68" si="11">SUM(C64:G64)</f>
        <v>0</v>
      </c>
    </row>
    <row r="65" spans="1:8" s="180" customFormat="1" outlineLevel="1" x14ac:dyDescent="0.25">
      <c r="A65" s="433" t="s">
        <v>182</v>
      </c>
      <c r="B65" s="435" t="s">
        <v>166</v>
      </c>
      <c r="C65" s="418">
        <v>0</v>
      </c>
      <c r="D65" s="418">
        <v>0</v>
      </c>
      <c r="E65" s="418">
        <v>0</v>
      </c>
      <c r="F65" s="418">
        <v>0</v>
      </c>
      <c r="G65" s="418">
        <v>0</v>
      </c>
      <c r="H65" s="418">
        <f t="shared" si="11"/>
        <v>0</v>
      </c>
    </row>
    <row r="66" spans="1:8" s="180" customFormat="1" outlineLevel="1" x14ac:dyDescent="0.25">
      <c r="A66" s="433" t="s">
        <v>167</v>
      </c>
      <c r="B66" s="417" t="s">
        <v>168</v>
      </c>
      <c r="C66" s="418">
        <v>0</v>
      </c>
      <c r="D66" s="418">
        <v>0</v>
      </c>
      <c r="E66" s="418">
        <v>0</v>
      </c>
      <c r="F66" s="418">
        <v>0</v>
      </c>
      <c r="G66" s="418">
        <v>0</v>
      </c>
      <c r="H66" s="418">
        <f t="shared" si="11"/>
        <v>0</v>
      </c>
    </row>
    <row r="67" spans="1:8" s="180" customFormat="1" outlineLevel="1" x14ac:dyDescent="0.25">
      <c r="A67" s="433" t="s">
        <v>183</v>
      </c>
      <c r="B67" s="417" t="s">
        <v>304</v>
      </c>
      <c r="C67" s="418">
        <v>5025700</v>
      </c>
      <c r="D67" s="418">
        <v>0</v>
      </c>
      <c r="E67" s="418">
        <v>0</v>
      </c>
      <c r="F67" s="418">
        <v>1000000</v>
      </c>
      <c r="G67" s="418">
        <v>1100000</v>
      </c>
      <c r="H67" s="418">
        <f t="shared" si="11"/>
        <v>7125700</v>
      </c>
    </row>
    <row r="68" spans="1:8" s="180" customFormat="1" outlineLevel="1" x14ac:dyDescent="0.25">
      <c r="A68" s="433" t="s">
        <v>169</v>
      </c>
      <c r="B68" s="417" t="s">
        <v>170</v>
      </c>
      <c r="C68" s="418">
        <v>0</v>
      </c>
      <c r="D68" s="418">
        <v>0</v>
      </c>
      <c r="E68" s="418">
        <v>0</v>
      </c>
      <c r="F68" s="418">
        <v>0</v>
      </c>
      <c r="G68" s="418">
        <v>0</v>
      </c>
      <c r="H68" s="418">
        <f t="shared" si="11"/>
        <v>0</v>
      </c>
    </row>
    <row r="69" spans="1:8" s="192" customFormat="1" outlineLevel="1" x14ac:dyDescent="0.25">
      <c r="A69" s="424"/>
      <c r="B69" s="420"/>
      <c r="C69" s="421"/>
      <c r="D69" s="421"/>
      <c r="E69" s="421"/>
      <c r="F69" s="421"/>
      <c r="G69" s="421"/>
      <c r="H69" s="421"/>
    </row>
    <row r="70" spans="1:8" s="180" customFormat="1" outlineLevel="1" x14ac:dyDescent="0.25">
      <c r="A70" s="412" t="s">
        <v>171</v>
      </c>
      <c r="B70" s="413" t="s">
        <v>172</v>
      </c>
      <c r="C70" s="414">
        <f t="shared" ref="C70:G70" si="12">SUM(C72:C77)</f>
        <v>3200000</v>
      </c>
      <c r="D70" s="414">
        <f t="shared" si="12"/>
        <v>0</v>
      </c>
      <c r="E70" s="414">
        <f t="shared" si="12"/>
        <v>23090883</v>
      </c>
      <c r="F70" s="414">
        <f>SUM(F72:F77)</f>
        <v>1150000</v>
      </c>
      <c r="G70" s="414">
        <f t="shared" si="12"/>
        <v>50000</v>
      </c>
      <c r="H70" s="414">
        <f>SUM(C70:G70)</f>
        <v>27490883</v>
      </c>
    </row>
    <row r="71" spans="1:8" s="180" customFormat="1" outlineLevel="1" x14ac:dyDescent="0.25">
      <c r="A71" s="415"/>
      <c r="B71" s="410"/>
      <c r="C71" s="411"/>
      <c r="D71" s="411"/>
      <c r="E71" s="411"/>
      <c r="F71" s="411"/>
      <c r="G71" s="411"/>
      <c r="H71" s="411"/>
    </row>
    <row r="72" spans="1:8" s="180" customFormat="1" outlineLevel="1" x14ac:dyDescent="0.25">
      <c r="A72" s="433" t="s">
        <v>184</v>
      </c>
      <c r="B72" s="417" t="s">
        <v>305</v>
      </c>
      <c r="C72" s="418">
        <v>0</v>
      </c>
      <c r="D72" s="418">
        <v>0</v>
      </c>
      <c r="E72" s="418">
        <v>0</v>
      </c>
      <c r="F72" s="418">
        <v>0</v>
      </c>
      <c r="G72" s="418">
        <v>0</v>
      </c>
      <c r="H72" s="418">
        <f t="shared" ref="H72:H77" si="13">SUM(C72:G72)</f>
        <v>0</v>
      </c>
    </row>
    <row r="73" spans="1:8" s="180" customFormat="1" outlineLevel="1" x14ac:dyDescent="0.25">
      <c r="A73" s="433" t="s">
        <v>185</v>
      </c>
      <c r="B73" s="417" t="s">
        <v>306</v>
      </c>
      <c r="C73" s="418">
        <v>0</v>
      </c>
      <c r="D73" s="418">
        <v>0</v>
      </c>
      <c r="E73" s="418">
        <v>0</v>
      </c>
      <c r="F73" s="418">
        <v>0</v>
      </c>
      <c r="G73" s="418">
        <v>0</v>
      </c>
      <c r="H73" s="418">
        <f t="shared" si="13"/>
        <v>0</v>
      </c>
    </row>
    <row r="74" spans="1:8" s="180" customFormat="1" outlineLevel="1" x14ac:dyDescent="0.25">
      <c r="A74" s="433" t="s">
        <v>196</v>
      </c>
      <c r="B74" s="417" t="s">
        <v>307</v>
      </c>
      <c r="C74" s="418">
        <v>3200000</v>
      </c>
      <c r="D74" s="418">
        <v>0</v>
      </c>
      <c r="E74" s="418">
        <v>23090883</v>
      </c>
      <c r="F74" s="418">
        <v>1000000</v>
      </c>
      <c r="G74" s="418">
        <v>0</v>
      </c>
      <c r="H74" s="418">
        <f t="shared" si="13"/>
        <v>27290883</v>
      </c>
    </row>
    <row r="75" spans="1:8" s="180" customFormat="1" outlineLevel="1" x14ac:dyDescent="0.25">
      <c r="A75" s="433" t="s">
        <v>55</v>
      </c>
      <c r="B75" s="417" t="s">
        <v>308</v>
      </c>
      <c r="C75" s="418">
        <v>0</v>
      </c>
      <c r="D75" s="418">
        <v>0</v>
      </c>
      <c r="E75" s="418">
        <v>0</v>
      </c>
      <c r="F75" s="418">
        <v>150000</v>
      </c>
      <c r="G75" s="418">
        <v>50000</v>
      </c>
      <c r="H75" s="418">
        <f t="shared" si="13"/>
        <v>200000</v>
      </c>
    </row>
    <row r="76" spans="1:8" s="192" customFormat="1" outlineLevel="1" x14ac:dyDescent="0.25">
      <c r="A76" s="433" t="s">
        <v>56</v>
      </c>
      <c r="B76" s="417" t="s">
        <v>309</v>
      </c>
      <c r="C76" s="418">
        <v>0</v>
      </c>
      <c r="D76" s="418">
        <v>0</v>
      </c>
      <c r="E76" s="418">
        <v>0</v>
      </c>
      <c r="F76" s="418">
        <v>0</v>
      </c>
      <c r="G76" s="418">
        <v>0</v>
      </c>
      <c r="H76" s="418">
        <f t="shared" si="13"/>
        <v>0</v>
      </c>
    </row>
    <row r="77" spans="1:8" s="180" customFormat="1" outlineLevel="1" x14ac:dyDescent="0.25">
      <c r="A77" s="433" t="s">
        <v>276</v>
      </c>
      <c r="B77" s="417" t="s">
        <v>455</v>
      </c>
      <c r="C77" s="418">
        <v>0</v>
      </c>
      <c r="D77" s="418">
        <v>0</v>
      </c>
      <c r="E77" s="418">
        <v>0</v>
      </c>
      <c r="F77" s="418">
        <v>0</v>
      </c>
      <c r="G77" s="418">
        <v>0</v>
      </c>
      <c r="H77" s="418">
        <f t="shared" si="13"/>
        <v>0</v>
      </c>
    </row>
    <row r="78" spans="1:8" s="192" customFormat="1" outlineLevel="1" x14ac:dyDescent="0.25">
      <c r="A78" s="424"/>
      <c r="B78" s="420"/>
      <c r="C78" s="421"/>
      <c r="D78" s="421"/>
      <c r="E78" s="421"/>
      <c r="F78" s="421"/>
      <c r="G78" s="421"/>
      <c r="H78" s="421"/>
    </row>
    <row r="79" spans="1:8" s="180" customFormat="1" outlineLevel="1" x14ac:dyDescent="0.25">
      <c r="A79" s="412" t="s">
        <v>57</v>
      </c>
      <c r="B79" s="413" t="s">
        <v>58</v>
      </c>
      <c r="C79" s="414">
        <f>SUM(C81:C88)</f>
        <v>1000000</v>
      </c>
      <c r="D79" s="414">
        <f>SUM(D81:D88)</f>
        <v>0</v>
      </c>
      <c r="E79" s="414">
        <f>SUM(E81:E88)</f>
        <v>200000000</v>
      </c>
      <c r="F79" s="414">
        <f>SUM(F81:F88)</f>
        <v>100000</v>
      </c>
      <c r="G79" s="414">
        <f>SUM(G81:G88)</f>
        <v>0</v>
      </c>
      <c r="H79" s="414">
        <f>SUM(C79:G79)</f>
        <v>201100000</v>
      </c>
    </row>
    <row r="80" spans="1:8" s="192" customFormat="1" outlineLevel="1" x14ac:dyDescent="0.25">
      <c r="A80" s="415"/>
      <c r="B80" s="410"/>
      <c r="C80" s="411"/>
      <c r="D80" s="411"/>
      <c r="E80" s="411"/>
      <c r="F80" s="411"/>
      <c r="G80" s="411"/>
      <c r="H80" s="411"/>
    </row>
    <row r="81" spans="1:8" s="180" customFormat="1" outlineLevel="1" x14ac:dyDescent="0.25">
      <c r="A81" s="433" t="s">
        <v>456</v>
      </c>
      <c r="B81" s="417" t="s">
        <v>457</v>
      </c>
      <c r="C81" s="418">
        <v>0</v>
      </c>
      <c r="D81" s="418">
        <v>0</v>
      </c>
      <c r="E81" s="418">
        <v>0</v>
      </c>
      <c r="F81" s="418">
        <v>0</v>
      </c>
      <c r="G81" s="418">
        <v>0</v>
      </c>
      <c r="H81" s="418">
        <f t="shared" ref="H81:H88" si="14">SUM(C81:G81)</f>
        <v>0</v>
      </c>
    </row>
    <row r="82" spans="1:8" s="180" customFormat="1" outlineLevel="1" x14ac:dyDescent="0.25">
      <c r="A82" s="433" t="s">
        <v>311</v>
      </c>
      <c r="B82" s="417" t="s">
        <v>312</v>
      </c>
      <c r="C82" s="418">
        <v>0</v>
      </c>
      <c r="D82" s="418">
        <v>0</v>
      </c>
      <c r="E82" s="418">
        <v>0</v>
      </c>
      <c r="F82" s="418">
        <v>0</v>
      </c>
      <c r="G82" s="418">
        <v>0</v>
      </c>
      <c r="H82" s="418">
        <f t="shared" si="14"/>
        <v>0</v>
      </c>
    </row>
    <row r="83" spans="1:8" s="180" customFormat="1" outlineLevel="1" x14ac:dyDescent="0.25">
      <c r="A83" s="424"/>
      <c r="B83" s="417"/>
      <c r="C83" s="418">
        <v>0</v>
      </c>
      <c r="D83" s="418">
        <v>0</v>
      </c>
      <c r="E83" s="418">
        <v>0</v>
      </c>
      <c r="F83" s="418">
        <v>0</v>
      </c>
      <c r="G83" s="418">
        <v>0</v>
      </c>
      <c r="H83" s="418">
        <f t="shared" si="14"/>
        <v>0</v>
      </c>
    </row>
    <row r="84" spans="1:8" s="180" customFormat="1" outlineLevel="1" x14ac:dyDescent="0.25">
      <c r="A84" s="433" t="s">
        <v>267</v>
      </c>
      <c r="B84" s="417" t="s">
        <v>458</v>
      </c>
      <c r="C84" s="418">
        <v>0</v>
      </c>
      <c r="D84" s="418">
        <v>0</v>
      </c>
      <c r="E84" s="418">
        <v>0</v>
      </c>
      <c r="F84" s="418">
        <v>0</v>
      </c>
      <c r="G84" s="418">
        <v>0</v>
      </c>
      <c r="H84" s="418">
        <f t="shared" si="14"/>
        <v>0</v>
      </c>
    </row>
    <row r="85" spans="1:8" s="180" customFormat="1" outlineLevel="1" x14ac:dyDescent="0.25">
      <c r="A85" s="433" t="s">
        <v>59</v>
      </c>
      <c r="B85" s="417" t="s">
        <v>60</v>
      </c>
      <c r="C85" s="418">
        <v>0</v>
      </c>
      <c r="D85" s="418">
        <v>0</v>
      </c>
      <c r="E85" s="418">
        <v>0</v>
      </c>
      <c r="F85" s="418">
        <v>0</v>
      </c>
      <c r="G85" s="418">
        <v>0</v>
      </c>
      <c r="H85" s="418">
        <f t="shared" si="14"/>
        <v>0</v>
      </c>
    </row>
    <row r="86" spans="1:8" s="180" customFormat="1" outlineLevel="1" x14ac:dyDescent="0.25">
      <c r="A86" s="433" t="s">
        <v>61</v>
      </c>
      <c r="B86" s="417" t="s">
        <v>459</v>
      </c>
      <c r="C86" s="418">
        <v>0</v>
      </c>
      <c r="D86" s="418">
        <v>0</v>
      </c>
      <c r="E86" s="418">
        <v>0</v>
      </c>
      <c r="F86" s="418">
        <v>0</v>
      </c>
      <c r="G86" s="418">
        <v>0</v>
      </c>
      <c r="H86" s="418">
        <f t="shared" si="14"/>
        <v>0</v>
      </c>
    </row>
    <row r="87" spans="1:8" s="192" customFormat="1" outlineLevel="1" x14ac:dyDescent="0.25">
      <c r="A87" s="433" t="s">
        <v>63</v>
      </c>
      <c r="B87" s="417" t="s">
        <v>64</v>
      </c>
      <c r="C87" s="418">
        <v>1000000</v>
      </c>
      <c r="D87" s="418">
        <v>0</v>
      </c>
      <c r="E87" s="418">
        <v>0</v>
      </c>
      <c r="F87" s="436">
        <v>100000</v>
      </c>
      <c r="G87" s="418">
        <v>0</v>
      </c>
      <c r="H87" s="418">
        <f t="shared" si="14"/>
        <v>1100000</v>
      </c>
    </row>
    <row r="88" spans="1:8" s="180" customFormat="1" outlineLevel="1" x14ac:dyDescent="0.25">
      <c r="A88" s="433" t="s">
        <v>65</v>
      </c>
      <c r="B88" s="417" t="s">
        <v>66</v>
      </c>
      <c r="C88" s="418">
        <v>0</v>
      </c>
      <c r="D88" s="418">
        <v>0</v>
      </c>
      <c r="E88" s="418">
        <v>200000000</v>
      </c>
      <c r="F88" s="418">
        <v>0</v>
      </c>
      <c r="G88" s="418">
        <v>0</v>
      </c>
      <c r="H88" s="418">
        <f t="shared" si="14"/>
        <v>200000000</v>
      </c>
    </row>
    <row r="89" spans="1:8" s="180" customFormat="1" outlineLevel="1" x14ac:dyDescent="0.25">
      <c r="A89" s="424"/>
      <c r="B89" s="420"/>
      <c r="C89" s="421"/>
      <c r="D89" s="421"/>
      <c r="E89" s="421"/>
      <c r="F89" s="421"/>
      <c r="G89" s="421"/>
      <c r="H89" s="421"/>
    </row>
    <row r="90" spans="1:8" s="180" customFormat="1" outlineLevel="1" x14ac:dyDescent="0.25">
      <c r="A90" s="412" t="s">
        <v>67</v>
      </c>
      <c r="B90" s="413" t="s">
        <v>68</v>
      </c>
      <c r="C90" s="414">
        <f>SUM(C92:C95)</f>
        <v>97200000</v>
      </c>
      <c r="D90" s="414">
        <f>SUM(D92:D95)</f>
        <v>0</v>
      </c>
      <c r="E90" s="414">
        <f>SUM(E92:E95)</f>
        <v>0</v>
      </c>
      <c r="F90" s="414">
        <f>SUM(F92:F95)</f>
        <v>19200000</v>
      </c>
      <c r="G90" s="414">
        <f>SUM(G92:G95)</f>
        <v>9250000</v>
      </c>
      <c r="H90" s="414">
        <f>SUM(C90:G90)</f>
        <v>125650000</v>
      </c>
    </row>
    <row r="91" spans="1:8" s="180" customFormat="1" outlineLevel="1" x14ac:dyDescent="0.25">
      <c r="A91" s="415"/>
      <c r="B91" s="410"/>
      <c r="C91" s="411"/>
      <c r="D91" s="411"/>
      <c r="E91" s="411"/>
      <c r="F91" s="411"/>
      <c r="G91" s="411"/>
      <c r="H91" s="411"/>
    </row>
    <row r="92" spans="1:8" s="192" customFormat="1" outlineLevel="1" x14ac:dyDescent="0.25">
      <c r="A92" s="433" t="s">
        <v>193</v>
      </c>
      <c r="B92" s="417" t="s">
        <v>460</v>
      </c>
      <c r="C92" s="418">
        <v>1200000</v>
      </c>
      <c r="D92" s="418">
        <v>0</v>
      </c>
      <c r="E92" s="418">
        <v>0</v>
      </c>
      <c r="F92" s="418">
        <v>200000</v>
      </c>
      <c r="G92" s="418">
        <v>500000</v>
      </c>
      <c r="H92" s="418">
        <f t="shared" ref="H92:H95" si="15">SUM(C92:G92)</f>
        <v>1900000</v>
      </c>
    </row>
    <row r="93" spans="1:8" s="180" customFormat="1" outlineLevel="1" x14ac:dyDescent="0.25">
      <c r="A93" s="433" t="s">
        <v>187</v>
      </c>
      <c r="B93" s="417" t="s">
        <v>461</v>
      </c>
      <c r="C93" s="418">
        <v>96000000</v>
      </c>
      <c r="D93" s="418">
        <v>0</v>
      </c>
      <c r="E93" s="418">
        <v>0</v>
      </c>
      <c r="F93" s="418">
        <v>19000000</v>
      </c>
      <c r="G93" s="418">
        <v>8750000</v>
      </c>
      <c r="H93" s="418">
        <f t="shared" si="15"/>
        <v>123750000</v>
      </c>
    </row>
    <row r="94" spans="1:8" s="192" customFormat="1" outlineLevel="1" x14ac:dyDescent="0.25">
      <c r="A94" s="433" t="s">
        <v>70</v>
      </c>
      <c r="B94" s="417" t="s">
        <v>71</v>
      </c>
      <c r="C94" s="418">
        <v>0</v>
      </c>
      <c r="D94" s="418">
        <v>0</v>
      </c>
      <c r="E94" s="418">
        <v>0</v>
      </c>
      <c r="F94" s="418">
        <v>0</v>
      </c>
      <c r="G94" s="418">
        <v>0</v>
      </c>
      <c r="H94" s="418">
        <f t="shared" si="15"/>
        <v>0</v>
      </c>
    </row>
    <row r="95" spans="1:8" s="180" customFormat="1" outlineLevel="1" x14ac:dyDescent="0.25">
      <c r="A95" s="433" t="s">
        <v>188</v>
      </c>
      <c r="B95" s="417" t="s">
        <v>315</v>
      </c>
      <c r="C95" s="418">
        <v>0</v>
      </c>
      <c r="D95" s="418">
        <v>0</v>
      </c>
      <c r="E95" s="418">
        <v>0</v>
      </c>
      <c r="F95" s="418">
        <v>0</v>
      </c>
      <c r="G95" s="418">
        <v>0</v>
      </c>
      <c r="H95" s="418">
        <f t="shared" si="15"/>
        <v>0</v>
      </c>
    </row>
    <row r="96" spans="1:8" s="192" customFormat="1" outlineLevel="1" x14ac:dyDescent="0.25">
      <c r="A96" s="424"/>
      <c r="B96" s="420"/>
      <c r="C96" s="421"/>
      <c r="D96" s="421"/>
      <c r="E96" s="421"/>
      <c r="F96" s="421"/>
      <c r="G96" s="421"/>
      <c r="H96" s="421"/>
    </row>
    <row r="97" spans="1:8" s="180" customFormat="1" outlineLevel="1" x14ac:dyDescent="0.25">
      <c r="A97" s="412" t="s">
        <v>72</v>
      </c>
      <c r="B97" s="413" t="s">
        <v>73</v>
      </c>
      <c r="C97" s="414">
        <f>SUM(C99)</f>
        <v>1020400</v>
      </c>
      <c r="D97" s="414">
        <f>SUM(D99)</f>
        <v>215000</v>
      </c>
      <c r="E97" s="414">
        <f>SUM(E99)</f>
        <v>6984300</v>
      </c>
      <c r="F97" s="414">
        <f>SUM(F99)</f>
        <v>640600</v>
      </c>
      <c r="G97" s="414">
        <f>SUM(G99)</f>
        <v>1003700</v>
      </c>
      <c r="H97" s="414">
        <f>SUM(C97:G97)</f>
        <v>9864000</v>
      </c>
    </row>
    <row r="98" spans="1:8" s="192" customFormat="1" outlineLevel="1" x14ac:dyDescent="0.25">
      <c r="A98" s="415"/>
      <c r="B98" s="410"/>
      <c r="C98" s="411"/>
      <c r="D98" s="411"/>
      <c r="E98" s="411"/>
      <c r="F98" s="411"/>
      <c r="G98" s="411"/>
      <c r="H98" s="411"/>
    </row>
    <row r="99" spans="1:8" s="180" customFormat="1" outlineLevel="1" x14ac:dyDescent="0.25">
      <c r="A99" s="433" t="s">
        <v>74</v>
      </c>
      <c r="B99" s="417" t="s">
        <v>75</v>
      </c>
      <c r="C99" s="418">
        <v>1020400</v>
      </c>
      <c r="D99" s="418">
        <v>215000</v>
      </c>
      <c r="E99" s="418">
        <f>+[3]SUPERAVIT!E98</f>
        <v>6984300</v>
      </c>
      <c r="F99" s="418">
        <v>640600</v>
      </c>
      <c r="G99" s="418">
        <v>1003700</v>
      </c>
      <c r="H99" s="418">
        <f t="shared" ref="H99" si="16">SUM(C99:G99)</f>
        <v>9864000</v>
      </c>
    </row>
    <row r="100" spans="1:8" s="180" customFormat="1" outlineLevel="1" x14ac:dyDescent="0.25">
      <c r="A100" s="424"/>
      <c r="B100" s="420"/>
      <c r="C100" s="421"/>
      <c r="D100" s="421"/>
      <c r="E100" s="421"/>
      <c r="F100" s="421"/>
      <c r="G100" s="421"/>
      <c r="H100" s="421"/>
    </row>
    <row r="101" spans="1:8" s="180" customFormat="1" outlineLevel="1" x14ac:dyDescent="0.25">
      <c r="A101" s="412" t="s">
        <v>76</v>
      </c>
      <c r="B101" s="413" t="s">
        <v>77</v>
      </c>
      <c r="C101" s="414">
        <f>SUM(C103:C105)</f>
        <v>4000000</v>
      </c>
      <c r="D101" s="414">
        <f>SUM(D103:D105)</f>
        <v>0</v>
      </c>
      <c r="E101" s="414">
        <f>SUM(E103:E105)</f>
        <v>0</v>
      </c>
      <c r="F101" s="414">
        <f>SUM(F103:F105)</f>
        <v>0</v>
      </c>
      <c r="G101" s="414">
        <f>SUM(G103:G105)</f>
        <v>0</v>
      </c>
      <c r="H101" s="414">
        <f>SUM(C101:G101)</f>
        <v>4000000</v>
      </c>
    </row>
    <row r="102" spans="1:8" s="192" customFormat="1" outlineLevel="1" x14ac:dyDescent="0.25">
      <c r="A102" s="415"/>
      <c r="B102" s="410"/>
      <c r="C102" s="411"/>
      <c r="D102" s="411"/>
      <c r="E102" s="411"/>
      <c r="F102" s="411"/>
      <c r="G102" s="411"/>
      <c r="H102" s="411"/>
    </row>
    <row r="103" spans="1:8" s="180" customFormat="1" outlineLevel="1" x14ac:dyDescent="0.25">
      <c r="A103" s="433" t="s">
        <v>186</v>
      </c>
      <c r="B103" s="417" t="s">
        <v>78</v>
      </c>
      <c r="C103" s="418">
        <v>4000000</v>
      </c>
      <c r="D103" s="418">
        <v>0</v>
      </c>
      <c r="E103" s="418">
        <v>0</v>
      </c>
      <c r="F103" s="418">
        <v>0</v>
      </c>
      <c r="G103" s="418">
        <v>0</v>
      </c>
      <c r="H103" s="418">
        <f t="shared" ref="H103:H105" si="17">SUM(C103:G103)</f>
        <v>4000000</v>
      </c>
    </row>
    <row r="104" spans="1:8" s="192" customFormat="1" outlineLevel="1" x14ac:dyDescent="0.25">
      <c r="A104" s="433" t="s">
        <v>79</v>
      </c>
      <c r="B104" s="417" t="s">
        <v>80</v>
      </c>
      <c r="C104" s="418">
        <v>0</v>
      </c>
      <c r="D104" s="418">
        <v>0</v>
      </c>
      <c r="E104" s="418">
        <v>0</v>
      </c>
      <c r="F104" s="418">
        <v>0</v>
      </c>
      <c r="G104" s="418">
        <v>0</v>
      </c>
      <c r="H104" s="418">
        <f t="shared" si="17"/>
        <v>0</v>
      </c>
    </row>
    <row r="105" spans="1:8" s="180" customFormat="1" outlineLevel="1" x14ac:dyDescent="0.25">
      <c r="A105" s="433" t="s">
        <v>81</v>
      </c>
      <c r="B105" s="417" t="s">
        <v>82</v>
      </c>
      <c r="C105" s="418">
        <v>0</v>
      </c>
      <c r="D105" s="418">
        <v>0</v>
      </c>
      <c r="E105" s="418">
        <v>0</v>
      </c>
      <c r="F105" s="418">
        <v>0</v>
      </c>
      <c r="G105" s="418">
        <v>0</v>
      </c>
      <c r="H105" s="418">
        <f t="shared" si="17"/>
        <v>0</v>
      </c>
    </row>
    <row r="106" spans="1:8" s="180" customFormat="1" outlineLevel="1" x14ac:dyDescent="0.25">
      <c r="A106" s="424"/>
      <c r="B106" s="420"/>
      <c r="C106" s="421"/>
      <c r="D106" s="421"/>
      <c r="E106" s="421"/>
      <c r="F106" s="421"/>
      <c r="G106" s="421"/>
      <c r="H106" s="421"/>
    </row>
    <row r="107" spans="1:8" s="180" customFormat="1" outlineLevel="1" x14ac:dyDescent="0.25">
      <c r="A107" s="412" t="s">
        <v>83</v>
      </c>
      <c r="B107" s="413" t="s">
        <v>84</v>
      </c>
      <c r="C107" s="414">
        <f>SUM(C109:C116)</f>
        <v>0</v>
      </c>
      <c r="D107" s="414">
        <f>SUM(D109:D116)</f>
        <v>0</v>
      </c>
      <c r="E107" s="414">
        <f>SUM(E109:E116)</f>
        <v>0</v>
      </c>
      <c r="F107" s="414">
        <f>SUM(F109:F116)</f>
        <v>0</v>
      </c>
      <c r="G107" s="414">
        <f>SUM(G109:G116)</f>
        <v>0</v>
      </c>
      <c r="H107" s="414">
        <f>SUM(C107:G107)</f>
        <v>0</v>
      </c>
    </row>
    <row r="108" spans="1:8" s="180" customFormat="1" outlineLevel="1" x14ac:dyDescent="0.25">
      <c r="A108" s="415"/>
      <c r="B108" s="410"/>
      <c r="C108" s="411"/>
      <c r="D108" s="411"/>
      <c r="E108" s="411"/>
      <c r="F108" s="411"/>
      <c r="G108" s="411"/>
      <c r="H108" s="411"/>
    </row>
    <row r="109" spans="1:8" s="180" customFormat="1" outlineLevel="1" x14ac:dyDescent="0.25">
      <c r="A109" s="433" t="s">
        <v>85</v>
      </c>
      <c r="B109" s="417" t="s">
        <v>462</v>
      </c>
      <c r="C109" s="418">
        <v>0</v>
      </c>
      <c r="D109" s="418">
        <v>0</v>
      </c>
      <c r="E109" s="418">
        <v>0</v>
      </c>
      <c r="F109" s="418">
        <v>0</v>
      </c>
      <c r="G109" s="418">
        <v>0</v>
      </c>
      <c r="H109" s="418">
        <f t="shared" ref="H109:H116" si="18">SUM(C109:G109)</f>
        <v>0</v>
      </c>
    </row>
    <row r="110" spans="1:8" s="180" customFormat="1" outlineLevel="1" x14ac:dyDescent="0.25">
      <c r="A110" s="433" t="s">
        <v>87</v>
      </c>
      <c r="B110" s="417" t="s">
        <v>463</v>
      </c>
      <c r="C110" s="418">
        <v>0</v>
      </c>
      <c r="D110" s="418">
        <v>0</v>
      </c>
      <c r="E110" s="418">
        <v>0</v>
      </c>
      <c r="F110" s="418">
        <v>0</v>
      </c>
      <c r="G110" s="418">
        <v>0</v>
      </c>
      <c r="H110" s="418">
        <f t="shared" si="18"/>
        <v>0</v>
      </c>
    </row>
    <row r="111" spans="1:8" s="180" customFormat="1" outlineLevel="1" x14ac:dyDescent="0.25">
      <c r="A111" s="433" t="s">
        <v>316</v>
      </c>
      <c r="B111" s="417" t="s">
        <v>464</v>
      </c>
      <c r="C111" s="418">
        <v>0</v>
      </c>
      <c r="D111" s="418">
        <v>0</v>
      </c>
      <c r="E111" s="418">
        <v>0</v>
      </c>
      <c r="F111" s="418">
        <v>0</v>
      </c>
      <c r="G111" s="418">
        <v>0</v>
      </c>
      <c r="H111" s="418">
        <f t="shared" si="18"/>
        <v>0</v>
      </c>
    </row>
    <row r="112" spans="1:8" s="180" customFormat="1" outlineLevel="1" x14ac:dyDescent="0.25">
      <c r="A112" s="433" t="s">
        <v>89</v>
      </c>
      <c r="B112" s="417" t="s">
        <v>90</v>
      </c>
      <c r="C112" s="418">
        <v>0</v>
      </c>
      <c r="D112" s="418">
        <v>0</v>
      </c>
      <c r="E112" s="418">
        <v>0</v>
      </c>
      <c r="F112" s="418">
        <v>0</v>
      </c>
      <c r="G112" s="418">
        <v>0</v>
      </c>
      <c r="H112" s="418">
        <f t="shared" si="18"/>
        <v>0</v>
      </c>
    </row>
    <row r="113" spans="1:8" s="192" customFormat="1" outlineLevel="1" x14ac:dyDescent="0.25">
      <c r="A113" s="433" t="s">
        <v>91</v>
      </c>
      <c r="B113" s="417" t="s">
        <v>92</v>
      </c>
      <c r="C113" s="418">
        <v>0</v>
      </c>
      <c r="D113" s="418">
        <v>0</v>
      </c>
      <c r="E113" s="418">
        <v>0</v>
      </c>
      <c r="F113" s="418">
        <v>0</v>
      </c>
      <c r="G113" s="418">
        <v>0</v>
      </c>
      <c r="H113" s="418">
        <f t="shared" si="18"/>
        <v>0</v>
      </c>
    </row>
    <row r="114" spans="1:8" s="180" customFormat="1" outlineLevel="1" x14ac:dyDescent="0.25">
      <c r="A114" s="433" t="s">
        <v>93</v>
      </c>
      <c r="B114" s="417" t="s">
        <v>318</v>
      </c>
      <c r="C114" s="418">
        <v>0</v>
      </c>
      <c r="D114" s="418">
        <v>0</v>
      </c>
      <c r="E114" s="418">
        <v>0</v>
      </c>
      <c r="F114" s="418">
        <v>0</v>
      </c>
      <c r="G114" s="418">
        <v>0</v>
      </c>
      <c r="H114" s="418">
        <f t="shared" si="18"/>
        <v>0</v>
      </c>
    </row>
    <row r="115" spans="1:8" s="192" customFormat="1" outlineLevel="1" x14ac:dyDescent="0.25">
      <c r="A115" s="433" t="s">
        <v>94</v>
      </c>
      <c r="B115" s="417" t="s">
        <v>465</v>
      </c>
      <c r="C115" s="418">
        <v>0</v>
      </c>
      <c r="D115" s="418">
        <v>0</v>
      </c>
      <c r="E115" s="418">
        <v>0</v>
      </c>
      <c r="F115" s="418">
        <v>0</v>
      </c>
      <c r="G115" s="418">
        <v>0</v>
      </c>
      <c r="H115" s="418">
        <f t="shared" si="18"/>
        <v>0</v>
      </c>
    </row>
    <row r="116" spans="1:8" s="180" customFormat="1" outlineLevel="1" x14ac:dyDescent="0.25">
      <c r="A116" s="433" t="s">
        <v>96</v>
      </c>
      <c r="B116" s="417" t="s">
        <v>97</v>
      </c>
      <c r="C116" s="418">
        <v>0</v>
      </c>
      <c r="D116" s="418">
        <v>0</v>
      </c>
      <c r="E116" s="418">
        <v>0</v>
      </c>
      <c r="F116" s="418">
        <v>0</v>
      </c>
      <c r="G116" s="418">
        <v>0</v>
      </c>
      <c r="H116" s="418">
        <f t="shared" si="18"/>
        <v>0</v>
      </c>
    </row>
    <row r="117" spans="1:8" s="192" customFormat="1" outlineLevel="1" x14ac:dyDescent="0.25">
      <c r="A117" s="424"/>
      <c r="B117" s="420"/>
      <c r="C117" s="421"/>
      <c r="D117" s="421"/>
      <c r="E117" s="421"/>
      <c r="F117" s="421"/>
      <c r="G117" s="421"/>
      <c r="H117" s="421"/>
    </row>
    <row r="118" spans="1:8" s="180" customFormat="1" outlineLevel="1" x14ac:dyDescent="0.25">
      <c r="A118" s="412" t="s">
        <v>319</v>
      </c>
      <c r="B118" s="413" t="s">
        <v>320</v>
      </c>
      <c r="C118" s="414">
        <f>SUM(C120)</f>
        <v>0</v>
      </c>
      <c r="D118" s="414">
        <f>SUM(D120)</f>
        <v>0</v>
      </c>
      <c r="E118" s="414">
        <f>SUM(E120)</f>
        <v>0</v>
      </c>
      <c r="F118" s="414">
        <f>SUM(F120)</f>
        <v>0</v>
      </c>
      <c r="G118" s="414">
        <f>SUM(G120)</f>
        <v>0</v>
      </c>
      <c r="H118" s="414">
        <f>SUM(C118:G118)</f>
        <v>0</v>
      </c>
    </row>
    <row r="119" spans="1:8" s="192" customFormat="1" outlineLevel="1" x14ac:dyDescent="0.25">
      <c r="A119" s="424"/>
      <c r="B119" s="420"/>
      <c r="C119" s="421"/>
      <c r="D119" s="421"/>
      <c r="E119" s="421"/>
      <c r="F119" s="421"/>
      <c r="G119" s="421"/>
      <c r="H119" s="421"/>
    </row>
    <row r="120" spans="1:8" s="180" customFormat="1" outlineLevel="1" x14ac:dyDescent="0.25">
      <c r="A120" s="433" t="s">
        <v>321</v>
      </c>
      <c r="B120" s="417" t="s">
        <v>322</v>
      </c>
      <c r="C120" s="418">
        <v>0</v>
      </c>
      <c r="D120" s="418">
        <v>0</v>
      </c>
      <c r="E120" s="418">
        <v>0</v>
      </c>
      <c r="F120" s="418">
        <v>0</v>
      </c>
      <c r="G120" s="418">
        <v>0</v>
      </c>
      <c r="H120" s="418">
        <f t="shared" ref="H120" si="19">SUM(C120:G120)</f>
        <v>0</v>
      </c>
    </row>
    <row r="121" spans="1:8" s="180" customFormat="1" outlineLevel="1" x14ac:dyDescent="0.25">
      <c r="A121" s="424"/>
      <c r="B121" s="420"/>
      <c r="C121" s="421"/>
      <c r="D121" s="421"/>
      <c r="E121" s="421"/>
      <c r="F121" s="421"/>
      <c r="G121" s="421"/>
      <c r="H121" s="421"/>
    </row>
    <row r="122" spans="1:8" s="180" customFormat="1" outlineLevel="1" x14ac:dyDescent="0.25">
      <c r="A122" s="412" t="s">
        <v>98</v>
      </c>
      <c r="B122" s="413" t="s">
        <v>99</v>
      </c>
      <c r="C122" s="414">
        <f>SUM(C124:C126)</f>
        <v>0</v>
      </c>
      <c r="D122" s="414">
        <f>SUM(D124:D126)</f>
        <v>0</v>
      </c>
      <c r="E122" s="414">
        <f>SUM(E124:E126)</f>
        <v>0</v>
      </c>
      <c r="F122" s="414">
        <f>SUM(F124:F126)</f>
        <v>0</v>
      </c>
      <c r="G122" s="414">
        <f>SUM(G124:G126)</f>
        <v>0</v>
      </c>
      <c r="H122" s="414">
        <f>SUM(C122:G122)</f>
        <v>0</v>
      </c>
    </row>
    <row r="123" spans="1:8" s="192" customFormat="1" outlineLevel="1" x14ac:dyDescent="0.25">
      <c r="A123" s="415"/>
      <c r="B123" s="410"/>
      <c r="C123" s="411"/>
      <c r="D123" s="411"/>
      <c r="E123" s="411"/>
      <c r="F123" s="411"/>
      <c r="G123" s="411"/>
      <c r="H123" s="411"/>
    </row>
    <row r="124" spans="1:8" s="180" customFormat="1" outlineLevel="1" x14ac:dyDescent="0.25">
      <c r="A124" s="433" t="s">
        <v>323</v>
      </c>
      <c r="B124" s="417" t="s">
        <v>324</v>
      </c>
      <c r="C124" s="418">
        <v>0</v>
      </c>
      <c r="D124" s="418">
        <v>0</v>
      </c>
      <c r="E124" s="418">
        <v>0</v>
      </c>
      <c r="F124" s="418">
        <v>0</v>
      </c>
      <c r="G124" s="418">
        <v>0</v>
      </c>
      <c r="H124" s="418">
        <f t="shared" ref="H124:H126" si="20">SUM(C124:G124)</f>
        <v>0</v>
      </c>
    </row>
    <row r="125" spans="1:8" s="192" customFormat="1" outlineLevel="1" x14ac:dyDescent="0.25">
      <c r="A125" s="433" t="s">
        <v>100</v>
      </c>
      <c r="B125" s="417" t="s">
        <v>101</v>
      </c>
      <c r="C125" s="418">
        <v>0</v>
      </c>
      <c r="D125" s="418">
        <v>0</v>
      </c>
      <c r="E125" s="418">
        <v>0</v>
      </c>
      <c r="F125" s="418">
        <v>0</v>
      </c>
      <c r="G125" s="418">
        <v>0</v>
      </c>
      <c r="H125" s="418">
        <f t="shared" si="20"/>
        <v>0</v>
      </c>
    </row>
    <row r="126" spans="1:8" s="180" customFormat="1" ht="13.8" outlineLevel="1" thickBot="1" x14ac:dyDescent="0.3">
      <c r="A126" s="433" t="s">
        <v>102</v>
      </c>
      <c r="B126" s="417" t="s">
        <v>103</v>
      </c>
      <c r="C126" s="418">
        <v>0</v>
      </c>
      <c r="D126" s="418">
        <v>0</v>
      </c>
      <c r="E126" s="418">
        <v>0</v>
      </c>
      <c r="F126" s="418">
        <v>0</v>
      </c>
      <c r="G126" s="418">
        <v>0</v>
      </c>
      <c r="H126" s="418">
        <f t="shared" si="20"/>
        <v>0</v>
      </c>
    </row>
    <row r="127" spans="1:8" s="192" customFormat="1" ht="13.8" hidden="1" thickBot="1" x14ac:dyDescent="0.3">
      <c r="A127" s="437"/>
      <c r="B127" s="438"/>
      <c r="C127" s="429"/>
      <c r="D127" s="429"/>
      <c r="E127" s="429"/>
      <c r="F127" s="429"/>
      <c r="G127" s="429"/>
      <c r="H127" s="429"/>
    </row>
    <row r="128" spans="1:8" s="442" customFormat="1" ht="13.8" thickBot="1" x14ac:dyDescent="0.3">
      <c r="A128" s="439">
        <v>2</v>
      </c>
      <c r="B128" s="440" t="s">
        <v>104</v>
      </c>
      <c r="C128" s="441">
        <f t="shared" ref="C128:G128" si="21">+C130+C137+C141+C150+C155</f>
        <v>4193000</v>
      </c>
      <c r="D128" s="441">
        <f t="shared" si="21"/>
        <v>0</v>
      </c>
      <c r="E128" s="441">
        <f t="shared" si="21"/>
        <v>28988100</v>
      </c>
      <c r="F128" s="441">
        <f t="shared" si="21"/>
        <v>1121600</v>
      </c>
      <c r="G128" s="441">
        <f t="shared" si="21"/>
        <v>4011700</v>
      </c>
      <c r="H128" s="441">
        <f>SUM(C128:G128)</f>
        <v>38314400</v>
      </c>
    </row>
    <row r="129" spans="1:8" s="442" customFormat="1" x14ac:dyDescent="0.25">
      <c r="A129" s="443"/>
      <c r="B129" s="444"/>
      <c r="C129" s="445"/>
      <c r="D129" s="445"/>
      <c r="E129" s="445"/>
      <c r="F129" s="445"/>
      <c r="G129" s="445"/>
      <c r="H129" s="445"/>
    </row>
    <row r="130" spans="1:8" s="442" customFormat="1" outlineLevel="1" x14ac:dyDescent="0.25">
      <c r="A130" s="446" t="s">
        <v>105</v>
      </c>
      <c r="B130" s="447" t="s">
        <v>106</v>
      </c>
      <c r="C130" s="448">
        <f>SUM(C132:C135)</f>
        <v>2391100</v>
      </c>
      <c r="D130" s="448">
        <f>SUM(D132:D135)</f>
        <v>0</v>
      </c>
      <c r="E130" s="448">
        <f>SUM(E132:E135)</f>
        <v>0</v>
      </c>
      <c r="F130" s="448">
        <f>SUM(F132:F135)</f>
        <v>364400</v>
      </c>
      <c r="G130" s="448">
        <f>SUM(G132:G135)</f>
        <v>3410800</v>
      </c>
      <c r="H130" s="448">
        <f>SUM(C130:G130)</f>
        <v>6166300</v>
      </c>
    </row>
    <row r="131" spans="1:8" s="442" customFormat="1" outlineLevel="1" x14ac:dyDescent="0.25">
      <c r="A131" s="449"/>
      <c r="B131" s="450"/>
      <c r="C131" s="451"/>
      <c r="D131" s="451"/>
      <c r="E131" s="451"/>
      <c r="F131" s="451"/>
      <c r="G131" s="451"/>
      <c r="H131" s="451"/>
    </row>
    <row r="132" spans="1:8" s="455" customFormat="1" outlineLevel="1" x14ac:dyDescent="0.25">
      <c r="A132" s="452" t="s">
        <v>195</v>
      </c>
      <c r="B132" s="453" t="s">
        <v>107</v>
      </c>
      <c r="C132" s="454">
        <v>0</v>
      </c>
      <c r="D132" s="454">
        <v>0</v>
      </c>
      <c r="E132" s="454">
        <v>0</v>
      </c>
      <c r="F132" s="454">
        <v>0</v>
      </c>
      <c r="G132" s="454">
        <v>3000000</v>
      </c>
      <c r="H132" s="454">
        <f t="shared" ref="H132:H135" si="22">SUM(C132:G132)</f>
        <v>3000000</v>
      </c>
    </row>
    <row r="133" spans="1:8" s="455" customFormat="1" outlineLevel="1" x14ac:dyDescent="0.25">
      <c r="A133" s="452" t="s">
        <v>108</v>
      </c>
      <c r="B133" s="453" t="s">
        <v>109</v>
      </c>
      <c r="C133" s="454">
        <v>1455100</v>
      </c>
      <c r="D133" s="454">
        <v>0</v>
      </c>
      <c r="E133" s="454">
        <v>0</v>
      </c>
      <c r="F133" s="454">
        <v>364400</v>
      </c>
      <c r="G133" s="454">
        <v>410800</v>
      </c>
      <c r="H133" s="454">
        <f t="shared" si="22"/>
        <v>2230300</v>
      </c>
    </row>
    <row r="134" spans="1:8" s="455" customFormat="1" outlineLevel="1" x14ac:dyDescent="0.25">
      <c r="A134" s="452" t="s">
        <v>110</v>
      </c>
      <c r="B134" s="453" t="s">
        <v>111</v>
      </c>
      <c r="C134" s="454">
        <v>936000</v>
      </c>
      <c r="D134" s="454">
        <v>0</v>
      </c>
      <c r="E134" s="454">
        <v>0</v>
      </c>
      <c r="F134" s="454">
        <v>0</v>
      </c>
      <c r="G134" s="454">
        <v>0</v>
      </c>
      <c r="H134" s="454">
        <f t="shared" si="22"/>
        <v>936000</v>
      </c>
    </row>
    <row r="135" spans="1:8" s="442" customFormat="1" outlineLevel="1" x14ac:dyDescent="0.25">
      <c r="A135" s="452" t="s">
        <v>112</v>
      </c>
      <c r="B135" s="453" t="s">
        <v>325</v>
      </c>
      <c r="C135" s="454">
        <v>0</v>
      </c>
      <c r="D135" s="454">
        <v>0</v>
      </c>
      <c r="E135" s="454">
        <v>0</v>
      </c>
      <c r="F135" s="454">
        <v>0</v>
      </c>
      <c r="G135" s="454">
        <v>0</v>
      </c>
      <c r="H135" s="454">
        <f t="shared" si="22"/>
        <v>0</v>
      </c>
    </row>
    <row r="136" spans="1:8" s="455" customFormat="1" outlineLevel="1" x14ac:dyDescent="0.25">
      <c r="A136" s="456"/>
      <c r="B136" s="457"/>
      <c r="C136" s="458"/>
      <c r="D136" s="458"/>
      <c r="E136" s="458"/>
      <c r="F136" s="458"/>
      <c r="G136" s="458"/>
      <c r="H136" s="458" t="e">
        <f>+#REF!+#REF!+#REF!+#REF!</f>
        <v>#REF!</v>
      </c>
    </row>
    <row r="137" spans="1:8" s="442" customFormat="1" outlineLevel="1" x14ac:dyDescent="0.25">
      <c r="A137" s="446" t="s">
        <v>273</v>
      </c>
      <c r="B137" s="447" t="s">
        <v>274</v>
      </c>
      <c r="C137" s="448">
        <f>SUM(C139)</f>
        <v>0</v>
      </c>
      <c r="D137" s="448">
        <f>SUM(D139)</f>
        <v>0</v>
      </c>
      <c r="E137" s="448">
        <f>SUM(E139)</f>
        <v>0</v>
      </c>
      <c r="F137" s="448">
        <f>SUM(F139)</f>
        <v>0</v>
      </c>
      <c r="G137" s="448">
        <f>SUM(G139)</f>
        <v>0</v>
      </c>
      <c r="H137" s="448">
        <f>SUM(C137:G137)</f>
        <v>0</v>
      </c>
    </row>
    <row r="138" spans="1:8" s="455" customFormat="1" outlineLevel="1" x14ac:dyDescent="0.25">
      <c r="A138" s="449"/>
      <c r="B138" s="450"/>
      <c r="C138" s="451"/>
      <c r="D138" s="451"/>
      <c r="E138" s="451"/>
      <c r="F138" s="451"/>
      <c r="G138" s="451"/>
      <c r="H138" s="451"/>
    </row>
    <row r="139" spans="1:8" s="442" customFormat="1" outlineLevel="1" x14ac:dyDescent="0.25">
      <c r="A139" s="452" t="s">
        <v>268</v>
      </c>
      <c r="B139" s="453" t="s">
        <v>275</v>
      </c>
      <c r="C139" s="454">
        <v>0</v>
      </c>
      <c r="D139" s="454">
        <v>0</v>
      </c>
      <c r="E139" s="454">
        <v>0</v>
      </c>
      <c r="F139" s="454">
        <v>0</v>
      </c>
      <c r="G139" s="454">
        <v>0</v>
      </c>
      <c r="H139" s="454">
        <f t="shared" ref="H139" si="23">SUM(C139:G139)</f>
        <v>0</v>
      </c>
    </row>
    <row r="140" spans="1:8" s="442" customFormat="1" outlineLevel="1" x14ac:dyDescent="0.25">
      <c r="A140" s="456"/>
      <c r="B140" s="457"/>
      <c r="C140" s="458"/>
      <c r="D140" s="458"/>
      <c r="E140" s="458"/>
      <c r="F140" s="458"/>
      <c r="G140" s="458"/>
      <c r="H140" s="458"/>
    </row>
    <row r="141" spans="1:8" s="442" customFormat="1" outlineLevel="1" x14ac:dyDescent="0.25">
      <c r="A141" s="446" t="s">
        <v>113</v>
      </c>
      <c r="B141" s="447" t="s">
        <v>114</v>
      </c>
      <c r="C141" s="448">
        <f>SUM(C143:C148)</f>
        <v>0</v>
      </c>
      <c r="D141" s="448">
        <f>SUM(D143:D148)</f>
        <v>0</v>
      </c>
      <c r="E141" s="448">
        <f>SUM(E143:E148)</f>
        <v>0</v>
      </c>
      <c r="F141" s="448">
        <f>SUM(F143:F148)</f>
        <v>0</v>
      </c>
      <c r="G141" s="448">
        <f>SUM(G143:G148)</f>
        <v>0</v>
      </c>
      <c r="H141" s="448">
        <f>SUM(C141:G141)</f>
        <v>0</v>
      </c>
    </row>
    <row r="142" spans="1:8" s="442" customFormat="1" outlineLevel="1" x14ac:dyDescent="0.25">
      <c r="A142" s="449"/>
      <c r="B142" s="450"/>
      <c r="C142" s="451"/>
      <c r="D142" s="451"/>
      <c r="E142" s="451"/>
      <c r="F142" s="451"/>
      <c r="G142" s="451"/>
      <c r="H142" s="451"/>
    </row>
    <row r="143" spans="1:8" s="442" customFormat="1" outlineLevel="1" x14ac:dyDescent="0.25">
      <c r="A143" s="452" t="s">
        <v>115</v>
      </c>
      <c r="B143" s="453" t="s">
        <v>116</v>
      </c>
      <c r="C143" s="454">
        <v>0</v>
      </c>
      <c r="D143" s="454">
        <v>0</v>
      </c>
      <c r="E143" s="454">
        <v>0</v>
      </c>
      <c r="F143" s="454">
        <v>0</v>
      </c>
      <c r="G143" s="454">
        <v>0</v>
      </c>
      <c r="H143" s="454">
        <f t="shared" ref="H143:H148" si="24">SUM(C143:G143)</f>
        <v>0</v>
      </c>
    </row>
    <row r="144" spans="1:8" s="442" customFormat="1" outlineLevel="1" x14ac:dyDescent="0.25">
      <c r="A144" s="452" t="s">
        <v>117</v>
      </c>
      <c r="B144" s="453" t="s">
        <v>326</v>
      </c>
      <c r="C144" s="454">
        <v>0</v>
      </c>
      <c r="D144" s="454">
        <v>0</v>
      </c>
      <c r="E144" s="454">
        <v>0</v>
      </c>
      <c r="F144" s="454">
        <v>0</v>
      </c>
      <c r="G144" s="454">
        <v>0</v>
      </c>
      <c r="H144" s="454">
        <f t="shared" si="24"/>
        <v>0</v>
      </c>
    </row>
    <row r="145" spans="1:8" s="455" customFormat="1" outlineLevel="1" x14ac:dyDescent="0.25">
      <c r="A145" s="452" t="s">
        <v>118</v>
      </c>
      <c r="B145" s="453" t="s">
        <v>119</v>
      </c>
      <c r="C145" s="454">
        <v>0</v>
      </c>
      <c r="D145" s="454">
        <v>0</v>
      </c>
      <c r="E145" s="454">
        <v>0</v>
      </c>
      <c r="F145" s="454">
        <v>0</v>
      </c>
      <c r="G145" s="454">
        <v>0</v>
      </c>
      <c r="H145" s="454">
        <f t="shared" si="24"/>
        <v>0</v>
      </c>
    </row>
    <row r="146" spans="1:8" s="442" customFormat="1" outlineLevel="1" x14ac:dyDescent="0.25">
      <c r="A146" s="452" t="s">
        <v>120</v>
      </c>
      <c r="B146" s="453" t="s">
        <v>121</v>
      </c>
      <c r="C146" s="454">
        <v>0</v>
      </c>
      <c r="D146" s="454">
        <v>0</v>
      </c>
      <c r="E146" s="454">
        <v>0</v>
      </c>
      <c r="F146" s="454">
        <v>0</v>
      </c>
      <c r="G146" s="454">
        <v>0</v>
      </c>
      <c r="H146" s="454">
        <f t="shared" si="24"/>
        <v>0</v>
      </c>
    </row>
    <row r="147" spans="1:8" s="455" customFormat="1" outlineLevel="1" x14ac:dyDescent="0.25">
      <c r="A147" s="452" t="s">
        <v>122</v>
      </c>
      <c r="B147" s="453" t="s">
        <v>123</v>
      </c>
      <c r="C147" s="454">
        <v>0</v>
      </c>
      <c r="D147" s="454">
        <v>0</v>
      </c>
      <c r="E147" s="454">
        <v>0</v>
      </c>
      <c r="F147" s="454">
        <v>0</v>
      </c>
      <c r="G147" s="454">
        <v>0</v>
      </c>
      <c r="H147" s="454">
        <f t="shared" si="24"/>
        <v>0</v>
      </c>
    </row>
    <row r="148" spans="1:8" s="442" customFormat="1" outlineLevel="1" x14ac:dyDescent="0.25">
      <c r="A148" s="452" t="s">
        <v>124</v>
      </c>
      <c r="B148" s="453" t="s">
        <v>327</v>
      </c>
      <c r="C148" s="454">
        <v>0</v>
      </c>
      <c r="D148" s="454">
        <v>0</v>
      </c>
      <c r="E148" s="454">
        <v>0</v>
      </c>
      <c r="F148" s="454">
        <v>0</v>
      </c>
      <c r="G148" s="454">
        <v>0</v>
      </c>
      <c r="H148" s="454">
        <f t="shared" si="24"/>
        <v>0</v>
      </c>
    </row>
    <row r="149" spans="1:8" s="442" customFormat="1" outlineLevel="1" x14ac:dyDescent="0.25">
      <c r="A149" s="456"/>
      <c r="B149" s="457"/>
      <c r="C149" s="458"/>
      <c r="D149" s="458"/>
      <c r="E149" s="458"/>
      <c r="F149" s="458"/>
      <c r="G149" s="458"/>
      <c r="H149" s="458"/>
    </row>
    <row r="150" spans="1:8" s="455" customFormat="1" outlineLevel="1" x14ac:dyDescent="0.25">
      <c r="A150" s="446" t="s">
        <v>9</v>
      </c>
      <c r="B150" s="447" t="s">
        <v>10</v>
      </c>
      <c r="C150" s="448">
        <f>SUM(C152:C153)</f>
        <v>97500</v>
      </c>
      <c r="D150" s="448">
        <f>SUM(D152:D153)</f>
        <v>0</v>
      </c>
      <c r="E150" s="448">
        <f>SUM(E152:E153)</f>
        <v>0</v>
      </c>
      <c r="F150" s="448">
        <f>SUM(F152:F153)</f>
        <v>0</v>
      </c>
      <c r="G150" s="448">
        <f>SUM(G152:G153)</f>
        <v>56000</v>
      </c>
      <c r="H150" s="448">
        <f>SUM(C150:G150)</f>
        <v>153500</v>
      </c>
    </row>
    <row r="151" spans="1:8" s="442" customFormat="1" outlineLevel="1" x14ac:dyDescent="0.25">
      <c r="A151" s="449"/>
      <c r="B151" s="450"/>
      <c r="C151" s="451"/>
      <c r="D151" s="451"/>
      <c r="E151" s="451"/>
      <c r="F151" s="451"/>
      <c r="G151" s="451"/>
      <c r="H151" s="451"/>
    </row>
    <row r="152" spans="1:8" s="455" customFormat="1" outlineLevel="1" x14ac:dyDescent="0.25">
      <c r="A152" s="452" t="s">
        <v>11</v>
      </c>
      <c r="B152" s="453" t="s">
        <v>12</v>
      </c>
      <c r="C152" s="454">
        <v>0</v>
      </c>
      <c r="D152" s="454">
        <v>0</v>
      </c>
      <c r="E152" s="454">
        <v>0</v>
      </c>
      <c r="F152" s="459">
        <v>0</v>
      </c>
      <c r="G152" s="454">
        <v>0</v>
      </c>
      <c r="H152" s="454">
        <f t="shared" ref="H152:H153" si="25">SUM(C152:G152)</f>
        <v>0</v>
      </c>
    </row>
    <row r="153" spans="1:8" s="442" customFormat="1" outlineLevel="1" x14ac:dyDescent="0.25">
      <c r="A153" s="452" t="s">
        <v>13</v>
      </c>
      <c r="B153" s="453" t="s">
        <v>14</v>
      </c>
      <c r="C153" s="454">
        <v>97500</v>
      </c>
      <c r="D153" s="454">
        <v>0</v>
      </c>
      <c r="E153" s="454">
        <v>0</v>
      </c>
      <c r="F153" s="454">
        <v>0</v>
      </c>
      <c r="G153" s="454">
        <v>56000</v>
      </c>
      <c r="H153" s="454">
        <f t="shared" si="25"/>
        <v>153500</v>
      </c>
    </row>
    <row r="154" spans="1:8" s="442" customFormat="1" outlineLevel="1" x14ac:dyDescent="0.25">
      <c r="A154" s="456"/>
      <c r="B154" s="457"/>
      <c r="C154" s="458"/>
      <c r="D154" s="458"/>
      <c r="E154" s="458"/>
      <c r="F154" s="458"/>
      <c r="G154" s="458"/>
      <c r="H154" s="458"/>
    </row>
    <row r="155" spans="1:8" s="442" customFormat="1" outlineLevel="1" x14ac:dyDescent="0.25">
      <c r="A155" s="446" t="s">
        <v>15</v>
      </c>
      <c r="B155" s="447" t="s">
        <v>16</v>
      </c>
      <c r="C155" s="448">
        <f>SUM(C157:C164)</f>
        <v>1704400</v>
      </c>
      <c r="D155" s="448">
        <f>SUM(D157:D164)</f>
        <v>0</v>
      </c>
      <c r="E155" s="448">
        <f>SUM(E157:E164)</f>
        <v>28988100</v>
      </c>
      <c r="F155" s="448">
        <f>SUM(F157:F164)</f>
        <v>757200</v>
      </c>
      <c r="G155" s="448">
        <f>SUM(G157:G164)</f>
        <v>544900</v>
      </c>
      <c r="H155" s="448">
        <f>SUM(C155:G155)</f>
        <v>31994600</v>
      </c>
    </row>
    <row r="156" spans="1:8" s="442" customFormat="1" outlineLevel="1" x14ac:dyDescent="0.25">
      <c r="A156" s="449"/>
      <c r="B156" s="450"/>
      <c r="C156" s="451"/>
      <c r="D156" s="451"/>
      <c r="E156" s="451"/>
      <c r="F156" s="451"/>
      <c r="G156" s="451"/>
      <c r="H156" s="451"/>
    </row>
    <row r="157" spans="1:8" s="442" customFormat="1" outlineLevel="1" x14ac:dyDescent="0.25">
      <c r="A157" s="452" t="s">
        <v>189</v>
      </c>
      <c r="B157" s="460" t="s">
        <v>214</v>
      </c>
      <c r="C157" s="454">
        <v>85500</v>
      </c>
      <c r="D157" s="454">
        <v>0</v>
      </c>
      <c r="E157" s="454">
        <v>0</v>
      </c>
      <c r="F157" s="454">
        <v>31800</v>
      </c>
      <c r="G157" s="454">
        <v>68000</v>
      </c>
      <c r="H157" s="454">
        <f t="shared" ref="H157:H164" si="26">SUM(C157:G157)</f>
        <v>185300</v>
      </c>
    </row>
    <row r="158" spans="1:8" s="442" customFormat="1" outlineLevel="1" x14ac:dyDescent="0.25">
      <c r="A158" s="452" t="s">
        <v>17</v>
      </c>
      <c r="B158" s="460" t="s">
        <v>215</v>
      </c>
      <c r="C158" s="459">
        <v>296400</v>
      </c>
      <c r="D158" s="454">
        <v>0</v>
      </c>
      <c r="E158" s="454">
        <v>28988100</v>
      </c>
      <c r="F158" s="454">
        <v>52000</v>
      </c>
      <c r="G158" s="454">
        <v>52000</v>
      </c>
      <c r="H158" s="454">
        <f t="shared" si="26"/>
        <v>29388500</v>
      </c>
    </row>
    <row r="159" spans="1:8" s="442" customFormat="1" outlineLevel="1" x14ac:dyDescent="0.25">
      <c r="A159" s="452" t="s">
        <v>18</v>
      </c>
      <c r="B159" s="460" t="s">
        <v>19</v>
      </c>
      <c r="C159" s="454">
        <v>108900</v>
      </c>
      <c r="D159" s="454">
        <v>0</v>
      </c>
      <c r="E159" s="454">
        <v>0</v>
      </c>
      <c r="F159" s="454">
        <v>16600</v>
      </c>
      <c r="G159" s="454">
        <v>18500</v>
      </c>
      <c r="H159" s="454">
        <f t="shared" si="26"/>
        <v>144000</v>
      </c>
    </row>
    <row r="160" spans="1:8" s="442" customFormat="1" outlineLevel="1" x14ac:dyDescent="0.25">
      <c r="A160" s="452" t="s">
        <v>20</v>
      </c>
      <c r="B160" s="460" t="s">
        <v>21</v>
      </c>
      <c r="C160" s="454">
        <v>774800</v>
      </c>
      <c r="D160" s="454">
        <v>0</v>
      </c>
      <c r="E160" s="454">
        <v>0</v>
      </c>
      <c r="F160" s="454">
        <v>550700</v>
      </c>
      <c r="G160" s="454">
        <v>395600</v>
      </c>
      <c r="H160" s="454">
        <f t="shared" si="26"/>
        <v>1721100</v>
      </c>
    </row>
    <row r="161" spans="1:8" s="455" customFormat="1" outlineLevel="1" x14ac:dyDescent="0.25">
      <c r="A161" s="452" t="s">
        <v>22</v>
      </c>
      <c r="B161" s="460" t="s">
        <v>216</v>
      </c>
      <c r="C161" s="454">
        <v>374800</v>
      </c>
      <c r="D161" s="454">
        <v>0</v>
      </c>
      <c r="E161" s="454">
        <v>0</v>
      </c>
      <c r="F161" s="454">
        <v>106100</v>
      </c>
      <c r="G161" s="454">
        <v>10800</v>
      </c>
      <c r="H161" s="454">
        <f t="shared" si="26"/>
        <v>491700</v>
      </c>
    </row>
    <row r="162" spans="1:8" s="442" customFormat="1" outlineLevel="1" x14ac:dyDescent="0.25">
      <c r="A162" s="452" t="s">
        <v>23</v>
      </c>
      <c r="B162" s="460" t="s">
        <v>278</v>
      </c>
      <c r="C162" s="454">
        <v>0</v>
      </c>
      <c r="D162" s="454">
        <v>0</v>
      </c>
      <c r="E162" s="454">
        <v>0</v>
      </c>
      <c r="F162" s="454">
        <v>0</v>
      </c>
      <c r="G162" s="454">
        <v>0</v>
      </c>
      <c r="H162" s="454">
        <f t="shared" si="26"/>
        <v>0</v>
      </c>
    </row>
    <row r="163" spans="1:8" s="455" customFormat="1" outlineLevel="1" x14ac:dyDescent="0.25">
      <c r="A163" s="452" t="s">
        <v>1</v>
      </c>
      <c r="B163" s="460" t="s">
        <v>466</v>
      </c>
      <c r="C163" s="454">
        <v>0</v>
      </c>
      <c r="D163" s="454">
        <v>0</v>
      </c>
      <c r="E163" s="454">
        <v>0</v>
      </c>
      <c r="F163" s="454">
        <v>0</v>
      </c>
      <c r="G163" s="454">
        <v>0</v>
      </c>
      <c r="H163" s="454">
        <f t="shared" si="26"/>
        <v>0</v>
      </c>
    </row>
    <row r="164" spans="1:8" s="442" customFormat="1" outlineLevel="1" x14ac:dyDescent="0.25">
      <c r="A164" s="452" t="s">
        <v>24</v>
      </c>
      <c r="B164" s="460" t="s">
        <v>328</v>
      </c>
      <c r="C164" s="454">
        <v>64000</v>
      </c>
      <c r="D164" s="454">
        <v>0</v>
      </c>
      <c r="E164" s="454">
        <v>0</v>
      </c>
      <c r="F164" s="454">
        <v>0</v>
      </c>
      <c r="G164" s="454">
        <v>0</v>
      </c>
      <c r="H164" s="454">
        <f t="shared" si="26"/>
        <v>64000</v>
      </c>
    </row>
    <row r="165" spans="1:8" s="455" customFormat="1" ht="13.8" outlineLevel="1" thickBot="1" x14ac:dyDescent="0.3">
      <c r="A165" s="461"/>
      <c r="B165" s="462"/>
      <c r="C165" s="463"/>
      <c r="D165" s="463"/>
      <c r="E165" s="463"/>
      <c r="F165" s="463"/>
      <c r="G165" s="463"/>
      <c r="H165" s="463"/>
    </row>
    <row r="166" spans="1:8" s="442" customFormat="1" ht="13.8" thickBot="1" x14ac:dyDescent="0.3">
      <c r="A166" s="439">
        <v>5</v>
      </c>
      <c r="B166" s="440" t="s">
        <v>25</v>
      </c>
      <c r="C166" s="441">
        <f t="shared" ref="C166:G166" si="27">+C168+C179+C184</f>
        <v>2350000</v>
      </c>
      <c r="D166" s="441">
        <f t="shared" si="27"/>
        <v>0</v>
      </c>
      <c r="E166" s="441">
        <f t="shared" si="27"/>
        <v>0</v>
      </c>
      <c r="F166" s="441">
        <f t="shared" si="27"/>
        <v>13050000</v>
      </c>
      <c r="G166" s="441">
        <f t="shared" si="27"/>
        <v>11680000</v>
      </c>
      <c r="H166" s="441">
        <f>SUM(C166:G166)</f>
        <v>27080000</v>
      </c>
    </row>
    <row r="167" spans="1:8" s="442" customFormat="1" x14ac:dyDescent="0.25">
      <c r="A167" s="443"/>
      <c r="B167" s="444"/>
      <c r="C167" s="445"/>
      <c r="D167" s="445"/>
      <c r="E167" s="445"/>
      <c r="F167" s="445"/>
      <c r="G167" s="445"/>
      <c r="H167" s="445"/>
    </row>
    <row r="168" spans="1:8" s="442" customFormat="1" outlineLevel="1" x14ac:dyDescent="0.25">
      <c r="A168" s="446" t="s">
        <v>26</v>
      </c>
      <c r="B168" s="447" t="s">
        <v>27</v>
      </c>
      <c r="C168" s="448">
        <f>SUM(C170:C177)</f>
        <v>2350000</v>
      </c>
      <c r="D168" s="448">
        <f>SUM(D170:D177)</f>
        <v>0</v>
      </c>
      <c r="E168" s="448">
        <f>SUM(E170:E177)</f>
        <v>0</v>
      </c>
      <c r="F168" s="448">
        <f>SUM(F170:F177)</f>
        <v>13050000</v>
      </c>
      <c r="G168" s="448">
        <f>SUM(G170:G177)</f>
        <v>11680000</v>
      </c>
      <c r="H168" s="448">
        <f>SUM(C168:G168)</f>
        <v>27080000</v>
      </c>
    </row>
    <row r="169" spans="1:8" s="442" customFormat="1" outlineLevel="1" x14ac:dyDescent="0.25">
      <c r="A169" s="449"/>
      <c r="B169" s="450"/>
      <c r="C169" s="451"/>
      <c r="D169" s="451"/>
      <c r="E169" s="451"/>
      <c r="F169" s="451"/>
      <c r="G169" s="451"/>
      <c r="H169" s="451"/>
    </row>
    <row r="170" spans="1:8" s="442" customFormat="1" outlineLevel="1" x14ac:dyDescent="0.25">
      <c r="A170" s="452" t="s">
        <v>225</v>
      </c>
      <c r="B170" s="460" t="s">
        <v>329</v>
      </c>
      <c r="C170" s="454">
        <v>0</v>
      </c>
      <c r="D170" s="454">
        <v>0</v>
      </c>
      <c r="E170" s="454">
        <v>0</v>
      </c>
      <c r="F170" s="454">
        <v>0</v>
      </c>
      <c r="G170" s="454">
        <v>0</v>
      </c>
      <c r="H170" s="454">
        <f t="shared" ref="H170:H177" si="28">SUM(C170:G170)</f>
        <v>0</v>
      </c>
    </row>
    <row r="171" spans="1:8" s="442" customFormat="1" outlineLevel="1" x14ac:dyDescent="0.25">
      <c r="A171" s="452" t="s">
        <v>28</v>
      </c>
      <c r="B171" s="453" t="s">
        <v>29</v>
      </c>
      <c r="C171" s="454">
        <v>0</v>
      </c>
      <c r="D171" s="454">
        <v>0</v>
      </c>
      <c r="E171" s="454">
        <v>0</v>
      </c>
      <c r="F171" s="454">
        <v>0</v>
      </c>
      <c r="G171" s="454">
        <v>0</v>
      </c>
      <c r="H171" s="454">
        <f t="shared" si="28"/>
        <v>0</v>
      </c>
    </row>
    <row r="172" spans="1:8" s="442" customFormat="1" outlineLevel="1" x14ac:dyDescent="0.25">
      <c r="A172" s="452" t="s">
        <v>192</v>
      </c>
      <c r="B172" s="453" t="s">
        <v>30</v>
      </c>
      <c r="C172" s="454">
        <v>50000</v>
      </c>
      <c r="D172" s="454">
        <v>0</v>
      </c>
      <c r="E172" s="454">
        <v>0</v>
      </c>
      <c r="F172" s="459">
        <v>0</v>
      </c>
      <c r="G172" s="454">
        <v>275000</v>
      </c>
      <c r="H172" s="454">
        <f t="shared" si="28"/>
        <v>325000</v>
      </c>
    </row>
    <row r="173" spans="1:8" s="442" customFormat="1" outlineLevel="1" x14ac:dyDescent="0.25">
      <c r="A173" s="452" t="s">
        <v>191</v>
      </c>
      <c r="B173" s="453" t="s">
        <v>31</v>
      </c>
      <c r="C173" s="454">
        <v>0</v>
      </c>
      <c r="D173" s="454">
        <v>0</v>
      </c>
      <c r="E173" s="454">
        <v>0</v>
      </c>
      <c r="F173" s="454">
        <v>0</v>
      </c>
      <c r="G173" s="454">
        <v>0</v>
      </c>
      <c r="H173" s="454">
        <f t="shared" si="28"/>
        <v>0</v>
      </c>
    </row>
    <row r="174" spans="1:8" s="455" customFormat="1" outlineLevel="1" x14ac:dyDescent="0.25">
      <c r="A174" s="452" t="s">
        <v>190</v>
      </c>
      <c r="B174" s="453" t="s">
        <v>32</v>
      </c>
      <c r="C174" s="454">
        <v>2300000</v>
      </c>
      <c r="D174" s="454">
        <v>0</v>
      </c>
      <c r="E174" s="454">
        <v>0</v>
      </c>
      <c r="F174" s="454">
        <v>13050000</v>
      </c>
      <c r="G174" s="454">
        <v>11405000</v>
      </c>
      <c r="H174" s="454">
        <f t="shared" si="28"/>
        <v>26755000</v>
      </c>
    </row>
    <row r="175" spans="1:8" s="442" customFormat="1" outlineLevel="1" x14ac:dyDescent="0.25">
      <c r="A175" s="452" t="s">
        <v>33</v>
      </c>
      <c r="B175" s="453" t="s">
        <v>34</v>
      </c>
      <c r="C175" s="454">
        <v>0</v>
      </c>
      <c r="D175" s="454">
        <v>0</v>
      </c>
      <c r="E175" s="454">
        <v>0</v>
      </c>
      <c r="F175" s="454">
        <v>0</v>
      </c>
      <c r="G175" s="454">
        <v>0</v>
      </c>
      <c r="H175" s="454">
        <f t="shared" si="28"/>
        <v>0</v>
      </c>
    </row>
    <row r="176" spans="1:8" s="455" customFormat="1" outlineLevel="1" x14ac:dyDescent="0.25">
      <c r="A176" s="452" t="s">
        <v>35</v>
      </c>
      <c r="B176" s="453" t="s">
        <v>36</v>
      </c>
      <c r="C176" s="454">
        <v>0</v>
      </c>
      <c r="D176" s="454">
        <v>0</v>
      </c>
      <c r="E176" s="454">
        <v>0</v>
      </c>
      <c r="F176" s="454">
        <v>0</v>
      </c>
      <c r="G176" s="454">
        <v>0</v>
      </c>
      <c r="H176" s="454">
        <f t="shared" si="28"/>
        <v>0</v>
      </c>
    </row>
    <row r="177" spans="1:8" s="442" customFormat="1" outlineLevel="1" x14ac:dyDescent="0.25">
      <c r="A177" s="452" t="s">
        <v>37</v>
      </c>
      <c r="B177" s="460" t="s">
        <v>330</v>
      </c>
      <c r="C177" s="454">
        <v>0</v>
      </c>
      <c r="D177" s="454">
        <v>0</v>
      </c>
      <c r="E177" s="454">
        <v>0</v>
      </c>
      <c r="F177" s="454">
        <v>0</v>
      </c>
      <c r="G177" s="454">
        <v>0</v>
      </c>
      <c r="H177" s="454">
        <f t="shared" si="28"/>
        <v>0</v>
      </c>
    </row>
    <row r="178" spans="1:8" s="442" customFormat="1" outlineLevel="1" x14ac:dyDescent="0.25">
      <c r="A178" s="456"/>
      <c r="B178" s="457"/>
      <c r="C178" s="458"/>
      <c r="D178" s="458"/>
      <c r="E178" s="458"/>
      <c r="F178" s="458"/>
      <c r="G178" s="458"/>
      <c r="H178" s="458"/>
    </row>
    <row r="179" spans="1:8" s="442" customFormat="1" outlineLevel="1" x14ac:dyDescent="0.25">
      <c r="A179" s="446" t="s">
        <v>38</v>
      </c>
      <c r="B179" s="447" t="s">
        <v>39</v>
      </c>
      <c r="C179" s="448">
        <f>SUM(C181:C182)</f>
        <v>0</v>
      </c>
      <c r="D179" s="448">
        <f>SUM(D181:D182)</f>
        <v>0</v>
      </c>
      <c r="E179" s="448">
        <f>SUM(E181:E182)</f>
        <v>0</v>
      </c>
      <c r="F179" s="448">
        <f>SUM(F181:F182)</f>
        <v>0</v>
      </c>
      <c r="G179" s="448">
        <f>SUM(G181:G182)</f>
        <v>0</v>
      </c>
      <c r="H179" s="448">
        <f>SUM(C179:G179)</f>
        <v>0</v>
      </c>
    </row>
    <row r="180" spans="1:8" s="442" customFormat="1" outlineLevel="1" x14ac:dyDescent="0.25">
      <c r="A180" s="449"/>
      <c r="B180" s="450"/>
      <c r="C180" s="451"/>
      <c r="D180" s="451"/>
      <c r="E180" s="451"/>
      <c r="F180" s="451"/>
      <c r="G180" s="451"/>
      <c r="H180" s="451"/>
    </row>
    <row r="181" spans="1:8" s="455" customFormat="1" outlineLevel="1" x14ac:dyDescent="0.25">
      <c r="A181" s="452" t="s">
        <v>194</v>
      </c>
      <c r="B181" s="460" t="s">
        <v>40</v>
      </c>
      <c r="C181" s="454">
        <v>0</v>
      </c>
      <c r="D181" s="454">
        <v>0</v>
      </c>
      <c r="E181" s="454">
        <v>0</v>
      </c>
      <c r="F181" s="454">
        <v>0</v>
      </c>
      <c r="G181" s="454">
        <v>0</v>
      </c>
      <c r="H181" s="454">
        <f t="shared" ref="H181:H182" si="29">SUM(C181:G181)</f>
        <v>0</v>
      </c>
    </row>
    <row r="182" spans="1:8" s="442" customFormat="1" outlineLevel="1" x14ac:dyDescent="0.25">
      <c r="A182" s="452" t="s">
        <v>41</v>
      </c>
      <c r="B182" s="460" t="s">
        <v>42</v>
      </c>
      <c r="C182" s="454">
        <v>0</v>
      </c>
      <c r="D182" s="454">
        <v>0</v>
      </c>
      <c r="E182" s="454">
        <v>0</v>
      </c>
      <c r="F182" s="454">
        <v>0</v>
      </c>
      <c r="G182" s="454">
        <v>0</v>
      </c>
      <c r="H182" s="454">
        <f t="shared" si="29"/>
        <v>0</v>
      </c>
    </row>
    <row r="183" spans="1:8" s="442" customFormat="1" outlineLevel="1" x14ac:dyDescent="0.25">
      <c r="A183" s="456"/>
      <c r="B183" s="464"/>
      <c r="C183" s="458"/>
      <c r="D183" s="458"/>
      <c r="E183" s="458"/>
      <c r="F183" s="458"/>
      <c r="G183" s="458"/>
      <c r="H183" s="458"/>
    </row>
    <row r="184" spans="1:8" s="442" customFormat="1" outlineLevel="1" x14ac:dyDescent="0.25">
      <c r="A184" s="446" t="s">
        <v>43</v>
      </c>
      <c r="B184" s="447" t="s">
        <v>39</v>
      </c>
      <c r="C184" s="448">
        <f>SUM(C186:C187)</f>
        <v>0</v>
      </c>
      <c r="D184" s="448">
        <f>SUM(D186:D187)</f>
        <v>0</v>
      </c>
      <c r="E184" s="448">
        <f>SUM(E186:E187)</f>
        <v>0</v>
      </c>
      <c r="F184" s="448">
        <f>SUM(F186:F187)</f>
        <v>0</v>
      </c>
      <c r="G184" s="448">
        <f>SUM(G186:G187)</f>
        <v>0</v>
      </c>
      <c r="H184" s="448">
        <f>SUM(C184:G184)</f>
        <v>0</v>
      </c>
    </row>
    <row r="185" spans="1:8" s="442" customFormat="1" outlineLevel="1" x14ac:dyDescent="0.25">
      <c r="A185" s="449"/>
      <c r="B185" s="450"/>
      <c r="C185" s="451"/>
      <c r="D185" s="451"/>
      <c r="E185" s="451"/>
      <c r="F185" s="451"/>
      <c r="G185" s="451"/>
      <c r="H185" s="451"/>
    </row>
    <row r="186" spans="1:8" s="455" customFormat="1" outlineLevel="1" x14ac:dyDescent="0.25">
      <c r="A186" s="452" t="s">
        <v>197</v>
      </c>
      <c r="B186" s="460" t="s">
        <v>331</v>
      </c>
      <c r="C186" s="454">
        <v>0</v>
      </c>
      <c r="D186" s="454">
        <v>0</v>
      </c>
      <c r="E186" s="454">
        <v>0</v>
      </c>
      <c r="F186" s="454">
        <v>0</v>
      </c>
      <c r="G186" s="454">
        <v>0</v>
      </c>
      <c r="H186" s="454">
        <f t="shared" ref="H186:H187" si="30">SUM(C186:G186)</f>
        <v>0</v>
      </c>
    </row>
    <row r="187" spans="1:8" s="442" customFormat="1" outlineLevel="1" x14ac:dyDescent="0.25">
      <c r="A187" s="452" t="s">
        <v>217</v>
      </c>
      <c r="B187" s="453" t="s">
        <v>218</v>
      </c>
      <c r="C187" s="454">
        <v>0</v>
      </c>
      <c r="D187" s="454">
        <v>0</v>
      </c>
      <c r="E187" s="454">
        <v>0</v>
      </c>
      <c r="F187" s="454">
        <v>0</v>
      </c>
      <c r="G187" s="454">
        <v>0</v>
      </c>
      <c r="H187" s="454">
        <f t="shared" si="30"/>
        <v>0</v>
      </c>
    </row>
    <row r="188" spans="1:8" s="192" customFormat="1" ht="13.8" outlineLevel="1" thickBot="1" x14ac:dyDescent="0.3">
      <c r="A188" s="437"/>
      <c r="B188" s="438"/>
      <c r="C188" s="429"/>
      <c r="D188" s="429"/>
      <c r="E188" s="429"/>
      <c r="F188" s="429"/>
      <c r="G188" s="429"/>
      <c r="H188" s="429"/>
    </row>
    <row r="189" spans="1:8" s="180" customFormat="1" ht="13.8" thickBot="1" x14ac:dyDescent="0.3">
      <c r="A189" s="405">
        <v>6</v>
      </c>
      <c r="B189" s="406" t="s">
        <v>44</v>
      </c>
      <c r="C189" s="407">
        <f>+C191+C196+C200+C204</f>
        <v>3500000</v>
      </c>
      <c r="D189" s="407">
        <f>+D191+D196+D200+D204</f>
        <v>0</v>
      </c>
      <c r="E189" s="407">
        <f>+E191+E196+E200+E204</f>
        <v>0</v>
      </c>
      <c r="F189" s="407">
        <f>+F191+F196+F200+F204</f>
        <v>0</v>
      </c>
      <c r="G189" s="407">
        <f>+G191+G196+G200+G204</f>
        <v>0</v>
      </c>
      <c r="H189" s="407">
        <f>SUM(C189:G189)</f>
        <v>3500000</v>
      </c>
    </row>
    <row r="190" spans="1:8" s="180" customFormat="1" outlineLevel="1" x14ac:dyDescent="0.25">
      <c r="A190" s="430"/>
      <c r="B190" s="431"/>
      <c r="C190" s="432"/>
      <c r="D190" s="432"/>
      <c r="E190" s="432"/>
      <c r="F190" s="432"/>
      <c r="G190" s="432"/>
      <c r="H190" s="432"/>
    </row>
    <row r="191" spans="1:8" s="192" customFormat="1" outlineLevel="1" x14ac:dyDescent="0.25">
      <c r="A191" s="412" t="s">
        <v>45</v>
      </c>
      <c r="B191" s="413" t="s">
        <v>46</v>
      </c>
      <c r="C191" s="414">
        <f>SUM(C193:C194)</f>
        <v>0</v>
      </c>
      <c r="D191" s="414">
        <f>SUM(D193:D194)</f>
        <v>0</v>
      </c>
      <c r="E191" s="414">
        <f>SUM(E193:E194)</f>
        <v>0</v>
      </c>
      <c r="F191" s="414">
        <f>SUM(F193:F194)</f>
        <v>0</v>
      </c>
      <c r="G191" s="414">
        <f>SUM(G193:G194)</f>
        <v>0</v>
      </c>
      <c r="H191" s="414">
        <f>SUM(C191:G191)</f>
        <v>0</v>
      </c>
    </row>
    <row r="192" spans="1:8" s="180" customFormat="1" outlineLevel="1" x14ac:dyDescent="0.25">
      <c r="A192" s="415"/>
      <c r="B192" s="410"/>
      <c r="C192" s="411"/>
      <c r="D192" s="411"/>
      <c r="E192" s="411"/>
      <c r="F192" s="411"/>
      <c r="G192" s="411"/>
      <c r="H192" s="411"/>
    </row>
    <row r="193" spans="1:8" s="192" customFormat="1" outlineLevel="1" x14ac:dyDescent="0.25">
      <c r="A193" s="465" t="s">
        <v>221</v>
      </c>
      <c r="B193" s="435" t="s">
        <v>222</v>
      </c>
      <c r="C193" s="418">
        <v>0</v>
      </c>
      <c r="D193" s="418">
        <v>0</v>
      </c>
      <c r="E193" s="418">
        <v>0</v>
      </c>
      <c r="F193" s="418">
        <v>0</v>
      </c>
      <c r="G193" s="418">
        <v>0</v>
      </c>
      <c r="H193" s="418">
        <f t="shared" ref="H193:H194" si="31">SUM(C193:G193)</f>
        <v>0</v>
      </c>
    </row>
    <row r="194" spans="1:8" s="180" customFormat="1" outlineLevel="1" x14ac:dyDescent="0.25">
      <c r="A194" s="465" t="s">
        <v>47</v>
      </c>
      <c r="B194" s="435" t="s">
        <v>332</v>
      </c>
      <c r="C194" s="418">
        <v>0</v>
      </c>
      <c r="D194" s="418">
        <v>0</v>
      </c>
      <c r="E194" s="418">
        <v>0</v>
      </c>
      <c r="F194" s="418">
        <v>0</v>
      </c>
      <c r="G194" s="418">
        <v>0</v>
      </c>
      <c r="H194" s="418">
        <f t="shared" si="31"/>
        <v>0</v>
      </c>
    </row>
    <row r="195" spans="1:8" s="192" customFormat="1" outlineLevel="1" x14ac:dyDescent="0.25">
      <c r="A195" s="466"/>
      <c r="B195" s="467"/>
      <c r="C195" s="421"/>
      <c r="D195" s="421"/>
      <c r="E195" s="421"/>
      <c r="F195" s="421"/>
      <c r="G195" s="421"/>
      <c r="H195" s="421"/>
    </row>
    <row r="196" spans="1:8" s="180" customFormat="1" outlineLevel="1" x14ac:dyDescent="0.25">
      <c r="A196" s="412" t="s">
        <v>48</v>
      </c>
      <c r="B196" s="413" t="s">
        <v>49</v>
      </c>
      <c r="C196" s="414">
        <f>SUM(C198)</f>
        <v>3500000</v>
      </c>
      <c r="D196" s="414">
        <f>SUM(D198)</f>
        <v>0</v>
      </c>
      <c r="E196" s="414">
        <f>SUM(E198)</f>
        <v>0</v>
      </c>
      <c r="F196" s="414">
        <f>SUM(F198)</f>
        <v>0</v>
      </c>
      <c r="G196" s="414">
        <f>SUM(G198)</f>
        <v>0</v>
      </c>
      <c r="H196" s="414">
        <f>SUM(C196:G196)</f>
        <v>3500000</v>
      </c>
    </row>
    <row r="197" spans="1:8" s="192" customFormat="1" outlineLevel="1" x14ac:dyDescent="0.25">
      <c r="A197" s="415"/>
      <c r="B197" s="410"/>
      <c r="C197" s="411"/>
      <c r="D197" s="411"/>
      <c r="E197" s="411"/>
      <c r="F197" s="411"/>
      <c r="G197" s="411"/>
      <c r="H197" s="411"/>
    </row>
    <row r="198" spans="1:8" s="180" customFormat="1" outlineLevel="1" x14ac:dyDescent="0.25">
      <c r="A198" s="465" t="s">
        <v>177</v>
      </c>
      <c r="B198" s="435" t="s">
        <v>50</v>
      </c>
      <c r="C198" s="418">
        <v>3500000</v>
      </c>
      <c r="D198" s="418">
        <v>0</v>
      </c>
      <c r="E198" s="418">
        <v>0</v>
      </c>
      <c r="F198" s="418">
        <v>0</v>
      </c>
      <c r="G198" s="418">
        <v>0</v>
      </c>
      <c r="H198" s="418">
        <f t="shared" ref="H198" si="32">SUM(C198:G198)</f>
        <v>3500000</v>
      </c>
    </row>
    <row r="199" spans="1:8" s="192" customFormat="1" outlineLevel="1" x14ac:dyDescent="0.25">
      <c r="A199" s="466"/>
      <c r="B199" s="467"/>
      <c r="C199" s="421"/>
      <c r="D199" s="421"/>
      <c r="E199" s="421"/>
      <c r="F199" s="421"/>
      <c r="G199" s="421"/>
      <c r="H199" s="421"/>
    </row>
    <row r="200" spans="1:8" s="180" customFormat="1" outlineLevel="1" x14ac:dyDescent="0.25">
      <c r="A200" s="412" t="s">
        <v>333</v>
      </c>
      <c r="B200" s="413" t="s">
        <v>334</v>
      </c>
      <c r="C200" s="414">
        <v>0</v>
      </c>
      <c r="D200" s="414">
        <v>0</v>
      </c>
      <c r="E200" s="414">
        <v>0</v>
      </c>
      <c r="F200" s="414">
        <v>0</v>
      </c>
      <c r="G200" s="414">
        <v>0</v>
      </c>
      <c r="H200" s="414">
        <f>SUM(C200:G200)</f>
        <v>0</v>
      </c>
    </row>
    <row r="201" spans="1:8" s="192" customFormat="1" outlineLevel="1" x14ac:dyDescent="0.25">
      <c r="A201" s="415"/>
      <c r="B201" s="410"/>
      <c r="C201" s="411"/>
      <c r="D201" s="411"/>
      <c r="E201" s="411"/>
      <c r="F201" s="411"/>
      <c r="G201" s="411"/>
      <c r="H201" s="411"/>
    </row>
    <row r="202" spans="1:8" s="180" customFormat="1" outlineLevel="1" x14ac:dyDescent="0.25">
      <c r="A202" s="465" t="s">
        <v>335</v>
      </c>
      <c r="B202" s="468" t="s">
        <v>336</v>
      </c>
      <c r="C202" s="418">
        <v>0</v>
      </c>
      <c r="D202" s="418">
        <v>0</v>
      </c>
      <c r="E202" s="418">
        <v>0</v>
      </c>
      <c r="F202" s="418">
        <v>0</v>
      </c>
      <c r="G202" s="418">
        <v>0</v>
      </c>
      <c r="H202" s="418">
        <f t="shared" ref="H202" si="33">SUM(C202:G202)</f>
        <v>0</v>
      </c>
    </row>
    <row r="203" spans="1:8" s="192" customFormat="1" outlineLevel="1" x14ac:dyDescent="0.25">
      <c r="A203" s="466"/>
      <c r="B203" s="467"/>
      <c r="C203" s="421"/>
      <c r="D203" s="421"/>
      <c r="E203" s="421"/>
      <c r="F203" s="421"/>
      <c r="G203" s="421"/>
      <c r="H203" s="421"/>
    </row>
    <row r="204" spans="1:8" s="192" customFormat="1" outlineLevel="1" x14ac:dyDescent="0.25">
      <c r="A204" s="412" t="s">
        <v>51</v>
      </c>
      <c r="B204" s="413" t="s">
        <v>52</v>
      </c>
      <c r="C204" s="414">
        <f>SUM(C206:C207)</f>
        <v>0</v>
      </c>
      <c r="D204" s="414">
        <f>SUM(D206:D207)</f>
        <v>0</v>
      </c>
      <c r="E204" s="414">
        <f>SUM(E206:E207)</f>
        <v>0</v>
      </c>
      <c r="F204" s="414">
        <f>SUM(F206:F207)</f>
        <v>0</v>
      </c>
      <c r="G204" s="414">
        <f>SUM(G206:G207)</f>
        <v>0</v>
      </c>
      <c r="H204" s="414">
        <f>SUM(C204:G204)</f>
        <v>0</v>
      </c>
    </row>
    <row r="205" spans="1:8" s="180" customFormat="1" outlineLevel="1" x14ac:dyDescent="0.25">
      <c r="A205" s="415"/>
      <c r="B205" s="410"/>
      <c r="C205" s="411"/>
      <c r="D205" s="411"/>
      <c r="E205" s="411"/>
      <c r="F205" s="411"/>
      <c r="G205" s="411"/>
      <c r="H205" s="411"/>
    </row>
    <row r="206" spans="1:8" s="192" customFormat="1" outlineLevel="1" x14ac:dyDescent="0.25">
      <c r="A206" s="433" t="s">
        <v>53</v>
      </c>
      <c r="B206" s="417" t="s">
        <v>54</v>
      </c>
      <c r="C206" s="418">
        <v>0</v>
      </c>
      <c r="D206" s="418">
        <v>0</v>
      </c>
      <c r="E206" s="418">
        <v>0</v>
      </c>
      <c r="F206" s="418">
        <v>0</v>
      </c>
      <c r="G206" s="418">
        <v>0</v>
      </c>
      <c r="H206" s="418">
        <f t="shared" ref="H206:H207" si="34">SUM(C206:G206)</f>
        <v>0</v>
      </c>
    </row>
    <row r="207" spans="1:8" s="180" customFormat="1" outlineLevel="1" x14ac:dyDescent="0.25">
      <c r="A207" s="433" t="s">
        <v>337</v>
      </c>
      <c r="B207" s="417" t="s">
        <v>338</v>
      </c>
      <c r="C207" s="418">
        <v>0</v>
      </c>
      <c r="D207" s="418">
        <v>0</v>
      </c>
      <c r="E207" s="418">
        <v>0</v>
      </c>
      <c r="F207" s="418">
        <v>0</v>
      </c>
      <c r="G207" s="418">
        <v>0</v>
      </c>
      <c r="H207" s="418">
        <f t="shared" si="34"/>
        <v>0</v>
      </c>
    </row>
    <row r="208" spans="1:8" s="192" customFormat="1" ht="13.8" thickBot="1" x14ac:dyDescent="0.3">
      <c r="A208" s="437"/>
      <c r="B208" s="438"/>
      <c r="C208" s="429"/>
      <c r="D208" s="429"/>
      <c r="E208" s="429"/>
      <c r="F208" s="429"/>
      <c r="G208" s="429"/>
      <c r="H208" s="429"/>
    </row>
    <row r="209" spans="1:8" s="180" customFormat="1" ht="13.8" thickBot="1" x14ac:dyDescent="0.3">
      <c r="A209" s="405">
        <v>9</v>
      </c>
      <c r="B209" s="406" t="s">
        <v>2</v>
      </c>
      <c r="C209" s="407">
        <f t="shared" ref="C209:G209" si="35">+C211</f>
        <v>0</v>
      </c>
      <c r="D209" s="407">
        <f t="shared" si="35"/>
        <v>0</v>
      </c>
      <c r="E209" s="407">
        <f t="shared" si="35"/>
        <v>0</v>
      </c>
      <c r="F209" s="407">
        <f t="shared" si="35"/>
        <v>0</v>
      </c>
      <c r="G209" s="407">
        <f t="shared" si="35"/>
        <v>0</v>
      </c>
      <c r="H209" s="407">
        <f>SUM(C209:G209)</f>
        <v>0</v>
      </c>
    </row>
    <row r="210" spans="1:8" s="180" customFormat="1" outlineLevel="1" x14ac:dyDescent="0.25">
      <c r="A210" s="430"/>
      <c r="B210" s="431"/>
      <c r="C210" s="432"/>
      <c r="D210" s="432"/>
      <c r="E210" s="432"/>
      <c r="F210" s="432"/>
      <c r="G210" s="432"/>
      <c r="H210" s="432"/>
    </row>
    <row r="211" spans="1:8" s="180" customFormat="1" outlineLevel="1" x14ac:dyDescent="0.25">
      <c r="A211" s="412" t="s">
        <v>3</v>
      </c>
      <c r="B211" s="413" t="s">
        <v>4</v>
      </c>
      <c r="C211" s="414">
        <f>SUM(C213:C214)</f>
        <v>0</v>
      </c>
      <c r="D211" s="414">
        <f>SUM(D213:D214)</f>
        <v>0</v>
      </c>
      <c r="E211" s="414">
        <f>SUM(E213:E214)</f>
        <v>0</v>
      </c>
      <c r="F211" s="414">
        <f>SUM(F213:F214)</f>
        <v>0</v>
      </c>
      <c r="G211" s="414">
        <f>SUM(G213:G214)</f>
        <v>0</v>
      </c>
      <c r="H211" s="414">
        <f>SUM(C211:G211)</f>
        <v>0</v>
      </c>
    </row>
    <row r="212" spans="1:8" s="180" customFormat="1" outlineLevel="1" x14ac:dyDescent="0.25">
      <c r="A212" s="415"/>
      <c r="B212" s="410"/>
      <c r="C212" s="411"/>
      <c r="D212" s="411"/>
      <c r="E212" s="411"/>
      <c r="F212" s="411"/>
      <c r="G212" s="411"/>
      <c r="H212" s="411"/>
    </row>
    <row r="213" spans="1:8" s="180" customFormat="1" outlineLevel="1" x14ac:dyDescent="0.25">
      <c r="A213" s="423" t="s">
        <v>5</v>
      </c>
      <c r="B213" s="468" t="s">
        <v>6</v>
      </c>
      <c r="C213" s="418">
        <v>0</v>
      </c>
      <c r="D213" s="418">
        <v>0</v>
      </c>
      <c r="E213" s="418">
        <v>0</v>
      </c>
      <c r="F213" s="418">
        <v>0</v>
      </c>
      <c r="G213" s="418">
        <v>0</v>
      </c>
      <c r="H213" s="418">
        <f t="shared" ref="H213:H214" si="36">SUM(C213:G213)</f>
        <v>0</v>
      </c>
    </row>
    <row r="214" spans="1:8" s="180" customFormat="1" outlineLevel="1" x14ac:dyDescent="0.25">
      <c r="A214" s="423" t="s">
        <v>7</v>
      </c>
      <c r="B214" s="434" t="s">
        <v>8</v>
      </c>
      <c r="C214" s="418">
        <v>0</v>
      </c>
      <c r="D214" s="418">
        <v>0</v>
      </c>
      <c r="E214" s="418">
        <v>0</v>
      </c>
      <c r="F214" s="418">
        <v>0</v>
      </c>
      <c r="G214" s="418">
        <v>0</v>
      </c>
      <c r="H214" s="418">
        <f t="shared" si="36"/>
        <v>0</v>
      </c>
    </row>
    <row r="215" spans="1:8" s="180" customFormat="1" ht="13.8" thickBot="1" x14ac:dyDescent="0.3">
      <c r="A215" s="469"/>
      <c r="B215" s="470"/>
      <c r="C215" s="471"/>
      <c r="D215" s="471"/>
      <c r="E215" s="471"/>
      <c r="F215" s="471"/>
      <c r="G215" s="471"/>
      <c r="H215" s="471"/>
    </row>
    <row r="216" spans="1:8" s="180" customFormat="1" ht="13.8" thickBot="1" x14ac:dyDescent="0.3">
      <c r="A216" s="472"/>
      <c r="B216" s="473"/>
      <c r="C216" s="474"/>
      <c r="D216" s="474"/>
      <c r="E216" s="474"/>
      <c r="F216" s="474"/>
      <c r="G216" s="474"/>
      <c r="H216" s="474"/>
    </row>
    <row r="217" spans="1:8" s="408" customFormat="1" ht="13.8" thickTop="1" x14ac:dyDescent="0.25">
      <c r="A217" s="475"/>
      <c r="B217" s="180"/>
    </row>
    <row r="218" spans="1:8" s="408" customFormat="1" x14ac:dyDescent="0.25">
      <c r="A218" s="475"/>
      <c r="B218" s="180"/>
    </row>
    <row r="219" spans="1:8" s="408" customFormat="1" x14ac:dyDescent="0.25">
      <c r="A219" s="475"/>
      <c r="B219" s="180"/>
    </row>
    <row r="220" spans="1:8" s="408" customFormat="1" x14ac:dyDescent="0.25">
      <c r="A220" s="475"/>
      <c r="B220" s="180"/>
    </row>
  </sheetData>
  <hyperlinks>
    <hyperlink ref="A7" location="INDICE!A1" display="Índice"/>
  </hyperlinks>
  <printOptions horizontalCentered="1"/>
  <pageMargins left="0.39370078740157483" right="0.39370078740157483" top="1.3024015748031497" bottom="0.78740157480314965" header="0.59055118110236227" footer="0.59055118110236227"/>
  <pageSetup paperSize="9" scale="67" firstPageNumber="8" orientation="portrait" useFirstPageNumber="1" r:id="rId1"/>
  <headerFooter alignWithMargins="0">
    <oddFooter>&amp;C&amp;"Tahoma,Normal"&amp;8&amp;P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9"/>
  <sheetViews>
    <sheetView showGridLines="0" tabSelected="1" topLeftCell="A195" zoomScale="80" zoomScaleNormal="80" workbookViewId="0">
      <selection activeCell="F78" sqref="F78"/>
    </sheetView>
  </sheetViews>
  <sheetFormatPr baseColWidth="10" defaultColWidth="11.44140625" defaultRowHeight="13.2" outlineLevelRow="1" outlineLevelCol="1" x14ac:dyDescent="0.25"/>
  <cols>
    <col min="1" max="1" width="8.6640625" style="137" customWidth="1"/>
    <col min="2" max="2" width="50.6640625" style="115" customWidth="1"/>
    <col min="3" max="3" width="13" style="115" hidden="1" customWidth="1" outlineLevel="1"/>
    <col min="4" max="4" width="13.6640625" style="115" hidden="1" customWidth="1" outlineLevel="1"/>
    <col min="5" max="5" width="14.33203125" style="115" bestFit="1" customWidth="1" collapsed="1"/>
    <col min="6" max="6" width="12.33203125" style="115" hidden="1" customWidth="1" outlineLevel="1"/>
    <col min="7" max="7" width="16.5546875" style="115" customWidth="1" outlineLevel="1"/>
    <col min="8" max="16384" width="11.44140625" style="115"/>
  </cols>
  <sheetData>
    <row r="1" spans="1:7" x14ac:dyDescent="0.25">
      <c r="A1" s="511" t="s">
        <v>204</v>
      </c>
      <c r="B1" s="511"/>
      <c r="C1" s="511"/>
      <c r="D1" s="511"/>
      <c r="E1" s="511"/>
      <c r="F1" s="511"/>
      <c r="G1" s="511"/>
    </row>
    <row r="2" spans="1:7" x14ac:dyDescent="0.25">
      <c r="A2" s="511" t="s">
        <v>339</v>
      </c>
      <c r="B2" s="511"/>
      <c r="C2" s="511"/>
      <c r="D2" s="511"/>
      <c r="E2" s="511"/>
      <c r="F2" s="511"/>
      <c r="G2" s="511"/>
    </row>
    <row r="3" spans="1:7" x14ac:dyDescent="0.25">
      <c r="A3" s="511" t="str">
        <f>+JUSTIFICACION!A7</f>
        <v>PRESUPUESTO EXTRAORDINARIO N° 1- 2022</v>
      </c>
      <c r="B3" s="511"/>
      <c r="C3" s="511"/>
      <c r="D3" s="511"/>
      <c r="E3" s="511"/>
      <c r="F3" s="511"/>
      <c r="G3" s="511"/>
    </row>
    <row r="4" spans="1:7" ht="13.8" thickBot="1" x14ac:dyDescent="0.3">
      <c r="A4" s="514" t="s">
        <v>340</v>
      </c>
      <c r="B4" s="514"/>
      <c r="C4" s="514"/>
      <c r="D4" s="514"/>
      <c r="E4" s="514"/>
      <c r="F4" s="514"/>
      <c r="G4" s="514"/>
    </row>
    <row r="5" spans="1:7" ht="13.8" thickTop="1" x14ac:dyDescent="0.25"/>
    <row r="6" spans="1:7" s="312" customFormat="1" ht="31.5" customHeight="1" thickBot="1" x14ac:dyDescent="0.3">
      <c r="A6" s="313" t="s">
        <v>126</v>
      </c>
      <c r="B6" s="314" t="s">
        <v>127</v>
      </c>
      <c r="C6" s="315" t="s">
        <v>202</v>
      </c>
      <c r="D6" s="315" t="s">
        <v>200</v>
      </c>
      <c r="E6" s="315" t="s">
        <v>201</v>
      </c>
      <c r="F6" s="315" t="s">
        <v>272</v>
      </c>
      <c r="G6" s="316" t="s">
        <v>125</v>
      </c>
    </row>
    <row r="7" spans="1:7" ht="9.6" customHeight="1" thickBot="1" x14ac:dyDescent="0.3">
      <c r="A7" s="317"/>
      <c r="B7" s="318"/>
      <c r="C7" s="292"/>
      <c r="D7" s="292"/>
      <c r="E7" s="292"/>
      <c r="F7" s="292"/>
      <c r="G7" s="293"/>
    </row>
    <row r="8" spans="1:7" s="323" customFormat="1" ht="24" customHeight="1" thickBot="1" x14ac:dyDescent="0.3">
      <c r="A8" s="319"/>
      <c r="B8" s="104" t="s">
        <v>205</v>
      </c>
      <c r="C8" s="320">
        <f>+C16+C35+C18</f>
        <v>0</v>
      </c>
      <c r="D8" s="320">
        <f>+D16+D35+D18</f>
        <v>0</v>
      </c>
      <c r="E8" s="321">
        <f>+E10+E14+E35</f>
        <v>7578106003</v>
      </c>
      <c r="F8" s="321">
        <f>+F35</f>
        <v>0</v>
      </c>
      <c r="G8" s="322">
        <f>+G10+G14+G35</f>
        <v>7578106003</v>
      </c>
    </row>
    <row r="9" spans="1:7" s="117" customFormat="1" ht="7.2" hidden="1" customHeight="1" x14ac:dyDescent="0.25">
      <c r="A9" s="324"/>
      <c r="B9" s="325"/>
      <c r="C9" s="70"/>
      <c r="D9" s="70"/>
      <c r="E9" s="70"/>
      <c r="F9" s="70"/>
      <c r="G9" s="326"/>
    </row>
    <row r="10" spans="1:7" s="117" customFormat="1" ht="15" hidden="1" customHeight="1" x14ac:dyDescent="0.25">
      <c r="A10" s="476" t="s">
        <v>243</v>
      </c>
      <c r="B10" s="477"/>
      <c r="C10" s="477"/>
      <c r="D10" s="477"/>
      <c r="E10" s="477">
        <v>0</v>
      </c>
      <c r="F10" s="477"/>
      <c r="G10" s="478">
        <v>0</v>
      </c>
    </row>
    <row r="11" spans="1:7" s="117" customFormat="1" ht="12.75" hidden="1" customHeight="1" x14ac:dyDescent="0.25">
      <c r="A11" s="324"/>
      <c r="B11" s="325"/>
      <c r="C11" s="70"/>
      <c r="D11" s="70"/>
      <c r="E11" s="70"/>
      <c r="F11" s="70"/>
      <c r="G11" s="326"/>
    </row>
    <row r="12" spans="1:7" s="117" customFormat="1" ht="13.5" hidden="1" customHeight="1" x14ac:dyDescent="0.25">
      <c r="A12" s="512" t="s">
        <v>259</v>
      </c>
      <c r="B12" s="513"/>
      <c r="C12" s="70"/>
      <c r="D12" s="70"/>
      <c r="E12" s="330">
        <f>+INGRESOS!F18</f>
        <v>0</v>
      </c>
      <c r="F12" s="70"/>
      <c r="G12" s="331">
        <f>+E12</f>
        <v>0</v>
      </c>
    </row>
    <row r="13" spans="1:7" ht="9" hidden="1" customHeight="1" outlineLevel="1" x14ac:dyDescent="0.25">
      <c r="A13" s="324"/>
      <c r="B13" s="325"/>
      <c r="C13" s="292"/>
      <c r="D13" s="292"/>
      <c r="E13" s="292"/>
      <c r="F13" s="292"/>
      <c r="G13" s="293"/>
    </row>
    <row r="14" spans="1:7" ht="15" hidden="1" customHeight="1" outlineLevel="1" x14ac:dyDescent="0.25">
      <c r="A14" s="332" t="s">
        <v>206</v>
      </c>
      <c r="B14" s="333"/>
      <c r="C14" s="334">
        <f>+C16+C18</f>
        <v>0</v>
      </c>
      <c r="D14" s="334">
        <f>+D16+D18</f>
        <v>0</v>
      </c>
      <c r="E14" s="334">
        <f>+E16+E18+E19</f>
        <v>0</v>
      </c>
      <c r="F14" s="334">
        <f>+F16+F18+F19</f>
        <v>0</v>
      </c>
      <c r="G14" s="335">
        <f>+G16+G18+G19</f>
        <v>0</v>
      </c>
    </row>
    <row r="15" spans="1:7" ht="12.75" hidden="1" customHeight="1" outlineLevel="1" x14ac:dyDescent="0.25">
      <c r="A15" s="336"/>
      <c r="B15" s="337"/>
      <c r="C15" s="292"/>
      <c r="D15" s="292"/>
      <c r="E15" s="292"/>
      <c r="F15" s="292"/>
      <c r="G15" s="293"/>
    </row>
    <row r="16" spans="1:7" ht="12.75" hidden="1" customHeight="1" outlineLevel="1" x14ac:dyDescent="0.25">
      <c r="A16" s="338" t="s">
        <v>207</v>
      </c>
      <c r="B16" s="337"/>
      <c r="C16" s="330">
        <v>0</v>
      </c>
      <c r="D16" s="292"/>
      <c r="E16" s="330">
        <v>0</v>
      </c>
      <c r="F16" s="292"/>
      <c r="G16" s="339">
        <f>+E16</f>
        <v>0</v>
      </c>
    </row>
    <row r="17" spans="1:7" ht="12.75" hidden="1" customHeight="1" outlineLevel="1" x14ac:dyDescent="0.25">
      <c r="A17" s="338" t="s">
        <v>208</v>
      </c>
      <c r="B17" s="325"/>
      <c r="C17" s="292"/>
      <c r="D17" s="292"/>
      <c r="E17" s="330"/>
      <c r="F17" s="292"/>
      <c r="G17" s="293"/>
    </row>
    <row r="18" spans="1:7" ht="12.75" hidden="1" customHeight="1" outlineLevel="1" x14ac:dyDescent="0.25">
      <c r="A18" s="338" t="s">
        <v>269</v>
      </c>
      <c r="B18" s="325"/>
      <c r="C18" s="292"/>
      <c r="D18" s="292"/>
      <c r="E18" s="330">
        <f>+INGRESOS!F36</f>
        <v>0</v>
      </c>
      <c r="F18" s="292"/>
      <c r="G18" s="339">
        <f>+E18</f>
        <v>0</v>
      </c>
    </row>
    <row r="19" spans="1:7" ht="12.75" hidden="1" customHeight="1" outlineLevel="1" x14ac:dyDescent="0.25">
      <c r="A19" s="338" t="str">
        <f>+'ESTADO DE ORIGEN Y APLICACION'!A18</f>
        <v xml:space="preserve">   TRANSFERENCIAS CTES INST. PUBLICAS FINANCIERAS - B.C.C.R.</v>
      </c>
      <c r="B19" s="325"/>
      <c r="C19" s="292"/>
      <c r="D19" s="292"/>
      <c r="E19" s="330">
        <f>+INGRESOS!F37</f>
        <v>0</v>
      </c>
      <c r="F19" s="292"/>
      <c r="G19" s="339">
        <f>+E19</f>
        <v>0</v>
      </c>
    </row>
    <row r="20" spans="1:7" ht="12.75" hidden="1" customHeight="1" outlineLevel="1" x14ac:dyDescent="0.25">
      <c r="A20" s="338"/>
      <c r="B20" s="325"/>
      <c r="C20" s="292"/>
      <c r="D20" s="292"/>
      <c r="E20" s="292"/>
      <c r="F20" s="292"/>
      <c r="G20" s="293"/>
    </row>
    <row r="21" spans="1:7" ht="15" hidden="1" customHeight="1" outlineLevel="1" x14ac:dyDescent="0.25">
      <c r="A21" s="340" t="s">
        <v>224</v>
      </c>
      <c r="B21" s="328"/>
      <c r="C21" s="341"/>
      <c r="D21" s="341"/>
      <c r="E21" s="341"/>
      <c r="F21" s="341"/>
      <c r="G21" s="329"/>
    </row>
    <row r="22" spans="1:7" ht="12.75" hidden="1" customHeight="1" outlineLevel="1" x14ac:dyDescent="0.25">
      <c r="A22" s="336"/>
      <c r="B22" s="325"/>
      <c r="C22" s="292"/>
      <c r="D22" s="292"/>
      <c r="E22" s="292"/>
      <c r="F22" s="292"/>
      <c r="G22" s="293"/>
    </row>
    <row r="23" spans="1:7" ht="12.75" hidden="1" customHeight="1" outlineLevel="1" x14ac:dyDescent="0.25">
      <c r="A23" s="342" t="s">
        <v>258</v>
      </c>
      <c r="B23" s="325"/>
      <c r="C23" s="330"/>
      <c r="D23" s="292"/>
      <c r="E23" s="292"/>
      <c r="F23" s="292"/>
      <c r="G23" s="293"/>
    </row>
    <row r="24" spans="1:7" ht="9" hidden="1" customHeight="1" x14ac:dyDescent="0.25">
      <c r="A24" s="338"/>
      <c r="B24" s="325"/>
      <c r="C24" s="292"/>
      <c r="D24" s="292"/>
      <c r="E24" s="292"/>
      <c r="F24" s="292"/>
      <c r="G24" s="293"/>
    </row>
    <row r="25" spans="1:7" ht="14.25" hidden="1" customHeight="1" outlineLevel="1" x14ac:dyDescent="0.25">
      <c r="A25" s="327" t="s">
        <v>209</v>
      </c>
      <c r="B25" s="328"/>
      <c r="C25" s="328"/>
      <c r="D25" s="328"/>
      <c r="E25" s="328"/>
      <c r="F25" s="328"/>
      <c r="G25" s="343"/>
    </row>
    <row r="26" spans="1:7" ht="12.75" hidden="1" customHeight="1" outlineLevel="1" x14ac:dyDescent="0.25">
      <c r="A26" s="336"/>
      <c r="B26" s="337"/>
      <c r="C26" s="292"/>
      <c r="D26" s="292"/>
      <c r="E26" s="292"/>
      <c r="F26" s="292"/>
      <c r="G26" s="293"/>
    </row>
    <row r="27" spans="1:7" ht="12.75" hidden="1" customHeight="1" outlineLevel="1" x14ac:dyDescent="0.25">
      <c r="A27" s="344" t="s">
        <v>210</v>
      </c>
      <c r="B27" s="325"/>
      <c r="C27" s="292"/>
      <c r="D27" s="292"/>
      <c r="E27" s="292"/>
      <c r="F27" s="292"/>
      <c r="G27" s="293"/>
    </row>
    <row r="28" spans="1:7" ht="12.75" hidden="1" customHeight="1" outlineLevel="1" x14ac:dyDescent="0.25">
      <c r="A28" s="344"/>
      <c r="B28" s="325"/>
      <c r="C28" s="292"/>
      <c r="D28" s="292"/>
      <c r="E28" s="292"/>
      <c r="F28" s="292"/>
      <c r="G28" s="293"/>
    </row>
    <row r="29" spans="1:7" ht="15" hidden="1" customHeight="1" outlineLevel="1" x14ac:dyDescent="0.25">
      <c r="A29" s="340" t="s">
        <v>212</v>
      </c>
      <c r="B29" s="328"/>
      <c r="C29" s="341"/>
      <c r="D29" s="341"/>
      <c r="E29" s="341">
        <f>+E31+E32</f>
        <v>0</v>
      </c>
      <c r="F29" s="341"/>
      <c r="G29" s="329">
        <f>+G31+G32</f>
        <v>0</v>
      </c>
    </row>
    <row r="30" spans="1:7" ht="12.75" hidden="1" customHeight="1" outlineLevel="1" x14ac:dyDescent="0.25">
      <c r="A30" s="336"/>
      <c r="B30" s="337"/>
      <c r="C30" s="330"/>
      <c r="D30" s="292"/>
      <c r="E30" s="292"/>
      <c r="F30" s="292"/>
      <c r="G30" s="293"/>
    </row>
    <row r="31" spans="1:7" ht="12.75" hidden="1" customHeight="1" outlineLevel="1" x14ac:dyDescent="0.25">
      <c r="A31" s="338" t="s">
        <v>359</v>
      </c>
      <c r="B31" s="325"/>
      <c r="C31" s="330"/>
      <c r="D31" s="292"/>
      <c r="E31" s="330">
        <f>+INGRESOS!F42</f>
        <v>0</v>
      </c>
      <c r="F31" s="292"/>
      <c r="G31" s="339">
        <f>+E31</f>
        <v>0</v>
      </c>
    </row>
    <row r="32" spans="1:7" hidden="1" outlineLevel="1" x14ac:dyDescent="0.25">
      <c r="A32" s="338" t="s">
        <v>363</v>
      </c>
      <c r="B32" s="325"/>
      <c r="C32" s="330"/>
      <c r="D32" s="292"/>
      <c r="E32" s="330">
        <f>+INGRESOS!F43</f>
        <v>0</v>
      </c>
      <c r="F32" s="292"/>
      <c r="G32" s="339">
        <f>+E32</f>
        <v>0</v>
      </c>
    </row>
    <row r="33" spans="1:7" ht="12.75" hidden="1" customHeight="1" outlineLevel="1" x14ac:dyDescent="0.25">
      <c r="A33" s="345"/>
      <c r="B33" s="346"/>
      <c r="C33" s="292"/>
      <c r="D33" s="292"/>
      <c r="E33" s="292"/>
      <c r="F33" s="292"/>
      <c r="G33" s="293"/>
    </row>
    <row r="34" spans="1:7" ht="6" customHeight="1" outlineLevel="1" x14ac:dyDescent="0.25">
      <c r="A34" s="345"/>
      <c r="B34" s="346"/>
      <c r="C34" s="292"/>
      <c r="D34" s="292"/>
      <c r="E34" s="292"/>
      <c r="F34" s="292"/>
      <c r="G34" s="293"/>
    </row>
    <row r="35" spans="1:7" ht="15" customHeight="1" x14ac:dyDescent="0.25">
      <c r="A35" s="347" t="s">
        <v>211</v>
      </c>
      <c r="B35" s="333"/>
      <c r="C35" s="334">
        <f>+C37</f>
        <v>0</v>
      </c>
      <c r="D35" s="334"/>
      <c r="E35" s="334">
        <f>+E41+E37</f>
        <v>7578106003</v>
      </c>
      <c r="F35" s="334">
        <f>+F37+F41</f>
        <v>0</v>
      </c>
      <c r="G35" s="335">
        <f>+G37+G41</f>
        <v>7578106003</v>
      </c>
    </row>
    <row r="36" spans="1:7" ht="9" customHeight="1" x14ac:dyDescent="0.25">
      <c r="A36" s="336"/>
      <c r="B36" s="337"/>
      <c r="C36" s="292"/>
      <c r="D36" s="292"/>
      <c r="E36" s="292"/>
      <c r="F36" s="292"/>
      <c r="G36" s="293"/>
    </row>
    <row r="37" spans="1:7" s="139" customFormat="1" ht="12.75" hidden="1" customHeight="1" x14ac:dyDescent="0.25">
      <c r="A37" s="348" t="s">
        <v>223</v>
      </c>
      <c r="B37" s="337"/>
      <c r="C37" s="349">
        <f>+C38+C39</f>
        <v>0</v>
      </c>
      <c r="D37" s="349">
        <f>+D38</f>
        <v>0</v>
      </c>
      <c r="E37" s="349">
        <f>+E38+E39</f>
        <v>0</v>
      </c>
      <c r="F37" s="349">
        <f>+F38</f>
        <v>0</v>
      </c>
      <c r="G37" s="350">
        <f>+G38</f>
        <v>0</v>
      </c>
    </row>
    <row r="38" spans="1:7" hidden="1" x14ac:dyDescent="0.25">
      <c r="A38" s="344"/>
      <c r="B38" s="351" t="str">
        <f>+INGRESOS!E53</f>
        <v xml:space="preserve">      - Superávit Libre</v>
      </c>
      <c r="C38" s="330">
        <f>+INGRESOS!F53</f>
        <v>0</v>
      </c>
      <c r="D38" s="294"/>
      <c r="E38" s="352">
        <f>+JUSTIFICACION!B34</f>
        <v>0</v>
      </c>
      <c r="F38" s="352"/>
      <c r="G38" s="353">
        <f>+E38</f>
        <v>0</v>
      </c>
    </row>
    <row r="39" spans="1:7" s="356" customFormat="1" hidden="1" x14ac:dyDescent="0.25">
      <c r="A39" s="354"/>
      <c r="B39" s="351" t="str">
        <f>+INGRESOS!E52</f>
        <v xml:space="preserve">      - Superávit Libre 2012</v>
      </c>
      <c r="C39" s="330">
        <v>0</v>
      </c>
      <c r="D39" s="355"/>
      <c r="E39" s="355">
        <v>0</v>
      </c>
      <c r="F39" s="355"/>
      <c r="G39" s="353">
        <f>+C39+D39+E39+F39</f>
        <v>0</v>
      </c>
    </row>
    <row r="40" spans="1:7" hidden="1" x14ac:dyDescent="0.25">
      <c r="A40" s="344"/>
      <c r="B40" s="337"/>
      <c r="C40" s="294"/>
      <c r="D40" s="294"/>
      <c r="E40" s="294"/>
      <c r="F40" s="294"/>
      <c r="G40" s="295"/>
    </row>
    <row r="41" spans="1:7" s="139" customFormat="1" ht="12.75" customHeight="1" x14ac:dyDescent="0.25">
      <c r="A41" s="348" t="s">
        <v>270</v>
      </c>
      <c r="B41" s="337"/>
      <c r="C41" s="296"/>
      <c r="D41" s="296"/>
      <c r="E41" s="357">
        <f>+INGRESOS!F55</f>
        <v>7578106003</v>
      </c>
      <c r="F41" s="349"/>
      <c r="G41" s="358">
        <f>+C41+D41+E41+F41</f>
        <v>7578106003</v>
      </c>
    </row>
    <row r="42" spans="1:7" s="139" customFormat="1" ht="12.75" hidden="1" customHeight="1" x14ac:dyDescent="0.25">
      <c r="A42" s="348"/>
      <c r="B42" s="351"/>
      <c r="C42" s="296"/>
      <c r="D42" s="296"/>
      <c r="E42" s="330"/>
      <c r="F42" s="349"/>
      <c r="G42" s="353"/>
    </row>
    <row r="43" spans="1:7" s="139" customFormat="1" ht="12.75" hidden="1" customHeight="1" x14ac:dyDescent="0.25">
      <c r="A43" s="348"/>
      <c r="B43" s="351" t="str">
        <f>+INGRESOS!E57</f>
        <v xml:space="preserve">      - Ministerio de  Cultura</v>
      </c>
      <c r="C43" s="296"/>
      <c r="D43" s="296"/>
      <c r="E43" s="330">
        <f>+INGRESOS!F57</f>
        <v>0</v>
      </c>
      <c r="F43" s="349"/>
      <c r="G43" s="353">
        <f t="shared" ref="G43:G50" si="0">+E43</f>
        <v>0</v>
      </c>
    </row>
    <row r="44" spans="1:7" ht="12.75" hidden="1" customHeight="1" x14ac:dyDescent="0.25">
      <c r="A44" s="344"/>
      <c r="B44" s="351" t="str">
        <f>+INGRESOS!E58</f>
        <v xml:space="preserve">      - INAMU</v>
      </c>
      <c r="C44" s="294"/>
      <c r="D44" s="294"/>
      <c r="E44" s="330">
        <v>0</v>
      </c>
      <c r="F44" s="330"/>
      <c r="G44" s="359">
        <f>+E44</f>
        <v>0</v>
      </c>
    </row>
    <row r="45" spans="1:7" ht="12.75" hidden="1" customHeight="1" x14ac:dyDescent="0.25">
      <c r="A45" s="344"/>
      <c r="B45" s="351" t="str">
        <f>+INGRESOS!E59</f>
        <v xml:space="preserve">      - ACTUALIZACION IPC  2015</v>
      </c>
      <c r="C45" s="294"/>
      <c r="D45" s="294"/>
      <c r="E45" s="330">
        <f>+INGRESOS!F59</f>
        <v>0</v>
      </c>
      <c r="F45" s="330"/>
      <c r="G45" s="353">
        <f t="shared" si="0"/>
        <v>0</v>
      </c>
    </row>
    <row r="46" spans="1:7" hidden="1" x14ac:dyDescent="0.25">
      <c r="A46" s="344"/>
      <c r="B46" s="351" t="str">
        <f>+INGRESOS!E60</f>
        <v xml:space="preserve">      - ECE 2015</v>
      </c>
      <c r="C46" s="294"/>
      <c r="D46" s="294"/>
      <c r="E46" s="330">
        <f>+INGRESOS!F60</f>
        <v>0</v>
      </c>
      <c r="F46" s="330"/>
      <c r="G46" s="353">
        <f t="shared" si="0"/>
        <v>0</v>
      </c>
    </row>
    <row r="47" spans="1:7" hidden="1" x14ac:dyDescent="0.25">
      <c r="A47" s="344"/>
      <c r="B47" s="351" t="str">
        <f>+INGRESOS!E61</f>
        <v xml:space="preserve">      - BCCR (ENHOPRO)</v>
      </c>
      <c r="C47" s="294"/>
      <c r="D47" s="294"/>
      <c r="E47" s="330">
        <f>+INGRESOS!F61</f>
        <v>0</v>
      </c>
      <c r="F47" s="330"/>
      <c r="G47" s="353">
        <f t="shared" si="0"/>
        <v>0</v>
      </c>
    </row>
    <row r="48" spans="1:7" hidden="1" x14ac:dyDescent="0.25">
      <c r="A48" s="344"/>
      <c r="B48" s="351" t="str">
        <f>+INGRESOS!E62</f>
        <v xml:space="preserve">      - ETAPA 2015</v>
      </c>
      <c r="C48" s="294"/>
      <c r="D48" s="294"/>
      <c r="E48" s="330">
        <f>+INGRESOS!F62</f>
        <v>0</v>
      </c>
      <c r="F48" s="330"/>
      <c r="G48" s="353">
        <f t="shared" si="0"/>
        <v>0</v>
      </c>
    </row>
    <row r="49" spans="1:8" hidden="1" x14ac:dyDescent="0.25">
      <c r="A49" s="344"/>
      <c r="B49" s="351"/>
      <c r="C49" s="292"/>
      <c r="D49" s="292"/>
      <c r="E49" s="330"/>
      <c r="F49" s="330"/>
      <c r="G49" s="353">
        <f t="shared" si="0"/>
        <v>0</v>
      </c>
    </row>
    <row r="50" spans="1:8" hidden="1" x14ac:dyDescent="0.25">
      <c r="A50" s="344"/>
      <c r="B50" s="351" t="str">
        <f>+INGRESOS!E63</f>
        <v xml:space="preserve">      - ENAE 2015</v>
      </c>
      <c r="C50" s="292"/>
      <c r="D50" s="292"/>
      <c r="E50" s="330">
        <f>+INGRESOS!F63</f>
        <v>0</v>
      </c>
      <c r="F50" s="330"/>
      <c r="G50" s="353">
        <f t="shared" si="0"/>
        <v>0</v>
      </c>
    </row>
    <row r="51" spans="1:8" hidden="1" x14ac:dyDescent="0.25">
      <c r="A51" s="344"/>
      <c r="B51" s="337" t="str">
        <f>+INGRESOS!E64</f>
        <v xml:space="preserve">      - SUPERAVIT ESPECIFICO BCCR 2015</v>
      </c>
      <c r="C51" s="292"/>
      <c r="D51" s="292"/>
      <c r="E51" s="352">
        <v>0</v>
      </c>
      <c r="F51" s="330">
        <f>SUM(F45:F50)</f>
        <v>0</v>
      </c>
      <c r="G51" s="359">
        <v>0</v>
      </c>
    </row>
    <row r="52" spans="1:8" hidden="1" x14ac:dyDescent="0.25">
      <c r="A52" s="344"/>
      <c r="B52" s="351" t="str">
        <f>+INGRESOS!E65</f>
        <v xml:space="preserve">      - UNICEF</v>
      </c>
      <c r="C52" s="292"/>
      <c r="D52" s="292"/>
      <c r="E52" s="352">
        <f>+INGRESOS!F65</f>
        <v>0</v>
      </c>
      <c r="F52" s="330"/>
      <c r="G52" s="359">
        <f>+E52</f>
        <v>0</v>
      </c>
    </row>
    <row r="53" spans="1:8" s="356" customFormat="1" ht="9" customHeight="1" thickBot="1" x14ac:dyDescent="0.3">
      <c r="A53" s="354"/>
      <c r="B53" s="360"/>
      <c r="C53" s="355"/>
      <c r="D53" s="355"/>
      <c r="E53" s="355"/>
      <c r="F53" s="355"/>
      <c r="G53" s="361"/>
    </row>
    <row r="54" spans="1:8" s="323" customFormat="1" ht="24" customHeight="1" thickBot="1" x14ac:dyDescent="0.3">
      <c r="A54" s="319"/>
      <c r="B54" s="104" t="s">
        <v>213</v>
      </c>
      <c r="C54" s="321">
        <f>+C56+C97+C170+C208+C231+C251</f>
        <v>0</v>
      </c>
      <c r="D54" s="321">
        <f>+D56+D97+D170+D208+D231+D251</f>
        <v>0</v>
      </c>
      <c r="E54" s="321">
        <f>+E56+E97+E170+E208+E231+E251</f>
        <v>7578106002.79</v>
      </c>
      <c r="F54" s="321">
        <f>+F56+F97+F170+F208+F231+F251</f>
        <v>0</v>
      </c>
      <c r="G54" s="321">
        <f>+G56+G97+G170+G208+G231+G251</f>
        <v>7578106002.79</v>
      </c>
      <c r="H54" s="362"/>
    </row>
    <row r="55" spans="1:8" ht="14.25" hidden="1" customHeight="1" thickBot="1" x14ac:dyDescent="0.3">
      <c r="A55" s="226"/>
      <c r="B55" s="149"/>
      <c r="C55" s="150"/>
      <c r="D55" s="150"/>
      <c r="E55" s="150"/>
      <c r="F55" s="150"/>
      <c r="G55" s="227"/>
    </row>
    <row r="56" spans="1:8" ht="13.8" hidden="1" thickBot="1" x14ac:dyDescent="0.3">
      <c r="A56" s="228" t="s">
        <v>128</v>
      </c>
      <c r="B56" s="152" t="s">
        <v>129</v>
      </c>
      <c r="C56" s="153">
        <f>C59+C65+C70+C79+C87+C93</f>
        <v>0</v>
      </c>
      <c r="D56" s="153">
        <f>D59+D65+D70+D79+D87+D93</f>
        <v>0</v>
      </c>
      <c r="E56" s="153">
        <f>E59+E65+E70+E79+E87+E93</f>
        <v>0</v>
      </c>
      <c r="F56" s="153">
        <f>F59+F65+F70+F79+F87+F93</f>
        <v>0</v>
      </c>
      <c r="G56" s="229">
        <f>+F56+E56+D56+C56</f>
        <v>0</v>
      </c>
    </row>
    <row r="57" spans="1:8" s="117" customFormat="1" hidden="1" outlineLevel="1" x14ac:dyDescent="0.25">
      <c r="A57" s="230"/>
      <c r="B57" s="155" t="s">
        <v>286</v>
      </c>
      <c r="C57" s="156">
        <f>C61+C62+C67+C72+C73+C74+C75+C76</f>
        <v>0</v>
      </c>
      <c r="D57" s="156">
        <f>D61+D62+D67+D72+D73+D74+D75+D76</f>
        <v>0</v>
      </c>
      <c r="E57" s="156">
        <f>E61+E62+E67+E72+E73+E74+E75+E76</f>
        <v>0</v>
      </c>
      <c r="F57" s="156">
        <f>F61+F62+F67+F72+F73+F74+F75+F76</f>
        <v>0</v>
      </c>
      <c r="G57" s="156">
        <f>+F57+E57+D57+C57</f>
        <v>0</v>
      </c>
    </row>
    <row r="58" spans="1:8" ht="8.25" hidden="1" customHeight="1" x14ac:dyDescent="0.25">
      <c r="A58" s="231"/>
      <c r="B58" s="158"/>
      <c r="C58" s="159"/>
      <c r="D58" s="159"/>
      <c r="E58" s="159"/>
      <c r="F58" s="159"/>
      <c r="G58" s="232"/>
    </row>
    <row r="59" spans="1:8" s="117" customFormat="1" hidden="1" x14ac:dyDescent="0.25">
      <c r="A59" s="233" t="s">
        <v>220</v>
      </c>
      <c r="B59" s="161" t="s">
        <v>130</v>
      </c>
      <c r="C59" s="162">
        <f>SUM(C61:C63)</f>
        <v>0</v>
      </c>
      <c r="D59" s="162">
        <f>SUM(D61:D63)</f>
        <v>0</v>
      </c>
      <c r="E59" s="162">
        <f>SUM(E61:E63)</f>
        <v>0</v>
      </c>
      <c r="F59" s="162">
        <f>SUM(F61:F63)</f>
        <v>0</v>
      </c>
      <c r="G59" s="162">
        <f>+F59+E59+D59+C59</f>
        <v>0</v>
      </c>
    </row>
    <row r="60" spans="1:8" hidden="1" x14ac:dyDescent="0.25">
      <c r="A60" s="234"/>
      <c r="B60" s="158"/>
      <c r="C60" s="159"/>
      <c r="D60" s="159"/>
      <c r="E60" s="159"/>
      <c r="F60" s="159"/>
      <c r="G60" s="232"/>
    </row>
    <row r="61" spans="1:8" s="117" customFormat="1" hidden="1" x14ac:dyDescent="0.25">
      <c r="A61" s="235" t="s">
        <v>173</v>
      </c>
      <c r="B61" s="165" t="s">
        <v>287</v>
      </c>
      <c r="C61" s="166">
        <f>+'PRESUPUESTO N°01-2022'!H16</f>
        <v>0</v>
      </c>
      <c r="D61" s="166">
        <f>+'PRESUPUESTO N°01-2022'!J16</f>
        <v>0</v>
      </c>
      <c r="E61" s="166">
        <f>+'PRESUPUESTO N°01-2022'!AH16</f>
        <v>0</v>
      </c>
      <c r="F61" s="166">
        <f>+'PRESUPUESTO N°01-2022'!AK16</f>
        <v>0</v>
      </c>
      <c r="G61" s="166">
        <f>+E61</f>
        <v>0</v>
      </c>
    </row>
    <row r="62" spans="1:8" hidden="1" x14ac:dyDescent="0.25">
      <c r="A62" s="235" t="s">
        <v>131</v>
      </c>
      <c r="B62" s="165" t="s">
        <v>288</v>
      </c>
      <c r="C62" s="166">
        <f>+'PRESUPUESTO N°01-2022'!H17</f>
        <v>0</v>
      </c>
      <c r="D62" s="166">
        <f>+'PRESUPUESTO N°01-2022'!J17</f>
        <v>0</v>
      </c>
      <c r="E62" s="166">
        <f>+'PRESUPUESTO N°01-2022'!AH17</f>
        <v>0</v>
      </c>
      <c r="F62" s="166">
        <f>+'PRESUPUESTO N°01-2022'!AK17</f>
        <v>0</v>
      </c>
      <c r="G62" s="166">
        <f>+E62</f>
        <v>0</v>
      </c>
    </row>
    <row r="63" spans="1:8" s="117" customFormat="1" hidden="1" x14ac:dyDescent="0.25">
      <c r="A63" s="235" t="s">
        <v>281</v>
      </c>
      <c r="B63" s="165" t="s">
        <v>285</v>
      </c>
      <c r="C63" s="166">
        <f>+'PRESUPUESTO N°01-2022'!H18</f>
        <v>0</v>
      </c>
      <c r="D63" s="166">
        <f>+'PRESUPUESTO N°01-2022'!J18</f>
        <v>0</v>
      </c>
      <c r="E63" s="166">
        <f>+'PRESUPUESTO N°01-2022'!AH18</f>
        <v>0</v>
      </c>
      <c r="F63" s="166">
        <f>+'PRESUPUESTO N°01-2022'!AK18</f>
        <v>0</v>
      </c>
      <c r="G63" s="166">
        <f>+E63</f>
        <v>0</v>
      </c>
    </row>
    <row r="64" spans="1:8" hidden="1" x14ac:dyDescent="0.25">
      <c r="A64" s="236"/>
      <c r="B64" s="168"/>
      <c r="C64" s="169"/>
      <c r="D64" s="169"/>
      <c r="E64" s="169"/>
      <c r="F64" s="169"/>
      <c r="G64" s="237"/>
    </row>
    <row r="65" spans="1:7" s="117" customFormat="1" hidden="1" x14ac:dyDescent="0.25">
      <c r="A65" s="233" t="s">
        <v>132</v>
      </c>
      <c r="B65" s="161" t="s">
        <v>133</v>
      </c>
      <c r="C65" s="162">
        <f>SUM(C67:C68)</f>
        <v>0</v>
      </c>
      <c r="D65" s="162">
        <f>SUM(D67:D68)</f>
        <v>0</v>
      </c>
      <c r="E65" s="162">
        <f>SUM(E67:E68)</f>
        <v>0</v>
      </c>
      <c r="F65" s="162">
        <f>SUM(F67:F68)</f>
        <v>0</v>
      </c>
      <c r="G65" s="162">
        <f>+F65+E65+D65+C65</f>
        <v>0</v>
      </c>
    </row>
    <row r="66" spans="1:7" hidden="1" x14ac:dyDescent="0.25">
      <c r="A66" s="234"/>
      <c r="B66" s="158"/>
      <c r="C66" s="159"/>
      <c r="D66" s="159"/>
      <c r="E66" s="159"/>
      <c r="F66" s="159"/>
      <c r="G66" s="232"/>
    </row>
    <row r="67" spans="1:7" hidden="1" x14ac:dyDescent="0.25">
      <c r="A67" s="235" t="s">
        <v>178</v>
      </c>
      <c r="B67" s="165" t="s">
        <v>134</v>
      </c>
      <c r="C67" s="166">
        <f>+'PRESUPUESTO N°01-2022'!H22</f>
        <v>0</v>
      </c>
      <c r="D67" s="166">
        <f>+'PRESUPUESTO N°01-2022'!J22</f>
        <v>0</v>
      </c>
      <c r="E67" s="166">
        <f>+'PRESUPUESTO N°01-2022'!AH22</f>
        <v>0</v>
      </c>
      <c r="F67" s="166">
        <f>+'PRESUPUESTO N°01-2022'!AK22</f>
        <v>0</v>
      </c>
      <c r="G67" s="166">
        <f>+C67+E67</f>
        <v>0</v>
      </c>
    </row>
    <row r="68" spans="1:7" hidden="1" x14ac:dyDescent="0.25">
      <c r="A68" s="238" t="s">
        <v>135</v>
      </c>
      <c r="B68" s="171" t="s">
        <v>136</v>
      </c>
      <c r="C68" s="166">
        <f>+'PRESUPUESTO N°01-2022'!H23</f>
        <v>0</v>
      </c>
      <c r="D68" s="166">
        <f>+'PRESUPUESTO N°01-2022'!J23</f>
        <v>0</v>
      </c>
      <c r="E68" s="166">
        <f>+'PRESUPUESTO N°01-2022'!AH23</f>
        <v>0</v>
      </c>
      <c r="F68" s="166">
        <f>+'PRESUPUESTO N°01-2022'!AK23</f>
        <v>0</v>
      </c>
      <c r="G68" s="166">
        <f>+E68</f>
        <v>0</v>
      </c>
    </row>
    <row r="69" spans="1:7" s="117" customFormat="1" hidden="1" x14ac:dyDescent="0.25">
      <c r="A69" s="239"/>
      <c r="B69" s="173"/>
      <c r="C69" s="174"/>
      <c r="D69" s="174"/>
      <c r="E69" s="174"/>
      <c r="F69" s="174"/>
      <c r="G69" s="240"/>
    </row>
    <row r="70" spans="1:7" s="117" customFormat="1" hidden="1" x14ac:dyDescent="0.25">
      <c r="A70" s="233" t="s">
        <v>137</v>
      </c>
      <c r="B70" s="161" t="s">
        <v>138</v>
      </c>
      <c r="C70" s="162">
        <f>SUM(C72:C76)</f>
        <v>0</v>
      </c>
      <c r="D70" s="162">
        <f>SUM(D72:D76)</f>
        <v>0</v>
      </c>
      <c r="E70" s="162">
        <f>SUM(E72:E76)</f>
        <v>0</v>
      </c>
      <c r="F70" s="162">
        <f>SUM(F72:F76)</f>
        <v>0</v>
      </c>
      <c r="G70" s="162">
        <f>+F70+E70+D70+C70</f>
        <v>0</v>
      </c>
    </row>
    <row r="71" spans="1:7" hidden="1" x14ac:dyDescent="0.25">
      <c r="A71" s="234"/>
      <c r="B71" s="158"/>
      <c r="C71" s="159"/>
      <c r="D71" s="159"/>
      <c r="E71" s="159"/>
      <c r="F71" s="159"/>
      <c r="G71" s="232"/>
    </row>
    <row r="72" spans="1:7" hidden="1" x14ac:dyDescent="0.25">
      <c r="A72" s="235" t="s">
        <v>139</v>
      </c>
      <c r="B72" s="165" t="s">
        <v>289</v>
      </c>
      <c r="C72" s="166">
        <f>+'PRESUPUESTO N°01-2022'!H27</f>
        <v>0</v>
      </c>
      <c r="D72" s="166">
        <f>+'PRESUPUESTO N°01-2022'!J27</f>
        <v>0</v>
      </c>
      <c r="E72" s="166">
        <f>+'PRESUPUESTO N°01-2022'!AH27</f>
        <v>0</v>
      </c>
      <c r="F72" s="166">
        <f>+'PRESUPUESTO N°01-2022'!AK27</f>
        <v>0</v>
      </c>
      <c r="G72" s="166">
        <f>+E72</f>
        <v>0</v>
      </c>
    </row>
    <row r="73" spans="1:7" hidden="1" x14ac:dyDescent="0.25">
      <c r="A73" s="235" t="s">
        <v>140</v>
      </c>
      <c r="B73" s="165" t="s">
        <v>290</v>
      </c>
      <c r="C73" s="166">
        <f>+'PRESUPUESTO N°01-2022'!H28</f>
        <v>0</v>
      </c>
      <c r="D73" s="166">
        <f>+'PRESUPUESTO N°01-2022'!J28</f>
        <v>0</v>
      </c>
      <c r="E73" s="166">
        <f>+'PRESUPUESTO N°01-2022'!AH28</f>
        <v>0</v>
      </c>
      <c r="F73" s="166">
        <f>+'PRESUPUESTO N°01-2022'!AK28</f>
        <v>0</v>
      </c>
      <c r="G73" s="166">
        <f>+E73</f>
        <v>0</v>
      </c>
    </row>
    <row r="74" spans="1:7" hidden="1" x14ac:dyDescent="0.25">
      <c r="A74" s="235" t="s">
        <v>175</v>
      </c>
      <c r="B74" s="165" t="s">
        <v>291</v>
      </c>
      <c r="C74" s="166">
        <f>+'PRESUPUESTO N°01-2022'!H29</f>
        <v>0</v>
      </c>
      <c r="D74" s="166">
        <f>+'PRESUPUESTO N°01-2022'!J29</f>
        <v>0</v>
      </c>
      <c r="E74" s="166">
        <f>+'PRESUPUESTO N°01-2022'!AH29</f>
        <v>0</v>
      </c>
      <c r="F74" s="166">
        <f>+'PRESUPUESTO N°01-2022'!AK29</f>
        <v>0</v>
      </c>
      <c r="G74" s="166">
        <f>+E74</f>
        <v>0</v>
      </c>
    </row>
    <row r="75" spans="1:7" hidden="1" x14ac:dyDescent="0.25">
      <c r="A75" s="235" t="s">
        <v>174</v>
      </c>
      <c r="B75" s="165" t="s">
        <v>292</v>
      </c>
      <c r="C75" s="166">
        <f>+'PRESUPUESTO N°01-2022'!H30</f>
        <v>0</v>
      </c>
      <c r="D75" s="166">
        <f>+'PRESUPUESTO N°01-2022'!J30</f>
        <v>0</v>
      </c>
      <c r="E75" s="166">
        <f>+'PRESUPUESTO N°01-2022'!AH30</f>
        <v>0</v>
      </c>
      <c r="F75" s="166">
        <f>+'PRESUPUESTO N°01-2022'!AK30</f>
        <v>0</v>
      </c>
      <c r="G75" s="166">
        <f>+C75+E75</f>
        <v>0</v>
      </c>
    </row>
    <row r="76" spans="1:7" s="117" customFormat="1" hidden="1" x14ac:dyDescent="0.25">
      <c r="A76" s="235" t="s">
        <v>141</v>
      </c>
      <c r="B76" s="165" t="s">
        <v>142</v>
      </c>
      <c r="C76" s="166">
        <f>+'PRESUPUESTO N°01-2022'!H31</f>
        <v>0</v>
      </c>
      <c r="D76" s="166">
        <f>+'PRESUPUESTO N°01-2022'!J31</f>
        <v>0</v>
      </c>
      <c r="E76" s="166">
        <f>+'PRESUPUESTO N°01-2022'!AH31</f>
        <v>0</v>
      </c>
      <c r="F76" s="166">
        <f>+'PRESUPUESTO N°01-2022'!AK31</f>
        <v>0</v>
      </c>
      <c r="G76" s="166">
        <f>+E76</f>
        <v>0</v>
      </c>
    </row>
    <row r="77" spans="1:7" hidden="1" x14ac:dyDescent="0.25">
      <c r="A77" s="236"/>
      <c r="B77" s="168"/>
      <c r="C77" s="169"/>
      <c r="D77" s="169"/>
      <c r="E77" s="169"/>
      <c r="F77" s="169"/>
      <c r="G77" s="237"/>
    </row>
    <row r="78" spans="1:7" hidden="1" outlineLevel="1" x14ac:dyDescent="0.25">
      <c r="A78" s="230"/>
      <c r="B78" s="155" t="s">
        <v>293</v>
      </c>
      <c r="C78" s="156">
        <f>C81+C82+C83+C84+C85+C90+C91</f>
        <v>0</v>
      </c>
      <c r="D78" s="156">
        <f>D81+D82+D83+D84+D85+D90+D91</f>
        <v>0</v>
      </c>
      <c r="E78" s="156">
        <f>E81+E82+E83+E84+E85+E90+E91</f>
        <v>0</v>
      </c>
      <c r="F78" s="156">
        <f>F81+F82+F83+F84+F85+F90+F91</f>
        <v>0</v>
      </c>
      <c r="G78" s="156">
        <f>+F78+E78+D78+C78</f>
        <v>0</v>
      </c>
    </row>
    <row r="79" spans="1:7" s="117" customFormat="1" hidden="1" x14ac:dyDescent="0.25">
      <c r="A79" s="233" t="s">
        <v>176</v>
      </c>
      <c r="B79" s="161" t="s">
        <v>143</v>
      </c>
      <c r="C79" s="162">
        <f>SUM(C81:C85)</f>
        <v>0</v>
      </c>
      <c r="D79" s="162">
        <f>SUM(D81:D85)</f>
        <v>0</v>
      </c>
      <c r="E79" s="162">
        <f>SUM(E81:E85)</f>
        <v>0</v>
      </c>
      <c r="F79" s="162">
        <f>SUM(F81:F85)</f>
        <v>0</v>
      </c>
      <c r="G79" s="162">
        <f>+F79+E79+D79+C79</f>
        <v>0</v>
      </c>
    </row>
    <row r="80" spans="1:7" hidden="1" x14ac:dyDescent="0.25">
      <c r="A80" s="234"/>
      <c r="B80" s="158"/>
      <c r="C80" s="159"/>
      <c r="D80" s="159"/>
      <c r="E80" s="159"/>
      <c r="F80" s="159"/>
      <c r="G80" s="232"/>
    </row>
    <row r="81" spans="1:7" ht="12.75" hidden="1" customHeight="1" x14ac:dyDescent="0.25">
      <c r="A81" s="101" t="s">
        <v>144</v>
      </c>
      <c r="B81" s="165" t="s">
        <v>294</v>
      </c>
      <c r="C81" s="166">
        <f>+'PRESUPUESTO N°01-2022'!H36</f>
        <v>0</v>
      </c>
      <c r="D81" s="166">
        <f>+'PRESUPUESTO N°01-2022'!J36</f>
        <v>0</v>
      </c>
      <c r="E81" s="166">
        <f>+'PRESUPUESTO N°01-2022'!AH36</f>
        <v>0</v>
      </c>
      <c r="F81" s="166">
        <f>+'PRESUPUESTO N°01-2022'!AK36</f>
        <v>0</v>
      </c>
      <c r="G81" s="166">
        <f>+C81+E81</f>
        <v>0</v>
      </c>
    </row>
    <row r="82" spans="1:7" hidden="1" x14ac:dyDescent="0.25">
      <c r="A82" s="101" t="s">
        <v>145</v>
      </c>
      <c r="B82" s="165" t="s">
        <v>295</v>
      </c>
      <c r="C82" s="166">
        <f>+'PRESUPUESTO N°01-2022'!H37</f>
        <v>0</v>
      </c>
      <c r="D82" s="166">
        <f>+'PRESUPUESTO N°01-2022'!J37</f>
        <v>0</v>
      </c>
      <c r="E82" s="166">
        <f>+'PRESUPUESTO N°01-2022'!AH37</f>
        <v>0</v>
      </c>
      <c r="F82" s="166">
        <f>+'PRESUPUESTO N°01-2022'!AK37</f>
        <v>0</v>
      </c>
      <c r="G82" s="166">
        <f>+C82+E82</f>
        <v>0</v>
      </c>
    </row>
    <row r="83" spans="1:7" ht="12.75" hidden="1" customHeight="1" x14ac:dyDescent="0.25">
      <c r="A83" s="101" t="s">
        <v>146</v>
      </c>
      <c r="B83" s="165" t="s">
        <v>296</v>
      </c>
      <c r="C83" s="166">
        <f>+'PRESUPUESTO N°01-2022'!H38</f>
        <v>0</v>
      </c>
      <c r="D83" s="166">
        <f>+'PRESUPUESTO N°01-2022'!J38</f>
        <v>0</v>
      </c>
      <c r="E83" s="166">
        <f>+'PRESUPUESTO N°01-2022'!AH38</f>
        <v>0</v>
      </c>
      <c r="F83" s="166">
        <f>+'PRESUPUESTO N°01-2022'!AK38</f>
        <v>0</v>
      </c>
      <c r="G83" s="166">
        <f>+C83+E83</f>
        <v>0</v>
      </c>
    </row>
    <row r="84" spans="1:7" hidden="1" x14ac:dyDescent="0.25">
      <c r="A84" s="101" t="s">
        <v>147</v>
      </c>
      <c r="B84" s="165" t="s">
        <v>148</v>
      </c>
      <c r="C84" s="166">
        <f>+'PRESUPUESTO N°01-2022'!H39</f>
        <v>0</v>
      </c>
      <c r="D84" s="166">
        <f>+'PRESUPUESTO N°01-2022'!J39</f>
        <v>0</v>
      </c>
      <c r="E84" s="166">
        <f>+'PRESUPUESTO N°01-2022'!AH39</f>
        <v>0</v>
      </c>
      <c r="F84" s="166">
        <f>+'PRESUPUESTO N°01-2022'!AK39</f>
        <v>0</v>
      </c>
      <c r="G84" s="166">
        <f>+C84+E84</f>
        <v>0</v>
      </c>
    </row>
    <row r="85" spans="1:7" s="117" customFormat="1" hidden="1" x14ac:dyDescent="0.25">
      <c r="A85" s="101" t="s">
        <v>149</v>
      </c>
      <c r="B85" s="165" t="s">
        <v>297</v>
      </c>
      <c r="C85" s="166">
        <f>+'PRESUPUESTO N°01-2022'!H40</f>
        <v>0</v>
      </c>
      <c r="D85" s="166">
        <f>+'PRESUPUESTO N°01-2022'!J40</f>
        <v>0</v>
      </c>
      <c r="E85" s="166">
        <f>+'PRESUPUESTO N°01-2022'!AH40</f>
        <v>0</v>
      </c>
      <c r="F85" s="166">
        <f>+'PRESUPUESTO N°01-2022'!AK40</f>
        <v>0</v>
      </c>
      <c r="G85" s="166">
        <f>+C85+E85</f>
        <v>0</v>
      </c>
    </row>
    <row r="86" spans="1:7" hidden="1" x14ac:dyDescent="0.25">
      <c r="A86" s="241"/>
      <c r="B86" s="168" t="s">
        <v>260</v>
      </c>
      <c r="C86" s="169"/>
      <c r="D86" s="169"/>
      <c r="E86" s="169"/>
      <c r="F86" s="169"/>
      <c r="G86" s="237"/>
    </row>
    <row r="87" spans="1:7" s="117" customFormat="1" hidden="1" x14ac:dyDescent="0.25">
      <c r="A87" s="233" t="s">
        <v>150</v>
      </c>
      <c r="B87" s="161" t="s">
        <v>151</v>
      </c>
      <c r="C87" s="162">
        <f>SUM(C89:C91)</f>
        <v>0</v>
      </c>
      <c r="D87" s="162">
        <f>SUM(D89:D91)</f>
        <v>0</v>
      </c>
      <c r="E87" s="162">
        <f>SUM(E89:E91)</f>
        <v>0</v>
      </c>
      <c r="F87" s="162">
        <f>SUM(F89:F91)</f>
        <v>0</v>
      </c>
      <c r="G87" s="162">
        <f>SUM(G89:G91)</f>
        <v>0</v>
      </c>
    </row>
    <row r="88" spans="1:7" s="177" customFormat="1" hidden="1" x14ac:dyDescent="0.25">
      <c r="A88" s="234"/>
      <c r="B88" s="158"/>
      <c r="C88" s="159"/>
      <c r="D88" s="159"/>
      <c r="E88" s="159"/>
      <c r="F88" s="159"/>
      <c r="G88" s="232"/>
    </row>
    <row r="89" spans="1:7" s="177" customFormat="1" ht="12.75" hidden="1" customHeight="1" x14ac:dyDescent="0.25">
      <c r="A89" s="101" t="s">
        <v>298</v>
      </c>
      <c r="B89" s="178" t="s">
        <v>299</v>
      </c>
      <c r="C89" s="166">
        <f>+'PRESUPUESTO N°01-2022'!H44</f>
        <v>0</v>
      </c>
      <c r="D89" s="166">
        <f>+'PRESUPUESTO N°01-2022'!J44</f>
        <v>0</v>
      </c>
      <c r="E89" s="166">
        <f>+'PRESUPUESTO N°01-2022'!AH44</f>
        <v>0</v>
      </c>
      <c r="F89" s="166">
        <f>+'PRESUPUESTO N°01-2022'!AK44</f>
        <v>0</v>
      </c>
      <c r="G89" s="166">
        <f>+C89+E89</f>
        <v>0</v>
      </c>
    </row>
    <row r="90" spans="1:7" ht="12.6" hidden="1" customHeight="1" x14ac:dyDescent="0.25">
      <c r="A90" s="101" t="s">
        <v>152</v>
      </c>
      <c r="B90" s="179" t="s">
        <v>300</v>
      </c>
      <c r="C90" s="166">
        <f>+'PRESUPUESTO N°01-2022'!H45</f>
        <v>0</v>
      </c>
      <c r="D90" s="166">
        <f>+'PRESUPUESTO N°01-2022'!J45</f>
        <v>0</v>
      </c>
      <c r="E90" s="166">
        <f>+'PRESUPUESTO N°01-2022'!AH45</f>
        <v>0</v>
      </c>
      <c r="F90" s="166">
        <f>+'PRESUPUESTO N°01-2022'!AK45</f>
        <v>0</v>
      </c>
      <c r="G90" s="166">
        <f>+C90+E90</f>
        <v>0</v>
      </c>
    </row>
    <row r="91" spans="1:7" hidden="1" x14ac:dyDescent="0.25">
      <c r="A91" s="101" t="s">
        <v>153</v>
      </c>
      <c r="B91" s="179" t="s">
        <v>301</v>
      </c>
      <c r="C91" s="166">
        <f>+'PRESUPUESTO N°01-2022'!H46</f>
        <v>0</v>
      </c>
      <c r="D91" s="166">
        <f>+'PRESUPUESTO N°01-2022'!J46</f>
        <v>0</v>
      </c>
      <c r="E91" s="166">
        <f>+'PRESUPUESTO N°01-2022'!AH46</f>
        <v>0</v>
      </c>
      <c r="F91" s="166">
        <f>+'PRESUPUESTO N°01-2022'!AK46</f>
        <v>0</v>
      </c>
      <c r="G91" s="166">
        <f>+C91+E91</f>
        <v>0</v>
      </c>
    </row>
    <row r="92" spans="1:7" hidden="1" x14ac:dyDescent="0.25">
      <c r="A92" s="241"/>
      <c r="B92" s="168"/>
      <c r="C92" s="169"/>
      <c r="D92" s="169"/>
      <c r="E92" s="169"/>
      <c r="F92" s="169"/>
      <c r="G92" s="237"/>
    </row>
    <row r="93" spans="1:7" s="117" customFormat="1" hidden="1" x14ac:dyDescent="0.25">
      <c r="A93" s="233" t="s">
        <v>282</v>
      </c>
      <c r="B93" s="161" t="s">
        <v>283</v>
      </c>
      <c r="C93" s="162">
        <f>SUM(C95)</f>
        <v>0</v>
      </c>
      <c r="D93" s="162">
        <f>SUM(D95)</f>
        <v>0</v>
      </c>
      <c r="E93" s="162">
        <f>SUM(E95)</f>
        <v>0</v>
      </c>
      <c r="F93" s="162">
        <f>SUM(F95)</f>
        <v>0</v>
      </c>
      <c r="G93" s="162">
        <f>+F93+E93+D93+C93</f>
        <v>0</v>
      </c>
    </row>
    <row r="94" spans="1:7" s="180" customFormat="1" hidden="1" x14ac:dyDescent="0.25">
      <c r="A94" s="234"/>
      <c r="B94" s="158"/>
      <c r="C94" s="159"/>
      <c r="D94" s="159"/>
      <c r="E94" s="159"/>
      <c r="F94" s="159"/>
      <c r="G94" s="232"/>
    </row>
    <row r="95" spans="1:7" s="180" customFormat="1" hidden="1" x14ac:dyDescent="0.25">
      <c r="A95" s="242" t="s">
        <v>284</v>
      </c>
      <c r="B95" s="171" t="s">
        <v>302</v>
      </c>
      <c r="C95" s="166">
        <f>+'PRESUPUESTO N°01-2022'!H50</f>
        <v>0</v>
      </c>
      <c r="D95" s="166">
        <f>+'PRESUPUESTO N°01-2022'!J50</f>
        <v>0</v>
      </c>
      <c r="E95" s="166">
        <f>+'PRESUPUESTO N°01-2022'!AH50</f>
        <v>0</v>
      </c>
      <c r="F95" s="166">
        <f>+'PRESUPUESTO N°01-2022'!AK50</f>
        <v>0</v>
      </c>
      <c r="G95" s="166">
        <f>+E95</f>
        <v>0</v>
      </c>
    </row>
    <row r="96" spans="1:7" ht="13.8" thickBot="1" x14ac:dyDescent="0.3">
      <c r="A96" s="243"/>
      <c r="B96" s="183"/>
      <c r="C96" s="184"/>
      <c r="D96" s="184"/>
      <c r="E96" s="184"/>
      <c r="F96" s="184"/>
      <c r="G96" s="244"/>
    </row>
    <row r="97" spans="1:7" s="117" customFormat="1" ht="13.8" thickBot="1" x14ac:dyDescent="0.3">
      <c r="A97" s="228" t="s">
        <v>154</v>
      </c>
      <c r="B97" s="152" t="s">
        <v>155</v>
      </c>
      <c r="C97" s="153">
        <f>+C99+C106+C114+C123+C132+C139+C143+C149+C160+C164</f>
        <v>0</v>
      </c>
      <c r="D97" s="153">
        <f>+D99+D106+D114+D123+D132+D139+D143+D149+D160+D164</f>
        <v>0</v>
      </c>
      <c r="E97" s="153">
        <f>+E99+E106+E114+E123+E132+E139+E143+E149+E160+E164</f>
        <v>6185230303.6700001</v>
      </c>
      <c r="F97" s="153">
        <f>+F99+F106+F114+F123+F132+F139+F143+F149+F160+F164</f>
        <v>0</v>
      </c>
      <c r="G97" s="229">
        <f>+F97+E97+D97+C97</f>
        <v>6185230303.6700001</v>
      </c>
    </row>
    <row r="98" spans="1:7" x14ac:dyDescent="0.25">
      <c r="A98" s="245"/>
      <c r="B98" s="186"/>
      <c r="C98" s="187"/>
      <c r="D98" s="187"/>
      <c r="E98" s="187"/>
      <c r="F98" s="187"/>
      <c r="G98" s="246"/>
    </row>
    <row r="99" spans="1:7" s="117" customFormat="1" x14ac:dyDescent="0.25">
      <c r="A99" s="233" t="s">
        <v>156</v>
      </c>
      <c r="B99" s="161" t="s">
        <v>157</v>
      </c>
      <c r="C99" s="162">
        <f>SUM(C101:C104)</f>
        <v>0</v>
      </c>
      <c r="D99" s="162">
        <f>SUM(D101:D104)</f>
        <v>0</v>
      </c>
      <c r="E99" s="162">
        <f>SUM(E101:E104)</f>
        <v>16000000</v>
      </c>
      <c r="F99" s="162">
        <f>SUM(F101:F104)</f>
        <v>0</v>
      </c>
      <c r="G99" s="162">
        <f>+F99+E99+D99+C99</f>
        <v>16000000</v>
      </c>
    </row>
    <row r="100" spans="1:7" x14ac:dyDescent="0.25">
      <c r="A100" s="234"/>
      <c r="B100" s="158"/>
      <c r="C100" s="159"/>
      <c r="D100" s="159"/>
      <c r="E100" s="159"/>
      <c r="F100" s="159"/>
      <c r="G100" s="232"/>
    </row>
    <row r="101" spans="1:7" hidden="1" x14ac:dyDescent="0.25">
      <c r="A101" s="247" t="s">
        <v>180</v>
      </c>
      <c r="B101" s="171" t="s">
        <v>303</v>
      </c>
      <c r="C101" s="166">
        <f>+'PRESUPUESTO N°01-2022'!H56</f>
        <v>0</v>
      </c>
      <c r="D101" s="166">
        <f>+'PRESUPUESTO N°01-2022'!J56</f>
        <v>0</v>
      </c>
      <c r="E101" s="166">
        <f>+'PRESUPUESTO N°01-2022'!AH56</f>
        <v>0</v>
      </c>
      <c r="F101" s="166">
        <f>+'PRESUPUESTO N°01-2022'!AK56</f>
        <v>0</v>
      </c>
      <c r="G101" s="166">
        <f>+C101+E101</f>
        <v>0</v>
      </c>
    </row>
    <row r="102" spans="1:7" x14ac:dyDescent="0.25">
      <c r="A102" s="248" t="s">
        <v>179</v>
      </c>
      <c r="B102" s="165" t="s">
        <v>158</v>
      </c>
      <c r="C102" s="166">
        <f>+'PRESUPUESTO N°01-2022'!H57</f>
        <v>0</v>
      </c>
      <c r="D102" s="166">
        <f>+'PRESUPUESTO N°01-2022'!J57</f>
        <v>0</v>
      </c>
      <c r="E102" s="166">
        <f>+'PRESUPUESTO N°01-2022'!AH57</f>
        <v>16000000</v>
      </c>
      <c r="F102" s="166">
        <f>+'PRESUPUESTO N°01-2022'!AK57</f>
        <v>0</v>
      </c>
      <c r="G102" s="166">
        <f>+E102</f>
        <v>16000000</v>
      </c>
    </row>
    <row r="103" spans="1:7" s="180" customFormat="1" hidden="1" x14ac:dyDescent="0.25">
      <c r="A103" s="248" t="s">
        <v>159</v>
      </c>
      <c r="B103" s="165" t="s">
        <v>160</v>
      </c>
      <c r="C103" s="166">
        <f>+'PRESUPUESTO N°01-2022'!H58</f>
        <v>0</v>
      </c>
      <c r="D103" s="166">
        <f>+'PRESUPUESTO N°01-2022'!J58</f>
        <v>0</v>
      </c>
      <c r="E103" s="166">
        <f>+'PRESUPUESTO N°01-2022'!AH58</f>
        <v>0</v>
      </c>
      <c r="F103" s="166">
        <f>+'PRESUPUESTO N°01-2022'!AK58</f>
        <v>0</v>
      </c>
      <c r="G103" s="166">
        <f>+E103</f>
        <v>0</v>
      </c>
    </row>
    <row r="104" spans="1:7" s="117" customFormat="1" hidden="1" x14ac:dyDescent="0.25">
      <c r="A104" s="248" t="s">
        <v>161</v>
      </c>
      <c r="B104" s="165" t="s">
        <v>162</v>
      </c>
      <c r="C104" s="166">
        <f>+'PRESUPUESTO N°01-2022'!H59</f>
        <v>0</v>
      </c>
      <c r="D104" s="166">
        <f>+'PRESUPUESTO N°01-2022'!J59</f>
        <v>0</v>
      </c>
      <c r="E104" s="166">
        <f>+'PRESUPUESTO N°01-2022'!AH59</f>
        <v>0</v>
      </c>
      <c r="F104" s="166">
        <f>+'PRESUPUESTO N°01-2022'!AK59</f>
        <v>0</v>
      </c>
      <c r="G104" s="166">
        <f>+E104</f>
        <v>0</v>
      </c>
    </row>
    <row r="105" spans="1:7" x14ac:dyDescent="0.25">
      <c r="A105" s="249"/>
      <c r="B105" s="173"/>
      <c r="C105" s="174"/>
      <c r="D105" s="174"/>
      <c r="E105" s="174"/>
      <c r="F105" s="174"/>
      <c r="G105" s="240"/>
    </row>
    <row r="106" spans="1:7" s="117" customFormat="1" x14ac:dyDescent="0.25">
      <c r="A106" s="233" t="s">
        <v>163</v>
      </c>
      <c r="B106" s="161" t="s">
        <v>164</v>
      </c>
      <c r="C106" s="162">
        <f>SUM(C108:C112)</f>
        <v>0</v>
      </c>
      <c r="D106" s="162">
        <f>SUM(D108:D112)</f>
        <v>0</v>
      </c>
      <c r="E106" s="162">
        <f>SUM(E108:E112)</f>
        <v>170677446.66999999</v>
      </c>
      <c r="F106" s="162">
        <f>SUM(F108:F112)</f>
        <v>0</v>
      </c>
      <c r="G106" s="162">
        <f>+F106+E106+D106+C106</f>
        <v>170677446.66999999</v>
      </c>
    </row>
    <row r="107" spans="1:7" s="180" customFormat="1" x14ac:dyDescent="0.25">
      <c r="A107" s="234"/>
      <c r="B107" s="158"/>
      <c r="C107" s="159"/>
      <c r="D107" s="159"/>
      <c r="E107" s="159"/>
      <c r="F107" s="159"/>
      <c r="G107" s="232"/>
    </row>
    <row r="108" spans="1:7" s="180" customFormat="1" hidden="1" x14ac:dyDescent="0.25">
      <c r="A108" s="247" t="s">
        <v>181</v>
      </c>
      <c r="B108" s="171" t="s">
        <v>165</v>
      </c>
      <c r="C108" s="166">
        <f>+'PRESUPUESTO N°01-2022'!H63</f>
        <v>0</v>
      </c>
      <c r="D108" s="166">
        <f>+'PRESUPUESTO N°01-2022'!J63</f>
        <v>0</v>
      </c>
      <c r="E108" s="166">
        <f>+'PRESUPUESTO N°01-2022'!AH63</f>
        <v>0</v>
      </c>
      <c r="F108" s="166">
        <f>+'PRESUPUESTO N°01-2022'!AK63</f>
        <v>0</v>
      </c>
      <c r="G108" s="166">
        <f>+E108</f>
        <v>0</v>
      </c>
    </row>
    <row r="109" spans="1:7" hidden="1" x14ac:dyDescent="0.25">
      <c r="A109" s="247" t="s">
        <v>182</v>
      </c>
      <c r="B109" s="191" t="s">
        <v>166</v>
      </c>
      <c r="C109" s="166">
        <f>+'PRESUPUESTO N°01-2022'!H64</f>
        <v>0</v>
      </c>
      <c r="D109" s="166">
        <f>+'PRESUPUESTO N°01-2022'!J64</f>
        <v>0</v>
      </c>
      <c r="E109" s="166">
        <f>+'PRESUPUESTO N°01-2022'!AH64</f>
        <v>0</v>
      </c>
      <c r="F109" s="166">
        <f>+'PRESUPUESTO N°01-2022'!AK64</f>
        <v>0</v>
      </c>
      <c r="G109" s="166">
        <f>+E109</f>
        <v>0</v>
      </c>
    </row>
    <row r="110" spans="1:7" x14ac:dyDescent="0.25">
      <c r="A110" s="248" t="s">
        <v>167</v>
      </c>
      <c r="B110" s="165" t="s">
        <v>168</v>
      </c>
      <c r="C110" s="166">
        <f>+'PRESUPUESTO N°01-2022'!H65</f>
        <v>0</v>
      </c>
      <c r="D110" s="166">
        <f>+'PRESUPUESTO N°01-2022'!J65</f>
        <v>0</v>
      </c>
      <c r="E110" s="166">
        <f>+'PRESUPUESTO N°01-2022'!AH65</f>
        <v>500000</v>
      </c>
      <c r="F110" s="166">
        <f>+'PRESUPUESTO N°01-2022'!AK65</f>
        <v>0</v>
      </c>
      <c r="G110" s="166">
        <f>+C110+E110</f>
        <v>500000</v>
      </c>
    </row>
    <row r="111" spans="1:7" s="180" customFormat="1" x14ac:dyDescent="0.25">
      <c r="A111" s="248" t="s">
        <v>183</v>
      </c>
      <c r="B111" s="165" t="s">
        <v>304</v>
      </c>
      <c r="C111" s="166">
        <f>+'PRESUPUESTO N°01-2022'!H66</f>
        <v>0</v>
      </c>
      <c r="D111" s="166">
        <f>+'PRESUPUESTO N°01-2022'!J66</f>
        <v>0</v>
      </c>
      <c r="E111" s="166">
        <f>+'PRESUPUESTO N°01-2022'!AH66</f>
        <v>170177446.66999999</v>
      </c>
      <c r="F111" s="166">
        <f>+'PRESUPUESTO N°01-2022'!AK66</f>
        <v>0</v>
      </c>
      <c r="G111" s="166">
        <f>+C111+E111</f>
        <v>170177446.66999999</v>
      </c>
    </row>
    <row r="112" spans="1:7" s="192" customFormat="1" hidden="1" x14ac:dyDescent="0.25">
      <c r="A112" s="247" t="s">
        <v>169</v>
      </c>
      <c r="B112" s="171" t="s">
        <v>170</v>
      </c>
      <c r="C112" s="166">
        <f>+'PRESUPUESTO N°01-2022'!H67</f>
        <v>0</v>
      </c>
      <c r="D112" s="166">
        <f>+'PRESUPUESTO N°01-2022'!J67</f>
        <v>0</v>
      </c>
      <c r="E112" s="166">
        <f>+'PRESUPUESTO N°01-2022'!AH67</f>
        <v>0</v>
      </c>
      <c r="F112" s="166">
        <f>+'PRESUPUESTO N°01-2022'!AK67</f>
        <v>0</v>
      </c>
      <c r="G112" s="166">
        <v>0</v>
      </c>
    </row>
    <row r="113" spans="1:7" x14ac:dyDescent="0.25">
      <c r="A113" s="249"/>
      <c r="B113" s="173"/>
      <c r="C113" s="174"/>
      <c r="D113" s="174"/>
      <c r="E113" s="174"/>
      <c r="F113" s="174"/>
      <c r="G113" s="240"/>
    </row>
    <row r="114" spans="1:7" s="117" customFormat="1" x14ac:dyDescent="0.25">
      <c r="A114" s="233" t="s">
        <v>171</v>
      </c>
      <c r="B114" s="161" t="s">
        <v>172</v>
      </c>
      <c r="C114" s="162">
        <f>SUM(C116:C121)</f>
        <v>0</v>
      </c>
      <c r="D114" s="162">
        <f>SUM(D116:D121)</f>
        <v>0</v>
      </c>
      <c r="E114" s="162">
        <f>SUM(E116:E121)</f>
        <v>340445171</v>
      </c>
      <c r="F114" s="162">
        <f>SUM(F116:F121)</f>
        <v>0</v>
      </c>
      <c r="G114" s="162">
        <f>+F114+E114+D114+C114</f>
        <v>340445171</v>
      </c>
    </row>
    <row r="115" spans="1:7" x14ac:dyDescent="0.25">
      <c r="A115" s="234"/>
      <c r="B115" s="158"/>
      <c r="C115" s="159"/>
      <c r="D115" s="159"/>
      <c r="E115" s="159"/>
      <c r="F115" s="159"/>
      <c r="G115" s="166"/>
    </row>
    <row r="116" spans="1:7" hidden="1" x14ac:dyDescent="0.25">
      <c r="A116" s="248" t="s">
        <v>184</v>
      </c>
      <c r="B116" s="165" t="s">
        <v>305</v>
      </c>
      <c r="C116" s="166">
        <f>+'PRESUPUESTO N°01-2022'!H71</f>
        <v>0</v>
      </c>
      <c r="D116" s="166">
        <f>+'PRESUPUESTO N°01-2022'!J71</f>
        <v>0</v>
      </c>
      <c r="E116" s="166">
        <f>+'PRESUPUESTO N°01-2022'!AH71</f>
        <v>0</v>
      </c>
      <c r="F116" s="166">
        <f>+'PRESUPUESTO N°01-2022'!AK71</f>
        <v>0</v>
      </c>
      <c r="G116" s="166">
        <f t="shared" ref="G116:G121" si="1">+E116</f>
        <v>0</v>
      </c>
    </row>
    <row r="117" spans="1:7" x14ac:dyDescent="0.25">
      <c r="A117" s="248" t="s">
        <v>185</v>
      </c>
      <c r="B117" s="165" t="s">
        <v>306</v>
      </c>
      <c r="C117" s="166">
        <f>+'PRESUPUESTO N°01-2022'!H72</f>
        <v>0</v>
      </c>
      <c r="D117" s="166">
        <f>+'PRESUPUESTO N°01-2022'!J72</f>
        <v>0</v>
      </c>
      <c r="E117" s="166">
        <f>+'PRESUPUESTO N°01-2022'!AH72</f>
        <v>340360171</v>
      </c>
      <c r="F117" s="166">
        <f>+'PRESUPUESTO N°01-2022'!AK72</f>
        <v>0</v>
      </c>
      <c r="G117" s="166">
        <f t="shared" si="1"/>
        <v>340360171</v>
      </c>
    </row>
    <row r="118" spans="1:7" hidden="1" x14ac:dyDescent="0.25">
      <c r="A118" s="248" t="s">
        <v>196</v>
      </c>
      <c r="B118" s="165" t="s">
        <v>307</v>
      </c>
      <c r="C118" s="166">
        <f>+'PRESUPUESTO N°01-2022'!H73</f>
        <v>0</v>
      </c>
      <c r="D118" s="166">
        <f>+'PRESUPUESTO N°01-2022'!J73</f>
        <v>0</v>
      </c>
      <c r="E118" s="166">
        <f>+'PRESUPUESTO N°01-2022'!AH73</f>
        <v>0</v>
      </c>
      <c r="F118" s="166">
        <f>+'PRESUPUESTO N°01-2022'!AK73</f>
        <v>0</v>
      </c>
      <c r="G118" s="166">
        <f>+C118+E118</f>
        <v>0</v>
      </c>
    </row>
    <row r="119" spans="1:7" s="180" customFormat="1" x14ac:dyDescent="0.25">
      <c r="A119" s="248" t="s">
        <v>55</v>
      </c>
      <c r="B119" s="165" t="s">
        <v>308</v>
      </c>
      <c r="C119" s="166">
        <f>+'PRESUPUESTO N°01-2022'!H74</f>
        <v>0</v>
      </c>
      <c r="D119" s="166">
        <f>+'PRESUPUESTO N°01-2022'!J74</f>
        <v>0</v>
      </c>
      <c r="E119" s="166">
        <f>+'PRESUPUESTO N°01-2022'!AH74</f>
        <v>85000</v>
      </c>
      <c r="F119" s="166">
        <f>+'PRESUPUESTO N°01-2022'!AK74</f>
        <v>0</v>
      </c>
      <c r="G119" s="166">
        <f t="shared" si="1"/>
        <v>85000</v>
      </c>
    </row>
    <row r="120" spans="1:7" hidden="1" x14ac:dyDescent="0.25">
      <c r="A120" s="247" t="s">
        <v>56</v>
      </c>
      <c r="B120" s="171" t="s">
        <v>309</v>
      </c>
      <c r="C120" s="166">
        <f>+'PRESUPUESTO N°01-2022'!H75</f>
        <v>0</v>
      </c>
      <c r="D120" s="166">
        <f>+'PRESUPUESTO N°01-2022'!J75</f>
        <v>0</v>
      </c>
      <c r="E120" s="166">
        <f>+'PRESUPUESTO N°01-2022'!AH75</f>
        <v>0</v>
      </c>
      <c r="F120" s="166">
        <f>+'PRESUPUESTO N°01-2022'!AK75</f>
        <v>0</v>
      </c>
      <c r="G120" s="166">
        <f t="shared" si="1"/>
        <v>0</v>
      </c>
    </row>
    <row r="121" spans="1:7" s="117" customFormat="1" hidden="1" x14ac:dyDescent="0.25">
      <c r="A121" s="248" t="s">
        <v>276</v>
      </c>
      <c r="B121" s="165" t="s">
        <v>310</v>
      </c>
      <c r="C121" s="166">
        <f>+'PRESUPUESTO N°01-2022'!H76</f>
        <v>0</v>
      </c>
      <c r="D121" s="166">
        <f>+'PRESUPUESTO N°01-2022'!J76</f>
        <v>0</v>
      </c>
      <c r="E121" s="166">
        <f>+'PRESUPUESTO N°01-2022'!AH76</f>
        <v>0</v>
      </c>
      <c r="F121" s="166">
        <f>+'PRESUPUESTO N°01-2022'!AK76</f>
        <v>0</v>
      </c>
      <c r="G121" s="166">
        <f t="shared" si="1"/>
        <v>0</v>
      </c>
    </row>
    <row r="122" spans="1:7" x14ac:dyDescent="0.25">
      <c r="A122" s="241"/>
      <c r="B122" s="168"/>
      <c r="C122" s="169"/>
      <c r="D122" s="169"/>
      <c r="E122" s="169"/>
      <c r="F122" s="169"/>
      <c r="G122" s="237"/>
    </row>
    <row r="123" spans="1:7" s="117" customFormat="1" x14ac:dyDescent="0.25">
      <c r="A123" s="233" t="s">
        <v>57</v>
      </c>
      <c r="B123" s="161" t="s">
        <v>58</v>
      </c>
      <c r="C123" s="162">
        <f>SUM(C125:C130)</f>
        <v>0</v>
      </c>
      <c r="D123" s="162">
        <f>SUM(D125:D130)</f>
        <v>0</v>
      </c>
      <c r="E123" s="162">
        <f>SUM(E125:E130)</f>
        <v>5638699609</v>
      </c>
      <c r="F123" s="162">
        <f>SUM(F125:F130)</f>
        <v>0</v>
      </c>
      <c r="G123" s="162">
        <f>+F123+E123+D123+C123</f>
        <v>5638699609</v>
      </c>
    </row>
    <row r="124" spans="1:7" x14ac:dyDescent="0.25">
      <c r="A124" s="234"/>
      <c r="B124" s="158"/>
      <c r="C124" s="159"/>
      <c r="D124" s="159"/>
      <c r="E124" s="159"/>
      <c r="F124" s="159"/>
      <c r="G124" s="232"/>
    </row>
    <row r="125" spans="1:7" s="117" customFormat="1" x14ac:dyDescent="0.25">
      <c r="A125" s="248" t="s">
        <v>311</v>
      </c>
      <c r="B125" s="165" t="s">
        <v>312</v>
      </c>
      <c r="C125" s="166">
        <f>+'PRESUPUESTO N°01-2022'!H80</f>
        <v>0</v>
      </c>
      <c r="D125" s="166">
        <f>+'PRESUPUESTO N°01-2022'!J80</f>
        <v>0</v>
      </c>
      <c r="E125" s="166">
        <f>+'PRESUPUESTO N°01-2022'!AH80</f>
        <v>3500000</v>
      </c>
      <c r="F125" s="166">
        <f>+'PRESUPUESTO N°01-2022'!AK80</f>
        <v>0</v>
      </c>
      <c r="G125" s="166">
        <f t="shared" ref="G125:G130" si="2">+C125+E125</f>
        <v>3500000</v>
      </c>
    </row>
    <row r="126" spans="1:7" hidden="1" x14ac:dyDescent="0.25">
      <c r="A126" s="248" t="s">
        <v>267</v>
      </c>
      <c r="B126" s="165" t="s">
        <v>313</v>
      </c>
      <c r="C126" s="166">
        <f>+'PRESUPUESTO N°01-2022'!H81</f>
        <v>0</v>
      </c>
      <c r="D126" s="166">
        <f>+'PRESUPUESTO N°01-2022'!J81</f>
        <v>0</v>
      </c>
      <c r="E126" s="166">
        <f>+'PRESUPUESTO N°01-2022'!AH81</f>
        <v>0</v>
      </c>
      <c r="F126" s="166">
        <f>+'PRESUPUESTO N°01-2022'!AK81</f>
        <v>0</v>
      </c>
      <c r="G126" s="166">
        <f t="shared" si="2"/>
        <v>0</v>
      </c>
    </row>
    <row r="127" spans="1:7" s="180" customFormat="1" x14ac:dyDescent="0.25">
      <c r="A127" s="248" t="s">
        <v>59</v>
      </c>
      <c r="B127" s="165" t="s">
        <v>60</v>
      </c>
      <c r="C127" s="166">
        <f>+'PRESUPUESTO N°01-2022'!H82</f>
        <v>0</v>
      </c>
      <c r="D127" s="166">
        <f>+'PRESUPUESTO N°01-2022'!J82</f>
        <v>0</v>
      </c>
      <c r="E127" s="166">
        <f>+'PRESUPUESTO N°01-2022'!AH82</f>
        <v>10000000</v>
      </c>
      <c r="F127" s="166">
        <f>+'PRESUPUESTO N°01-2022'!AK82</f>
        <v>0</v>
      </c>
      <c r="G127" s="166">
        <f t="shared" si="2"/>
        <v>10000000</v>
      </c>
    </row>
    <row r="128" spans="1:7" hidden="1" x14ac:dyDescent="0.25">
      <c r="A128" s="248" t="s">
        <v>61</v>
      </c>
      <c r="B128" s="165" t="s">
        <v>62</v>
      </c>
      <c r="C128" s="166">
        <f>+'PRESUPUESTO N°01-2022'!H83</f>
        <v>0</v>
      </c>
      <c r="D128" s="166">
        <f>+'PRESUPUESTO N°01-2022'!J83</f>
        <v>0</v>
      </c>
      <c r="E128" s="166">
        <f>+'PRESUPUESTO N°01-2022'!AH83</f>
        <v>0</v>
      </c>
      <c r="F128" s="166">
        <f>+'PRESUPUESTO N°01-2022'!AK83</f>
        <v>0</v>
      </c>
      <c r="G128" s="166">
        <f t="shared" si="2"/>
        <v>0</v>
      </c>
    </row>
    <row r="129" spans="1:7" x14ac:dyDescent="0.25">
      <c r="A129" s="247" t="s">
        <v>63</v>
      </c>
      <c r="B129" s="171" t="s">
        <v>64</v>
      </c>
      <c r="C129" s="166">
        <f>+'PRESUPUESTO N°01-2022'!H84</f>
        <v>0</v>
      </c>
      <c r="D129" s="166">
        <f>+'PRESUPUESTO N°01-2022'!J84</f>
        <v>0</v>
      </c>
      <c r="E129" s="166">
        <f>+'PRESUPUESTO N°01-2022'!AH84</f>
        <v>3520000</v>
      </c>
      <c r="F129" s="166">
        <f>+'PRESUPUESTO N°01-2022'!AK84</f>
        <v>0</v>
      </c>
      <c r="G129" s="166">
        <f t="shared" si="2"/>
        <v>3520000</v>
      </c>
    </row>
    <row r="130" spans="1:7" x14ac:dyDescent="0.25">
      <c r="A130" s="247" t="s">
        <v>65</v>
      </c>
      <c r="B130" s="171" t="s">
        <v>66</v>
      </c>
      <c r="C130" s="166">
        <f>+'PRESUPUESTO N°01-2022'!H85</f>
        <v>0</v>
      </c>
      <c r="D130" s="166">
        <f>+'PRESUPUESTO N°01-2022'!J85</f>
        <v>0</v>
      </c>
      <c r="E130" s="166">
        <f>+'PRESUPUESTO N°01-2022'!AH85</f>
        <v>5621679609</v>
      </c>
      <c r="F130" s="166">
        <f>+'PRESUPUESTO N°01-2022'!AK85</f>
        <v>0</v>
      </c>
      <c r="G130" s="166">
        <f t="shared" si="2"/>
        <v>5621679609</v>
      </c>
    </row>
    <row r="131" spans="1:7" s="117" customFormat="1" x14ac:dyDescent="0.25">
      <c r="A131" s="241"/>
      <c r="B131" s="168"/>
      <c r="C131" s="169"/>
      <c r="D131" s="169"/>
      <c r="E131" s="169"/>
      <c r="F131" s="169"/>
      <c r="G131" s="237"/>
    </row>
    <row r="132" spans="1:7" x14ac:dyDescent="0.25">
      <c r="A132" s="233" t="s">
        <v>67</v>
      </c>
      <c r="B132" s="161" t="s">
        <v>68</v>
      </c>
      <c r="C132" s="162">
        <f>SUM(C134:C137)</f>
        <v>0</v>
      </c>
      <c r="D132" s="162">
        <f>SUM(D134:D137)</f>
        <v>0</v>
      </c>
      <c r="E132" s="162">
        <f>SUM(E134:E137)</f>
        <v>14055000</v>
      </c>
      <c r="F132" s="162">
        <f>SUM(F134:F137)</f>
        <v>0</v>
      </c>
      <c r="G132" s="162">
        <f>+F132+E132+D132+C132</f>
        <v>14055000</v>
      </c>
    </row>
    <row r="133" spans="1:7" x14ac:dyDescent="0.25">
      <c r="A133" s="234"/>
      <c r="B133" s="158"/>
      <c r="C133" s="159"/>
      <c r="D133" s="159"/>
      <c r="E133" s="159"/>
      <c r="F133" s="159"/>
      <c r="G133" s="232"/>
    </row>
    <row r="134" spans="1:7" x14ac:dyDescent="0.25">
      <c r="A134" s="248" t="s">
        <v>193</v>
      </c>
      <c r="B134" s="165" t="s">
        <v>69</v>
      </c>
      <c r="C134" s="166">
        <f>+'PRESUPUESTO N°01-2022'!H89</f>
        <v>0</v>
      </c>
      <c r="D134" s="166">
        <f>+'PRESUPUESTO N°01-2022'!J89</f>
        <v>0</v>
      </c>
      <c r="E134" s="166">
        <f>+'PRESUPUESTO N°01-2022'!AH89</f>
        <v>5055000</v>
      </c>
      <c r="F134" s="166">
        <f>+'PRESUPUESTO N°01-2022'!AK89</f>
        <v>0</v>
      </c>
      <c r="G134" s="166">
        <f>+C134+E134</f>
        <v>5055000</v>
      </c>
    </row>
    <row r="135" spans="1:7" x14ac:dyDescent="0.25">
      <c r="A135" s="248" t="s">
        <v>187</v>
      </c>
      <c r="B135" s="165" t="s">
        <v>314</v>
      </c>
      <c r="C135" s="166">
        <f>+'PRESUPUESTO N°01-2022'!H90</f>
        <v>0</v>
      </c>
      <c r="D135" s="166">
        <f>+'PRESUPUESTO N°01-2022'!J90</f>
        <v>0</v>
      </c>
      <c r="E135" s="166">
        <f>+'PRESUPUESTO N°01-2022'!AH90</f>
        <v>9000000</v>
      </c>
      <c r="F135" s="166">
        <f>+'PRESUPUESTO N°01-2022'!AK90</f>
        <v>0</v>
      </c>
      <c r="G135" s="166">
        <f>+C135+E135</f>
        <v>9000000</v>
      </c>
    </row>
    <row r="136" spans="1:7" s="117" customFormat="1" hidden="1" x14ac:dyDescent="0.25">
      <c r="A136" s="248" t="s">
        <v>70</v>
      </c>
      <c r="B136" s="165" t="s">
        <v>71</v>
      </c>
      <c r="C136" s="166">
        <f>+'PRESUPUESTO N°01-2022'!H91</f>
        <v>0</v>
      </c>
      <c r="D136" s="166">
        <f>+'PRESUPUESTO N°01-2022'!J91</f>
        <v>0</v>
      </c>
      <c r="E136" s="166">
        <f>+'PRESUPUESTO N°01-2022'!AH91</f>
        <v>0</v>
      </c>
      <c r="F136" s="166">
        <f>+'PRESUPUESTO N°01-2022'!AK91</f>
        <v>0</v>
      </c>
      <c r="G136" s="166">
        <f>+C136+E136</f>
        <v>0</v>
      </c>
    </row>
    <row r="137" spans="1:7" hidden="1" x14ac:dyDescent="0.25">
      <c r="A137" s="248" t="s">
        <v>188</v>
      </c>
      <c r="B137" s="165" t="s">
        <v>315</v>
      </c>
      <c r="C137" s="166">
        <f>+'PRESUPUESTO N°01-2022'!H92</f>
        <v>0</v>
      </c>
      <c r="D137" s="166">
        <f>+'PRESUPUESTO N°01-2022'!J92</f>
        <v>0</v>
      </c>
      <c r="E137" s="166">
        <f>+'PRESUPUESTO N°01-2022'!AH92</f>
        <v>0</v>
      </c>
      <c r="F137" s="166">
        <f>+'PRESUPUESTO N°01-2022'!AK92</f>
        <v>0</v>
      </c>
      <c r="G137" s="166">
        <f>+C137+E137</f>
        <v>0</v>
      </c>
    </row>
    <row r="138" spans="1:7" hidden="1" x14ac:dyDescent="0.25">
      <c r="A138" s="234"/>
      <c r="B138" s="158"/>
      <c r="C138" s="159"/>
      <c r="D138" s="159"/>
      <c r="E138" s="159"/>
      <c r="F138" s="159"/>
      <c r="G138" s="232"/>
    </row>
    <row r="139" spans="1:7" s="180" customFormat="1" hidden="1" x14ac:dyDescent="0.25">
      <c r="A139" s="233" t="s">
        <v>72</v>
      </c>
      <c r="B139" s="161" t="s">
        <v>73</v>
      </c>
      <c r="C139" s="162">
        <f>+C141</f>
        <v>0</v>
      </c>
      <c r="D139" s="162">
        <f>+D141</f>
        <v>0</v>
      </c>
      <c r="E139" s="162">
        <f>+E141</f>
        <v>0</v>
      </c>
      <c r="F139" s="162">
        <f>+F141</f>
        <v>0</v>
      </c>
      <c r="G139" s="162">
        <f>+G141</f>
        <v>0</v>
      </c>
    </row>
    <row r="140" spans="1:7" hidden="1" x14ac:dyDescent="0.25">
      <c r="A140" s="234"/>
      <c r="B140" s="158"/>
      <c r="C140" s="159"/>
      <c r="D140" s="159"/>
      <c r="E140" s="159"/>
      <c r="F140" s="159"/>
      <c r="G140" s="232"/>
    </row>
    <row r="141" spans="1:7" hidden="1" x14ac:dyDescent="0.25">
      <c r="A141" s="247" t="s">
        <v>74</v>
      </c>
      <c r="B141" s="171" t="s">
        <v>75</v>
      </c>
      <c r="C141" s="166">
        <f>+'PRESUPUESTO N°01-2022'!H96</f>
        <v>0</v>
      </c>
      <c r="D141" s="166">
        <f>+'PRESUPUESTO N°01-2022'!J96</f>
        <v>0</v>
      </c>
      <c r="E141" s="166">
        <f>+'PRESUPUESTO N°01-2022'!AH96</f>
        <v>0</v>
      </c>
      <c r="F141" s="166">
        <f>+'PRESUPUESTO N°01-2022'!AK96</f>
        <v>0</v>
      </c>
      <c r="G141" s="166">
        <f>+E141</f>
        <v>0</v>
      </c>
    </row>
    <row r="142" spans="1:7" s="117" customFormat="1" x14ac:dyDescent="0.25">
      <c r="A142" s="249"/>
      <c r="B142" s="173"/>
      <c r="C142" s="174"/>
      <c r="D142" s="174"/>
      <c r="E142" s="174"/>
      <c r="F142" s="174"/>
      <c r="G142" s="240"/>
    </row>
    <row r="143" spans="1:7" x14ac:dyDescent="0.25">
      <c r="A143" s="233" t="s">
        <v>76</v>
      </c>
      <c r="B143" s="161" t="s">
        <v>77</v>
      </c>
      <c r="C143" s="162">
        <f>SUM(C145:C147)</f>
        <v>0</v>
      </c>
      <c r="D143" s="162">
        <f>SUM(D145:D147)</f>
        <v>0</v>
      </c>
      <c r="E143" s="162">
        <f>SUM(E145:E147)</f>
        <v>1500000</v>
      </c>
      <c r="F143" s="162">
        <f>SUM(F145:F147)</f>
        <v>0</v>
      </c>
      <c r="G143" s="162">
        <f>+F143+E143+D143+C143</f>
        <v>1500000</v>
      </c>
    </row>
    <row r="144" spans="1:7" x14ac:dyDescent="0.25">
      <c r="A144" s="234"/>
      <c r="B144" s="158"/>
      <c r="C144" s="159"/>
      <c r="D144" s="159"/>
      <c r="E144" s="159"/>
      <c r="F144" s="159"/>
      <c r="G144" s="232"/>
    </row>
    <row r="145" spans="1:7" s="180" customFormat="1" x14ac:dyDescent="0.25">
      <c r="A145" s="248" t="s">
        <v>186</v>
      </c>
      <c r="B145" s="165" t="s">
        <v>78</v>
      </c>
      <c r="C145" s="166">
        <f>+'PRESUPUESTO N°01-2022'!H100</f>
        <v>0</v>
      </c>
      <c r="D145" s="166">
        <f>+'PRESUPUESTO N°01-2022'!J100</f>
        <v>0</v>
      </c>
      <c r="E145" s="166">
        <f>+'PRESUPUESTO N°01-2022'!AH100</f>
        <v>1500000</v>
      </c>
      <c r="F145" s="166">
        <f>+'PRESUPUESTO N°01-2022'!AK100</f>
        <v>0</v>
      </c>
      <c r="G145" s="166">
        <f>+C145+E145</f>
        <v>1500000</v>
      </c>
    </row>
    <row r="146" spans="1:7" s="192" customFormat="1" hidden="1" x14ac:dyDescent="0.25">
      <c r="A146" s="248" t="s">
        <v>79</v>
      </c>
      <c r="B146" s="165" t="s">
        <v>80</v>
      </c>
      <c r="C146" s="166">
        <f>+'PRESUPUESTO N°01-2022'!H101</f>
        <v>0</v>
      </c>
      <c r="D146" s="166">
        <f>+'PRESUPUESTO N°01-2022'!J101</f>
        <v>0</v>
      </c>
      <c r="E146" s="166">
        <f>+'PRESUPUESTO N°01-2022'!AH101</f>
        <v>0</v>
      </c>
      <c r="F146" s="166">
        <f>+'PRESUPUESTO N°01-2022'!AK101</f>
        <v>0</v>
      </c>
      <c r="G146" s="166">
        <f>+C146+E146</f>
        <v>0</v>
      </c>
    </row>
    <row r="147" spans="1:7" hidden="1" x14ac:dyDescent="0.25">
      <c r="A147" s="247" t="s">
        <v>81</v>
      </c>
      <c r="B147" s="171" t="s">
        <v>82</v>
      </c>
      <c r="C147" s="166">
        <f>+'PRESUPUESTO N°01-2022'!H102</f>
        <v>0</v>
      </c>
      <c r="D147" s="166">
        <f>+'PRESUPUESTO N°01-2022'!J102</f>
        <v>0</v>
      </c>
      <c r="E147" s="166">
        <f>+'PRESUPUESTO N°01-2022'!AH102</f>
        <v>0</v>
      </c>
      <c r="F147" s="166">
        <f>+'PRESUPUESTO N°01-2022'!AK102</f>
        <v>0</v>
      </c>
      <c r="G147" s="166">
        <f>+E147</f>
        <v>0</v>
      </c>
    </row>
    <row r="148" spans="1:7" s="117" customFormat="1" x14ac:dyDescent="0.25">
      <c r="A148" s="249"/>
      <c r="B148" s="173"/>
      <c r="C148" s="174"/>
      <c r="D148" s="174"/>
      <c r="E148" s="174"/>
      <c r="F148" s="174"/>
      <c r="G148" s="240"/>
    </row>
    <row r="149" spans="1:7" x14ac:dyDescent="0.25">
      <c r="A149" s="233" t="s">
        <v>83</v>
      </c>
      <c r="B149" s="161" t="s">
        <v>84</v>
      </c>
      <c r="C149" s="162">
        <f>SUM(C151:C158)</f>
        <v>0</v>
      </c>
      <c r="D149" s="162">
        <f>SUM(D151:D158)</f>
        <v>0</v>
      </c>
      <c r="E149" s="162">
        <f>SUM(E151:E158)</f>
        <v>3323077</v>
      </c>
      <c r="F149" s="162">
        <f>SUM(F151:F158)</f>
        <v>0</v>
      </c>
      <c r="G149" s="162">
        <f>+F149+E149+D149+C149</f>
        <v>3323077</v>
      </c>
    </row>
    <row r="150" spans="1:7" x14ac:dyDescent="0.25">
      <c r="A150" s="234"/>
      <c r="B150" s="158"/>
      <c r="C150" s="159"/>
      <c r="D150" s="159"/>
      <c r="E150" s="159"/>
      <c r="F150" s="159"/>
      <c r="G150" s="232"/>
    </row>
    <row r="151" spans="1:7" hidden="1" x14ac:dyDescent="0.25">
      <c r="A151" s="248" t="s">
        <v>85</v>
      </c>
      <c r="B151" s="165" t="s">
        <v>86</v>
      </c>
      <c r="C151" s="166">
        <f>+'PRESUPUESTO N°01-2022'!H106</f>
        <v>0</v>
      </c>
      <c r="D151" s="166">
        <f>+'PRESUPUESTO N°01-2022'!J106</f>
        <v>0</v>
      </c>
      <c r="E151" s="166">
        <f>+'PRESUPUESTO N°01-2022'!AH106</f>
        <v>0</v>
      </c>
      <c r="F151" s="166">
        <f>+'PRESUPUESTO N°01-2022'!AK106</f>
        <v>0</v>
      </c>
      <c r="G151" s="166">
        <f>+C151+E151</f>
        <v>0</v>
      </c>
    </row>
    <row r="152" spans="1:7" hidden="1" x14ac:dyDescent="0.25">
      <c r="A152" s="248" t="s">
        <v>87</v>
      </c>
      <c r="B152" s="165" t="s">
        <v>88</v>
      </c>
      <c r="C152" s="166">
        <f>+'PRESUPUESTO N°01-2022'!H107</f>
        <v>0</v>
      </c>
      <c r="D152" s="166">
        <f>+'PRESUPUESTO N°01-2022'!J107</f>
        <v>0</v>
      </c>
      <c r="E152" s="166">
        <f>+'PRESUPUESTO N°01-2022'!AH107</f>
        <v>0</v>
      </c>
      <c r="F152" s="166">
        <f>+'PRESUPUESTO N°01-2022'!AK107</f>
        <v>0</v>
      </c>
      <c r="G152" s="166">
        <f t="shared" ref="G152:G158" si="3">+E152</f>
        <v>0</v>
      </c>
    </row>
    <row r="153" spans="1:7" hidden="1" x14ac:dyDescent="0.25">
      <c r="A153" s="248" t="s">
        <v>316</v>
      </c>
      <c r="B153" s="165" t="s">
        <v>317</v>
      </c>
      <c r="C153" s="166">
        <f>+'PRESUPUESTO N°01-2022'!H108</f>
        <v>0</v>
      </c>
      <c r="D153" s="166">
        <f>+'PRESUPUESTO N°01-2022'!J108</f>
        <v>0</v>
      </c>
      <c r="E153" s="166">
        <f>+'PRESUPUESTO N°01-2022'!AH108</f>
        <v>0</v>
      </c>
      <c r="F153" s="166">
        <f>+'PRESUPUESTO N°01-2022'!AK108</f>
        <v>0</v>
      </c>
      <c r="G153" s="166">
        <f t="shared" si="3"/>
        <v>0</v>
      </c>
    </row>
    <row r="154" spans="1:7" x14ac:dyDescent="0.25">
      <c r="A154" s="248" t="s">
        <v>89</v>
      </c>
      <c r="B154" s="165" t="s">
        <v>90</v>
      </c>
      <c r="C154" s="166">
        <f>+'PRESUPUESTO N°01-2022'!H109</f>
        <v>0</v>
      </c>
      <c r="D154" s="166">
        <f>+'PRESUPUESTO N°01-2022'!J109</f>
        <v>0</v>
      </c>
      <c r="E154" s="166">
        <f>+'PRESUPUESTO N°01-2022'!AH109</f>
        <v>3323077</v>
      </c>
      <c r="F154" s="166">
        <f>+'PRESUPUESTO N°01-2022'!AK109</f>
        <v>0</v>
      </c>
      <c r="G154" s="166">
        <f t="shared" si="3"/>
        <v>3323077</v>
      </c>
    </row>
    <row r="155" spans="1:7" hidden="1" x14ac:dyDescent="0.25">
      <c r="A155" s="248" t="s">
        <v>91</v>
      </c>
      <c r="B155" s="165" t="s">
        <v>92</v>
      </c>
      <c r="C155" s="166">
        <f>+'PRESUPUESTO N°01-2022'!H110</f>
        <v>0</v>
      </c>
      <c r="D155" s="166">
        <f>+'PRESUPUESTO N°01-2022'!J110</f>
        <v>0</v>
      </c>
      <c r="E155" s="166">
        <f>+'PRESUPUESTO N°01-2022'!AH110</f>
        <v>0</v>
      </c>
      <c r="F155" s="166">
        <f>+'PRESUPUESTO N°01-2022'!AK110</f>
        <v>0</v>
      </c>
      <c r="G155" s="166">
        <f t="shared" si="3"/>
        <v>0</v>
      </c>
    </row>
    <row r="156" spans="1:7" hidden="1" x14ac:dyDescent="0.25">
      <c r="A156" s="248" t="s">
        <v>93</v>
      </c>
      <c r="B156" s="165" t="s">
        <v>318</v>
      </c>
      <c r="C156" s="166">
        <f>+'PRESUPUESTO N°01-2022'!H111</f>
        <v>0</v>
      </c>
      <c r="D156" s="166">
        <f>+'PRESUPUESTO N°01-2022'!J111</f>
        <v>0</v>
      </c>
      <c r="E156" s="166">
        <f>+'PRESUPUESTO N°01-2022'!AH111</f>
        <v>0</v>
      </c>
      <c r="F156" s="166">
        <f>+'PRESUPUESTO N°01-2022'!AK111</f>
        <v>0</v>
      </c>
      <c r="G156" s="166">
        <f>+C156+E156</f>
        <v>0</v>
      </c>
    </row>
    <row r="157" spans="1:7" s="117" customFormat="1" ht="12.75" hidden="1" customHeight="1" x14ac:dyDescent="0.25">
      <c r="A157" s="248" t="s">
        <v>94</v>
      </c>
      <c r="B157" s="165" t="s">
        <v>95</v>
      </c>
      <c r="C157" s="166">
        <f>+'PRESUPUESTO N°01-2022'!H112</f>
        <v>0</v>
      </c>
      <c r="D157" s="166" t="s">
        <v>260</v>
      </c>
      <c r="E157" s="166">
        <f>+'PRESUPUESTO N°01-2022'!AH112</f>
        <v>0</v>
      </c>
      <c r="F157" s="166">
        <f>+'PRESUPUESTO N°01-2022'!AK112</f>
        <v>0</v>
      </c>
      <c r="G157" s="166">
        <f>+C157+E157</f>
        <v>0</v>
      </c>
    </row>
    <row r="158" spans="1:7" hidden="1" x14ac:dyDescent="0.25">
      <c r="A158" s="248" t="s">
        <v>96</v>
      </c>
      <c r="B158" s="165" t="s">
        <v>97</v>
      </c>
      <c r="C158" s="166">
        <f>+'PRESUPUESTO N°01-2022'!H113</f>
        <v>0</v>
      </c>
      <c r="D158" s="166">
        <f>+'PRESUPUESTO N°01-2022'!J113</f>
        <v>0</v>
      </c>
      <c r="E158" s="166">
        <f>+'PRESUPUESTO N°01-2022'!AH113</f>
        <v>0</v>
      </c>
      <c r="F158" s="166">
        <f>+'PRESUPUESTO N°01-2022'!AK113</f>
        <v>0</v>
      </c>
      <c r="G158" s="166">
        <f t="shared" si="3"/>
        <v>0</v>
      </c>
    </row>
    <row r="159" spans="1:7" s="117" customFormat="1" x14ac:dyDescent="0.25">
      <c r="A159" s="241"/>
      <c r="B159" s="168"/>
      <c r="C159" s="169"/>
      <c r="D159" s="169"/>
      <c r="E159" s="169"/>
      <c r="F159" s="169"/>
      <c r="G159" s="237"/>
    </row>
    <row r="160" spans="1:7" s="180" customFormat="1" x14ac:dyDescent="0.25">
      <c r="A160" s="233" t="s">
        <v>319</v>
      </c>
      <c r="B160" s="161" t="s">
        <v>320</v>
      </c>
      <c r="C160" s="162">
        <f>SUM(C162)</f>
        <v>0</v>
      </c>
      <c r="D160" s="162">
        <f>SUM(D162)</f>
        <v>0</v>
      </c>
      <c r="E160" s="162">
        <f>SUM(E162)</f>
        <v>110000</v>
      </c>
      <c r="F160" s="162">
        <f>SUM(F162)</f>
        <v>0</v>
      </c>
      <c r="G160" s="162">
        <f>+F160+E160+D160+C160</f>
        <v>110000</v>
      </c>
    </row>
    <row r="161" spans="1:7" s="192" customFormat="1" x14ac:dyDescent="0.25">
      <c r="A161" s="234"/>
      <c r="B161" s="158"/>
      <c r="C161" s="159"/>
      <c r="D161" s="159"/>
      <c r="E161" s="159"/>
      <c r="F161" s="159"/>
      <c r="G161" s="232"/>
    </row>
    <row r="162" spans="1:7" x14ac:dyDescent="0.25">
      <c r="A162" s="247" t="s">
        <v>321</v>
      </c>
      <c r="B162" s="171" t="s">
        <v>322</v>
      </c>
      <c r="C162" s="166">
        <f>+'PRESUPUESTO N°01-2022'!H117</f>
        <v>0</v>
      </c>
      <c r="D162" s="166">
        <f>+'PRESUPUESTO N°01-2022'!J117</f>
        <v>0</v>
      </c>
      <c r="E162" s="166">
        <f>+'PRESUPUESTO N°01-2022'!AH117</f>
        <v>110000</v>
      </c>
      <c r="F162" s="166">
        <f>+'PRESUPUESTO N°01-2022'!AK117</f>
        <v>0</v>
      </c>
      <c r="G162" s="166">
        <f>+E162</f>
        <v>110000</v>
      </c>
    </row>
    <row r="163" spans="1:7" s="117" customFormat="1" x14ac:dyDescent="0.25">
      <c r="A163" s="249"/>
      <c r="B163" s="173"/>
      <c r="C163" s="174"/>
      <c r="D163" s="174"/>
      <c r="E163" s="174"/>
      <c r="F163" s="174"/>
      <c r="G163" s="240"/>
    </row>
    <row r="164" spans="1:7" s="180" customFormat="1" x14ac:dyDescent="0.25">
      <c r="A164" s="233" t="s">
        <v>98</v>
      </c>
      <c r="B164" s="161" t="s">
        <v>99</v>
      </c>
      <c r="C164" s="162">
        <f>SUM(C166:C168)</f>
        <v>0</v>
      </c>
      <c r="D164" s="162">
        <f>SUM(D166:D168)</f>
        <v>0</v>
      </c>
      <c r="E164" s="162">
        <f>SUM(E166:E168)</f>
        <v>420000</v>
      </c>
      <c r="F164" s="162">
        <f>SUM(F166:F168)</f>
        <v>0</v>
      </c>
      <c r="G164" s="162">
        <f>+F164+E164+D164+C164</f>
        <v>420000</v>
      </c>
    </row>
    <row r="165" spans="1:7" s="117" customFormat="1" x14ac:dyDescent="0.25">
      <c r="A165" s="249"/>
      <c r="B165" s="173"/>
      <c r="C165" s="174"/>
      <c r="D165" s="174"/>
      <c r="E165" s="174"/>
      <c r="F165" s="174"/>
      <c r="G165" s="240"/>
    </row>
    <row r="166" spans="1:7" hidden="1" x14ac:dyDescent="0.25">
      <c r="A166" s="247" t="s">
        <v>323</v>
      </c>
      <c r="B166" s="171" t="s">
        <v>324</v>
      </c>
      <c r="C166" s="166">
        <f>+'PRESUPUESTO N°01-2022'!H121</f>
        <v>0</v>
      </c>
      <c r="D166" s="166">
        <f>+'PRESUPUESTO N°01-2022'!J121</f>
        <v>0</v>
      </c>
      <c r="E166" s="166">
        <f>+'PRESUPUESTO N°01-2022'!AH121</f>
        <v>0</v>
      </c>
      <c r="F166" s="166">
        <f>+'PRESUPUESTO N°01-2022'!AK121</f>
        <v>0</v>
      </c>
      <c r="G166" s="166">
        <f>+E166</f>
        <v>0</v>
      </c>
    </row>
    <row r="167" spans="1:7" s="117" customFormat="1" x14ac:dyDescent="0.25">
      <c r="A167" s="248" t="s">
        <v>100</v>
      </c>
      <c r="B167" s="165" t="s">
        <v>101</v>
      </c>
      <c r="C167" s="166">
        <f>+'PRESUPUESTO N°01-2022'!H122</f>
        <v>0</v>
      </c>
      <c r="D167" s="166">
        <f>+'PRESUPUESTO N°01-2022'!J122</f>
        <v>0</v>
      </c>
      <c r="E167" s="166">
        <f>+'PRESUPUESTO N°01-2022'!AH122</f>
        <v>400000</v>
      </c>
      <c r="F167" s="166">
        <f>+'PRESUPUESTO N°01-2022'!AK122</f>
        <v>0</v>
      </c>
      <c r="G167" s="166">
        <f>+E167</f>
        <v>400000</v>
      </c>
    </row>
    <row r="168" spans="1:7" x14ac:dyDescent="0.25">
      <c r="A168" s="248" t="s">
        <v>102</v>
      </c>
      <c r="B168" s="165" t="s">
        <v>103</v>
      </c>
      <c r="C168" s="166">
        <f>+'PRESUPUESTO N°01-2022'!H123</f>
        <v>0</v>
      </c>
      <c r="D168" s="166">
        <f>+'PRESUPUESTO N°01-2022'!J123</f>
        <v>0</v>
      </c>
      <c r="E168" s="166">
        <f>+'PRESUPUESTO N°01-2022'!AH123</f>
        <v>20000</v>
      </c>
      <c r="F168" s="166">
        <f>+'PRESUPUESTO N°01-2022'!AK123</f>
        <v>0</v>
      </c>
      <c r="G168" s="166">
        <f>+E168</f>
        <v>20000</v>
      </c>
    </row>
    <row r="169" spans="1:7" s="117" customFormat="1" ht="13.8" thickBot="1" x14ac:dyDescent="0.3">
      <c r="A169" s="276"/>
      <c r="B169" s="194"/>
      <c r="C169" s="195"/>
      <c r="D169" s="195"/>
      <c r="E169" s="195"/>
      <c r="F169" s="195"/>
      <c r="G169" s="277"/>
    </row>
    <row r="170" spans="1:7" ht="13.8" thickBot="1" x14ac:dyDescent="0.3">
      <c r="A170" s="228">
        <v>2</v>
      </c>
      <c r="B170" s="152" t="s">
        <v>104</v>
      </c>
      <c r="C170" s="153">
        <f>+C172+C179+C183+C192+C197</f>
        <v>0</v>
      </c>
      <c r="D170" s="153">
        <f>+D172+D179+D183+D192+D197</f>
        <v>0</v>
      </c>
      <c r="E170" s="153">
        <f>+E172+E179+E183+E192+E197</f>
        <v>113749156.5</v>
      </c>
      <c r="F170" s="153">
        <f>+F172+F179+F183+F192+F197</f>
        <v>0</v>
      </c>
      <c r="G170" s="229">
        <f>+F170+E170+D170+C170</f>
        <v>113749156.5</v>
      </c>
    </row>
    <row r="171" spans="1:7" s="117" customFormat="1" x14ac:dyDescent="0.25">
      <c r="A171" s="245"/>
      <c r="B171" s="186"/>
      <c r="C171" s="187"/>
      <c r="D171" s="187"/>
      <c r="E171" s="187"/>
      <c r="F171" s="187"/>
      <c r="G171" s="246"/>
    </row>
    <row r="172" spans="1:7" x14ac:dyDescent="0.25">
      <c r="A172" s="233" t="s">
        <v>105</v>
      </c>
      <c r="B172" s="161" t="s">
        <v>106</v>
      </c>
      <c r="C172" s="162">
        <f>SUM(C174:C177)</f>
        <v>0</v>
      </c>
      <c r="D172" s="162">
        <f>SUM(D174:D177)</f>
        <v>0</v>
      </c>
      <c r="E172" s="162">
        <f>SUM(E174:E177)</f>
        <v>20907500</v>
      </c>
      <c r="F172" s="162">
        <f>SUM(F174:F177)</f>
        <v>0</v>
      </c>
      <c r="G172" s="162">
        <f>+F172+E172+D172+C172</f>
        <v>20907500</v>
      </c>
    </row>
    <row r="173" spans="1:7" x14ac:dyDescent="0.25">
      <c r="A173" s="234"/>
      <c r="B173" s="158"/>
      <c r="C173" s="159"/>
      <c r="D173" s="159"/>
      <c r="E173" s="159"/>
      <c r="F173" s="159"/>
      <c r="G173" s="232"/>
    </row>
    <row r="174" spans="1:7" x14ac:dyDescent="0.25">
      <c r="A174" s="248" t="s">
        <v>195</v>
      </c>
      <c r="B174" s="165" t="s">
        <v>107</v>
      </c>
      <c r="C174" s="166">
        <f>+'PRESUPUESTO N°01-2022'!H129</f>
        <v>0</v>
      </c>
      <c r="D174" s="166">
        <f>+'PRESUPUESTO N°01-2022'!J129</f>
        <v>0</v>
      </c>
      <c r="E174" s="166">
        <f>+'PRESUPUESTO N°01-2022'!AH129</f>
        <v>8000000</v>
      </c>
      <c r="F174" s="166">
        <f>+'PRESUPUESTO N°01-2022'!AK129</f>
        <v>0</v>
      </c>
      <c r="G174" s="166">
        <f>+E174</f>
        <v>8000000</v>
      </c>
    </row>
    <row r="175" spans="1:7" x14ac:dyDescent="0.25">
      <c r="A175" s="248" t="s">
        <v>108</v>
      </c>
      <c r="B175" s="165" t="s">
        <v>109</v>
      </c>
      <c r="C175" s="166">
        <f>+'PRESUPUESTO N°01-2022'!H130</f>
        <v>0</v>
      </c>
      <c r="D175" s="166">
        <f>+'PRESUPUESTO N°01-2022'!J130</f>
        <v>0</v>
      </c>
      <c r="E175" s="166">
        <f>+'PRESUPUESTO N°01-2022'!AH130</f>
        <v>12637500</v>
      </c>
      <c r="F175" s="166">
        <f>+'PRESUPUESTO N°01-2022'!AK130</f>
        <v>0</v>
      </c>
      <c r="G175" s="166">
        <f>+E175</f>
        <v>12637500</v>
      </c>
    </row>
    <row r="176" spans="1:7" s="117" customFormat="1" x14ac:dyDescent="0.25">
      <c r="A176" s="248" t="s">
        <v>110</v>
      </c>
      <c r="B176" s="165" t="s">
        <v>111</v>
      </c>
      <c r="C176" s="166">
        <f>+'PRESUPUESTO N°01-2022'!H131</f>
        <v>0</v>
      </c>
      <c r="D176" s="166">
        <f>+'PRESUPUESTO N°01-2022'!J131</f>
        <v>0</v>
      </c>
      <c r="E176" s="166">
        <f>+'PRESUPUESTO N°01-2022'!AH131</f>
        <v>270000</v>
      </c>
      <c r="F176" s="166">
        <f>+'PRESUPUESTO N°01-2022'!AK131</f>
        <v>0</v>
      </c>
      <c r="G176" s="166">
        <f>+C176+E176</f>
        <v>270000</v>
      </c>
    </row>
    <row r="177" spans="1:7" s="117" customFormat="1" hidden="1" x14ac:dyDescent="0.25">
      <c r="A177" s="248" t="s">
        <v>112</v>
      </c>
      <c r="B177" s="165" t="s">
        <v>325</v>
      </c>
      <c r="C177" s="166">
        <f>+'PRESUPUESTO N°01-2022'!H132</f>
        <v>0</v>
      </c>
      <c r="D177" s="166">
        <f>+'PRESUPUESTO N°01-2022'!J132</f>
        <v>0</v>
      </c>
      <c r="E177" s="166">
        <f>+'PRESUPUESTO N°01-2022'!AH132</f>
        <v>0</v>
      </c>
      <c r="F177" s="166">
        <f>+'PRESUPUESTO N°01-2022'!AK132</f>
        <v>0</v>
      </c>
      <c r="G177" s="166">
        <f>+E177</f>
        <v>0</v>
      </c>
    </row>
    <row r="178" spans="1:7" s="117" customFormat="1" hidden="1" x14ac:dyDescent="0.25">
      <c r="A178" s="241"/>
      <c r="B178" s="168"/>
      <c r="C178" s="169"/>
      <c r="D178" s="169"/>
      <c r="E178" s="169"/>
      <c r="F178" s="169"/>
      <c r="G178" s="237"/>
    </row>
    <row r="179" spans="1:7" s="180" customFormat="1" hidden="1" x14ac:dyDescent="0.25">
      <c r="A179" s="233" t="s">
        <v>273</v>
      </c>
      <c r="B179" s="161" t="s">
        <v>274</v>
      </c>
      <c r="C179" s="162">
        <f>SUM(C181)</f>
        <v>0</v>
      </c>
      <c r="D179" s="162">
        <f>SUM(D181)</f>
        <v>0</v>
      </c>
      <c r="E179" s="162">
        <f>SUM(E181)</f>
        <v>0</v>
      </c>
      <c r="F179" s="162">
        <f>SUM(F181)</f>
        <v>0</v>
      </c>
      <c r="G179" s="162">
        <f>+F179+E179+D179+C179</f>
        <v>0</v>
      </c>
    </row>
    <row r="180" spans="1:7" s="192" customFormat="1" hidden="1" x14ac:dyDescent="0.25">
      <c r="A180" s="234"/>
      <c r="B180" s="158"/>
      <c r="C180" s="159"/>
      <c r="D180" s="159"/>
      <c r="E180" s="159"/>
      <c r="F180" s="159"/>
      <c r="G180" s="232"/>
    </row>
    <row r="181" spans="1:7" hidden="1" x14ac:dyDescent="0.25">
      <c r="A181" s="247" t="s">
        <v>268</v>
      </c>
      <c r="B181" s="171" t="s">
        <v>275</v>
      </c>
      <c r="C181" s="166">
        <f>+'PRESUPUESTO N°01-2022'!H136</f>
        <v>0</v>
      </c>
      <c r="D181" s="166">
        <f>+'PRESUPUESTO N°01-2022'!J136</f>
        <v>0</v>
      </c>
      <c r="E181" s="166">
        <f>+'PRESUPUESTO N°01-2022'!AH136</f>
        <v>0</v>
      </c>
      <c r="F181" s="166">
        <f>+'PRESUPUESTO N°01-2022'!AK136</f>
        <v>0</v>
      </c>
      <c r="G181" s="166">
        <f>+E181</f>
        <v>0</v>
      </c>
    </row>
    <row r="182" spans="1:7" s="117" customFormat="1" hidden="1" x14ac:dyDescent="0.25">
      <c r="A182" s="249"/>
      <c r="B182" s="173"/>
      <c r="C182" s="174"/>
      <c r="D182" s="174"/>
      <c r="E182" s="174"/>
      <c r="F182" s="174"/>
      <c r="G182" s="240"/>
    </row>
    <row r="183" spans="1:7" hidden="1" x14ac:dyDescent="0.25">
      <c r="A183" s="233" t="s">
        <v>113</v>
      </c>
      <c r="B183" s="161" t="s">
        <v>114</v>
      </c>
      <c r="C183" s="162">
        <f>SUM(C185:C190)</f>
        <v>0</v>
      </c>
      <c r="D183" s="162">
        <f>SUM(D185:D190)</f>
        <v>0</v>
      </c>
      <c r="E183" s="162">
        <f>SUM(E185:E190)</f>
        <v>0</v>
      </c>
      <c r="F183" s="162">
        <f>SUM(F185:F190)</f>
        <v>0</v>
      </c>
      <c r="G183" s="162">
        <f>+F183+E183+D183+C183</f>
        <v>0</v>
      </c>
    </row>
    <row r="184" spans="1:7" hidden="1" x14ac:dyDescent="0.25">
      <c r="A184" s="234"/>
      <c r="B184" s="158"/>
      <c r="C184" s="159"/>
      <c r="D184" s="159"/>
      <c r="E184" s="159"/>
      <c r="F184" s="159"/>
      <c r="G184" s="232"/>
    </row>
    <row r="185" spans="1:7" hidden="1" x14ac:dyDescent="0.25">
      <c r="A185" s="248" t="s">
        <v>115</v>
      </c>
      <c r="B185" s="165" t="s">
        <v>116</v>
      </c>
      <c r="C185" s="166">
        <f>+'PRESUPUESTO N°01-2022'!H140</f>
        <v>0</v>
      </c>
      <c r="D185" s="166">
        <f>+'PRESUPUESTO N°01-2022'!J140</f>
        <v>0</v>
      </c>
      <c r="E185" s="166">
        <f>+'PRESUPUESTO N°01-2022'!AH140</f>
        <v>0</v>
      </c>
      <c r="F185" s="166">
        <f>+'PRESUPUESTO N°01-2022'!AK140</f>
        <v>0</v>
      </c>
      <c r="G185" s="166">
        <f>+E185</f>
        <v>0</v>
      </c>
    </row>
    <row r="186" spans="1:7" hidden="1" x14ac:dyDescent="0.25">
      <c r="A186" s="248" t="s">
        <v>117</v>
      </c>
      <c r="B186" s="165" t="s">
        <v>326</v>
      </c>
      <c r="C186" s="166">
        <f>+'PRESUPUESTO N°01-2022'!H141</f>
        <v>0</v>
      </c>
      <c r="D186" s="166">
        <f>+'PRESUPUESTO N°01-2022'!J141</f>
        <v>0</v>
      </c>
      <c r="E186" s="166">
        <f>+'PRESUPUESTO N°01-2022'!AH141</f>
        <v>0</v>
      </c>
      <c r="F186" s="166">
        <f>+'PRESUPUESTO N°01-2022'!AK141</f>
        <v>0</v>
      </c>
      <c r="G186" s="166">
        <f>+E186</f>
        <v>0</v>
      </c>
    </row>
    <row r="187" spans="1:7" ht="12.75" hidden="1" customHeight="1" x14ac:dyDescent="0.25">
      <c r="A187" s="248" t="s">
        <v>118</v>
      </c>
      <c r="B187" s="165" t="s">
        <v>119</v>
      </c>
      <c r="C187" s="166">
        <f>+'PRESUPUESTO N°01-2022'!H142</f>
        <v>0</v>
      </c>
      <c r="D187" s="166">
        <f>+'PRESUPUESTO N°01-2022'!J142</f>
        <v>0</v>
      </c>
      <c r="E187" s="166">
        <f>+'PRESUPUESTO N°01-2022'!AH142</f>
        <v>0</v>
      </c>
      <c r="F187" s="166">
        <f>+'PRESUPUESTO N°01-2022'!AK142</f>
        <v>0</v>
      </c>
      <c r="G187" s="166">
        <f>+C187+E187</f>
        <v>0</v>
      </c>
    </row>
    <row r="188" spans="1:7" hidden="1" x14ac:dyDescent="0.25">
      <c r="A188" s="248" t="s">
        <v>120</v>
      </c>
      <c r="B188" s="165" t="s">
        <v>121</v>
      </c>
      <c r="C188" s="166">
        <f>+'PRESUPUESTO N°01-2022'!H143</f>
        <v>0</v>
      </c>
      <c r="D188" s="166">
        <f>+'PRESUPUESTO N°01-2022'!J143</f>
        <v>0</v>
      </c>
      <c r="E188" s="166">
        <f>+'PRESUPUESTO N°01-2022'!AH143</f>
        <v>0</v>
      </c>
      <c r="F188" s="166">
        <f>+'PRESUPUESTO N°01-2022'!AK143</f>
        <v>0</v>
      </c>
      <c r="G188" s="166">
        <f>+C188+E188</f>
        <v>0</v>
      </c>
    </row>
    <row r="189" spans="1:7" s="117" customFormat="1" hidden="1" x14ac:dyDescent="0.25">
      <c r="A189" s="248" t="s">
        <v>122</v>
      </c>
      <c r="B189" s="165" t="s">
        <v>123</v>
      </c>
      <c r="C189" s="166">
        <f>+'PRESUPUESTO N°01-2022'!H144</f>
        <v>0</v>
      </c>
      <c r="D189" s="166">
        <f>+'PRESUPUESTO N°01-2022'!J144</f>
        <v>0</v>
      </c>
      <c r="E189" s="166">
        <f>+'PRESUPUESTO N°01-2022'!AH144</f>
        <v>0</v>
      </c>
      <c r="F189" s="166">
        <f>+'PRESUPUESTO N°01-2022'!AK144</f>
        <v>0</v>
      </c>
      <c r="G189" s="166">
        <f>+C189+E189</f>
        <v>0</v>
      </c>
    </row>
    <row r="190" spans="1:7" ht="12.75" hidden="1" customHeight="1" x14ac:dyDescent="0.25">
      <c r="A190" s="248" t="s">
        <v>124</v>
      </c>
      <c r="B190" s="165" t="s">
        <v>327</v>
      </c>
      <c r="C190" s="166">
        <f>+'PRESUPUESTO N°01-2022'!H145</f>
        <v>0</v>
      </c>
      <c r="D190" s="166">
        <f>+'PRESUPUESTO N°01-2022'!J145</f>
        <v>0</v>
      </c>
      <c r="E190" s="166">
        <f>+'PRESUPUESTO N°01-2022'!AH145</f>
        <v>0</v>
      </c>
      <c r="F190" s="166">
        <f>+'PRESUPUESTO N°01-2022'!AK145</f>
        <v>0</v>
      </c>
      <c r="G190" s="166">
        <f>+C190+E190</f>
        <v>0</v>
      </c>
    </row>
    <row r="191" spans="1:7" s="117" customFormat="1" x14ac:dyDescent="0.25">
      <c r="A191" s="241"/>
      <c r="B191" s="168"/>
      <c r="C191" s="169"/>
      <c r="D191" s="169"/>
      <c r="E191" s="169"/>
      <c r="F191" s="169"/>
      <c r="G191" s="237"/>
    </row>
    <row r="192" spans="1:7" x14ac:dyDescent="0.25">
      <c r="A192" s="233" t="s">
        <v>9</v>
      </c>
      <c r="B192" s="161" t="s">
        <v>10</v>
      </c>
      <c r="C192" s="162">
        <f>SUM(C194:C195)</f>
        <v>0</v>
      </c>
      <c r="D192" s="162">
        <f>SUM(D194:D195)</f>
        <v>0</v>
      </c>
      <c r="E192" s="162">
        <f>SUM(E194:E195)</f>
        <v>1169600</v>
      </c>
      <c r="F192" s="162">
        <f>SUM(F194:F195)</f>
        <v>0</v>
      </c>
      <c r="G192" s="162">
        <f>+F192+E192+D192+C192</f>
        <v>1169600</v>
      </c>
    </row>
    <row r="193" spans="1:7" x14ac:dyDescent="0.25">
      <c r="A193" s="234"/>
      <c r="B193" s="158"/>
      <c r="C193" s="159"/>
      <c r="D193" s="159"/>
      <c r="E193" s="159"/>
      <c r="F193" s="159"/>
      <c r="G193" s="232"/>
    </row>
    <row r="194" spans="1:7" s="117" customFormat="1" hidden="1" x14ac:dyDescent="0.25">
      <c r="A194" s="248" t="s">
        <v>11</v>
      </c>
      <c r="B194" s="165" t="s">
        <v>12</v>
      </c>
      <c r="C194" s="166">
        <f>+'PRESUPUESTO N°01-2022'!H149</f>
        <v>0</v>
      </c>
      <c r="D194" s="166">
        <f>+'PRESUPUESTO N°01-2022'!J149</f>
        <v>0</v>
      </c>
      <c r="E194" s="166">
        <f>+'PRESUPUESTO N°01-2022'!AH149</f>
        <v>0</v>
      </c>
      <c r="F194" s="166">
        <f>+'PRESUPUESTO N°01-2022'!AK149</f>
        <v>0</v>
      </c>
      <c r="G194" s="166">
        <f>+E194</f>
        <v>0</v>
      </c>
    </row>
    <row r="195" spans="1:7" x14ac:dyDescent="0.25">
      <c r="A195" s="248" t="s">
        <v>13</v>
      </c>
      <c r="B195" s="165" t="s">
        <v>14</v>
      </c>
      <c r="C195" s="166">
        <f>+'PRESUPUESTO N°01-2022'!H150</f>
        <v>0</v>
      </c>
      <c r="D195" s="166">
        <f>+'PRESUPUESTO N°01-2022'!J150</f>
        <v>0</v>
      </c>
      <c r="E195" s="166">
        <f>+'PRESUPUESTO N°01-2022'!AH150</f>
        <v>1169600</v>
      </c>
      <c r="F195" s="166">
        <f>+'PRESUPUESTO N°01-2022'!AK150</f>
        <v>0</v>
      </c>
      <c r="G195" s="166">
        <f>+C195+E195</f>
        <v>1169600</v>
      </c>
    </row>
    <row r="196" spans="1:7" s="117" customFormat="1" x14ac:dyDescent="0.25">
      <c r="A196" s="241"/>
      <c r="B196" s="168"/>
      <c r="C196" s="169"/>
      <c r="D196" s="169"/>
      <c r="E196" s="169"/>
      <c r="F196" s="169"/>
      <c r="G196" s="237"/>
    </row>
    <row r="197" spans="1:7" x14ac:dyDescent="0.25">
      <c r="A197" s="233" t="s">
        <v>15</v>
      </c>
      <c r="B197" s="161" t="s">
        <v>16</v>
      </c>
      <c r="C197" s="162">
        <f>SUM(C199:C206)</f>
        <v>0</v>
      </c>
      <c r="D197" s="162">
        <f>SUM(D199:D206)</f>
        <v>0</v>
      </c>
      <c r="E197" s="162">
        <f>SUM(E199:E206)</f>
        <v>91672056.5</v>
      </c>
      <c r="F197" s="162">
        <f>SUM(F199:F206)</f>
        <v>0</v>
      </c>
      <c r="G197" s="162">
        <f>+F197+E197+D197+C197</f>
        <v>91672056.5</v>
      </c>
    </row>
    <row r="198" spans="1:7" x14ac:dyDescent="0.25">
      <c r="A198" s="234"/>
      <c r="B198" s="158"/>
      <c r="C198" s="159"/>
      <c r="D198" s="159"/>
      <c r="E198" s="159"/>
      <c r="F198" s="159"/>
      <c r="G198" s="232"/>
    </row>
    <row r="199" spans="1:7" x14ac:dyDescent="0.25">
      <c r="A199" s="248" t="s">
        <v>189</v>
      </c>
      <c r="B199" s="196" t="s">
        <v>214</v>
      </c>
      <c r="C199" s="166">
        <f>+'PRESUPUESTO N°01-2022'!H154</f>
        <v>0</v>
      </c>
      <c r="D199" s="166">
        <f>+'PRESUPUESTO N°01-2022'!J154</f>
        <v>0</v>
      </c>
      <c r="E199" s="166">
        <f>+'PRESUPUESTO N°01-2022'!AH154</f>
        <v>4976322</v>
      </c>
      <c r="F199" s="166">
        <f>+'PRESUPUESTO N°01-2022'!AK154</f>
        <v>0</v>
      </c>
      <c r="G199" s="166">
        <f t="shared" ref="G199:G206" si="4">+E199</f>
        <v>4976322</v>
      </c>
    </row>
    <row r="200" spans="1:7" x14ac:dyDescent="0.25">
      <c r="A200" s="248" t="s">
        <v>17</v>
      </c>
      <c r="B200" s="196" t="s">
        <v>215</v>
      </c>
      <c r="C200" s="166">
        <f>+'PRESUPUESTO N°01-2022'!H155</f>
        <v>0</v>
      </c>
      <c r="D200" s="166">
        <f>+'PRESUPUESTO N°01-2022'!J155</f>
        <v>0</v>
      </c>
      <c r="E200" s="166">
        <f>+'PRESUPUESTO N°01-2022'!AH155</f>
        <v>0</v>
      </c>
      <c r="F200" s="166">
        <f>+'PRESUPUESTO N°01-2022'!AK155</f>
        <v>0</v>
      </c>
      <c r="G200" s="166">
        <f t="shared" si="4"/>
        <v>0</v>
      </c>
    </row>
    <row r="201" spans="1:7" x14ac:dyDescent="0.25">
      <c r="A201" s="248" t="s">
        <v>18</v>
      </c>
      <c r="B201" s="196" t="s">
        <v>19</v>
      </c>
      <c r="C201" s="166">
        <f>+'PRESUPUESTO N°01-2022'!H156</f>
        <v>0</v>
      </c>
      <c r="D201" s="166">
        <f>+'PRESUPUESTO N°01-2022'!J156</f>
        <v>0</v>
      </c>
      <c r="E201" s="166">
        <f>+'PRESUPUESTO N°01-2022'!AH156</f>
        <v>237529.5</v>
      </c>
      <c r="F201" s="166">
        <f>+'PRESUPUESTO N°01-2022'!AK156</f>
        <v>0</v>
      </c>
      <c r="G201" s="166">
        <f>+C201+E201</f>
        <v>237529.5</v>
      </c>
    </row>
    <row r="202" spans="1:7" x14ac:dyDescent="0.25">
      <c r="A202" s="248" t="s">
        <v>20</v>
      </c>
      <c r="B202" s="196" t="s">
        <v>21</v>
      </c>
      <c r="C202" s="166">
        <f>+'PRESUPUESTO N°01-2022'!H157</f>
        <v>0</v>
      </c>
      <c r="D202" s="166">
        <f>+'PRESUPUESTO N°01-2022'!J157</f>
        <v>0</v>
      </c>
      <c r="E202" s="166">
        <f>+'PRESUPUESTO N°01-2022'!AH157</f>
        <v>86391905</v>
      </c>
      <c r="F202" s="166">
        <f>+'PRESUPUESTO N°01-2022'!AK157</f>
        <v>0</v>
      </c>
      <c r="G202" s="166">
        <f>+C202+E202</f>
        <v>86391905</v>
      </c>
    </row>
    <row r="203" spans="1:7" x14ac:dyDescent="0.25">
      <c r="A203" s="248" t="s">
        <v>22</v>
      </c>
      <c r="B203" s="196" t="s">
        <v>216</v>
      </c>
      <c r="C203" s="166">
        <f>+'PRESUPUESTO N°01-2022'!H158</f>
        <v>0</v>
      </c>
      <c r="D203" s="166">
        <f>+'PRESUPUESTO N°01-2022'!J158</f>
        <v>0</v>
      </c>
      <c r="E203" s="166">
        <f>+'PRESUPUESTO N°01-2022'!AH158</f>
        <v>66300</v>
      </c>
      <c r="F203" s="166">
        <f>+'PRESUPUESTO N°01-2022'!AK158</f>
        <v>0</v>
      </c>
      <c r="G203" s="166">
        <f t="shared" si="4"/>
        <v>66300</v>
      </c>
    </row>
    <row r="204" spans="1:7" hidden="1" x14ac:dyDescent="0.25">
      <c r="A204" s="248" t="s">
        <v>23</v>
      </c>
      <c r="B204" s="196" t="s">
        <v>278</v>
      </c>
      <c r="C204" s="166">
        <f>+'PRESUPUESTO N°01-2022'!H159</f>
        <v>0</v>
      </c>
      <c r="D204" s="166">
        <f>+'PRESUPUESTO N°01-2022'!J159</f>
        <v>0</v>
      </c>
      <c r="E204" s="166">
        <f>+'PRESUPUESTO N°01-2022'!AH159</f>
        <v>0</v>
      </c>
      <c r="F204" s="166">
        <f>+'PRESUPUESTO N°01-2022'!AK159</f>
        <v>0</v>
      </c>
      <c r="G204" s="166">
        <f t="shared" si="4"/>
        <v>0</v>
      </c>
    </row>
    <row r="205" spans="1:7" s="117" customFormat="1" hidden="1" x14ac:dyDescent="0.25">
      <c r="A205" s="248" t="s">
        <v>1</v>
      </c>
      <c r="B205" s="196" t="s">
        <v>0</v>
      </c>
      <c r="C205" s="166">
        <f>+'PRESUPUESTO N°01-2022'!H160</f>
        <v>0</v>
      </c>
      <c r="D205" s="166">
        <f>+'PRESUPUESTO N°01-2022'!J160</f>
        <v>0</v>
      </c>
      <c r="E205" s="166">
        <f>+'PRESUPUESTO N°01-2022'!AH160</f>
        <v>0</v>
      </c>
      <c r="F205" s="166">
        <f>+'PRESUPUESTO N°01-2022'!AK160</f>
        <v>0</v>
      </c>
      <c r="G205" s="166">
        <f t="shared" si="4"/>
        <v>0</v>
      </c>
    </row>
    <row r="206" spans="1:7" x14ac:dyDescent="0.25">
      <c r="A206" s="248" t="s">
        <v>24</v>
      </c>
      <c r="B206" s="196" t="s">
        <v>328</v>
      </c>
      <c r="C206" s="166">
        <f>+'PRESUPUESTO N°01-2022'!H161</f>
        <v>0</v>
      </c>
      <c r="D206" s="166">
        <f>+'PRESUPUESTO N°01-2022'!J161</f>
        <v>0</v>
      </c>
      <c r="E206" s="166">
        <f>+'PRESUPUESTO N°01-2022'!AH161</f>
        <v>0</v>
      </c>
      <c r="F206" s="166">
        <f>+'PRESUPUESTO N°01-2022'!AK161</f>
        <v>0</v>
      </c>
      <c r="G206" s="166">
        <f t="shared" si="4"/>
        <v>0</v>
      </c>
    </row>
    <row r="207" spans="1:7" s="117" customFormat="1" ht="13.8" thickBot="1" x14ac:dyDescent="0.3">
      <c r="A207" s="276"/>
      <c r="B207" s="194"/>
      <c r="C207" s="195"/>
      <c r="D207" s="195"/>
      <c r="E207" s="195"/>
      <c r="F207" s="195"/>
      <c r="G207" s="277"/>
    </row>
    <row r="208" spans="1:7" ht="13.8" thickBot="1" x14ac:dyDescent="0.3">
      <c r="A208" s="228">
        <v>5</v>
      </c>
      <c r="B208" s="152" t="s">
        <v>25</v>
      </c>
      <c r="C208" s="153">
        <f>+C210+C221+C226</f>
        <v>0</v>
      </c>
      <c r="D208" s="153">
        <f>+D210+D221+D226</f>
        <v>0</v>
      </c>
      <c r="E208" s="153">
        <f>+E210+E221+E226</f>
        <v>1216216448</v>
      </c>
      <c r="F208" s="153">
        <f>+F210+F221+F226</f>
        <v>0</v>
      </c>
      <c r="G208" s="229">
        <f>+F208+E208+D208+C208</f>
        <v>1216216448</v>
      </c>
    </row>
    <row r="209" spans="1:7" s="117" customFormat="1" x14ac:dyDescent="0.25">
      <c r="A209" s="245"/>
      <c r="B209" s="186"/>
      <c r="C209" s="187"/>
      <c r="D209" s="187"/>
      <c r="E209" s="187"/>
      <c r="F209" s="187"/>
      <c r="G209" s="246"/>
    </row>
    <row r="210" spans="1:7" x14ac:dyDescent="0.25">
      <c r="A210" s="233" t="s">
        <v>26</v>
      </c>
      <c r="B210" s="161" t="s">
        <v>27</v>
      </c>
      <c r="C210" s="162">
        <f>SUM(C212:C219)</f>
        <v>0</v>
      </c>
      <c r="D210" s="162">
        <f>SUM(D212:D219)</f>
        <v>0</v>
      </c>
      <c r="E210" s="162">
        <f>SUM(E212:E219)</f>
        <v>1059587000</v>
      </c>
      <c r="F210" s="162">
        <f>SUM(F212:F219)</f>
        <v>0</v>
      </c>
      <c r="G210" s="162">
        <f>+F210+E210+D210+C210</f>
        <v>1059587000</v>
      </c>
    </row>
    <row r="211" spans="1:7" x14ac:dyDescent="0.25">
      <c r="A211" s="234"/>
      <c r="B211" s="158"/>
      <c r="C211" s="159"/>
      <c r="D211" s="159"/>
      <c r="E211" s="159"/>
      <c r="F211" s="159"/>
      <c r="G211" s="232"/>
    </row>
    <row r="212" spans="1:7" hidden="1" x14ac:dyDescent="0.25">
      <c r="A212" s="248" t="s">
        <v>225</v>
      </c>
      <c r="B212" s="196" t="s">
        <v>329</v>
      </c>
      <c r="C212" s="166">
        <f>+'PRESUPUESTO N°01-2022'!H167</f>
        <v>0</v>
      </c>
      <c r="D212" s="166">
        <f>+'PRESUPUESTO N°01-2022'!J167</f>
        <v>0</v>
      </c>
      <c r="E212" s="166">
        <f>+'PRESUPUESTO N°01-2022'!AH167</f>
        <v>0</v>
      </c>
      <c r="F212" s="166">
        <f>+'PRESUPUESTO N°01-2022'!AK167</f>
        <v>0</v>
      </c>
      <c r="G212" s="166">
        <f>+E212</f>
        <v>0</v>
      </c>
    </row>
    <row r="213" spans="1:7" hidden="1" x14ac:dyDescent="0.25">
      <c r="A213" s="248" t="s">
        <v>28</v>
      </c>
      <c r="B213" s="165" t="s">
        <v>29</v>
      </c>
      <c r="C213" s="166">
        <f>+'PRESUPUESTO N°01-2022'!H168</f>
        <v>0</v>
      </c>
      <c r="D213" s="166">
        <f>+'PRESUPUESTO N°01-2022'!J168</f>
        <v>0</v>
      </c>
      <c r="E213" s="166">
        <f>+'PRESUPUESTO N°01-2022'!AH168</f>
        <v>0</v>
      </c>
      <c r="F213" s="166">
        <f>+'PRESUPUESTO N°01-2022'!AK168</f>
        <v>0</v>
      </c>
      <c r="G213" s="166">
        <f>+E213</f>
        <v>0</v>
      </c>
    </row>
    <row r="214" spans="1:7" x14ac:dyDescent="0.25">
      <c r="A214" s="248" t="s">
        <v>192</v>
      </c>
      <c r="B214" s="165" t="s">
        <v>30</v>
      </c>
      <c r="C214" s="166">
        <f>+'PRESUPUESTO N°01-2022'!H169</f>
        <v>0</v>
      </c>
      <c r="D214" s="166">
        <f>+'PRESUPUESTO N°01-2022'!J169</f>
        <v>0</v>
      </c>
      <c r="E214" s="166">
        <f>+'PRESUPUESTO N°01-2022'!AH169</f>
        <v>1059587000</v>
      </c>
      <c r="F214" s="166">
        <f>+'PRESUPUESTO N°01-2022'!AK169</f>
        <v>0</v>
      </c>
      <c r="G214" s="166">
        <f t="shared" ref="G214:G219" si="5">+C214+E214</f>
        <v>1059587000</v>
      </c>
    </row>
    <row r="215" spans="1:7" hidden="1" x14ac:dyDescent="0.25">
      <c r="A215" s="248" t="s">
        <v>191</v>
      </c>
      <c r="B215" s="165" t="s">
        <v>31</v>
      </c>
      <c r="C215" s="166">
        <f>+'PRESUPUESTO N°01-2022'!H170</f>
        <v>0</v>
      </c>
      <c r="D215" s="166">
        <f>+'PRESUPUESTO N°01-2022'!J170</f>
        <v>0</v>
      </c>
      <c r="E215" s="166">
        <f>+'PRESUPUESTO N°01-2022'!AH170</f>
        <v>0</v>
      </c>
      <c r="F215" s="166">
        <f>+'PRESUPUESTO N°01-2022'!AK170</f>
        <v>0</v>
      </c>
      <c r="G215" s="166">
        <f t="shared" si="5"/>
        <v>0</v>
      </c>
    </row>
    <row r="216" spans="1:7" x14ac:dyDescent="0.25">
      <c r="A216" s="248" t="s">
        <v>190</v>
      </c>
      <c r="B216" s="165" t="s">
        <v>32</v>
      </c>
      <c r="C216" s="166">
        <f>+'PRESUPUESTO N°01-2022'!H171</f>
        <v>0</v>
      </c>
      <c r="D216" s="166">
        <f>+'PRESUPUESTO N°01-2022'!J171</f>
        <v>0</v>
      </c>
      <c r="E216" s="166">
        <f>+'PRESUPUESTO N°01-2022'!AH171</f>
        <v>0</v>
      </c>
      <c r="F216" s="166">
        <f>+'PRESUPUESTO N°01-2022'!AK171</f>
        <v>0</v>
      </c>
      <c r="G216" s="166">
        <f t="shared" si="5"/>
        <v>0</v>
      </c>
    </row>
    <row r="217" spans="1:7" hidden="1" x14ac:dyDescent="0.25">
      <c r="A217" s="248" t="s">
        <v>33</v>
      </c>
      <c r="B217" s="165" t="s">
        <v>34</v>
      </c>
      <c r="C217" s="166">
        <f>+'PRESUPUESTO N°01-2022'!H172</f>
        <v>0</v>
      </c>
      <c r="D217" s="166">
        <f>+'PRESUPUESTO N°01-2022'!J172</f>
        <v>0</v>
      </c>
      <c r="E217" s="166">
        <f>+'PRESUPUESTO N°01-2022'!AH172</f>
        <v>0</v>
      </c>
      <c r="F217" s="166">
        <f>+'PRESUPUESTO N°01-2022'!AK172</f>
        <v>0</v>
      </c>
      <c r="G217" s="166">
        <f t="shared" si="5"/>
        <v>0</v>
      </c>
    </row>
    <row r="218" spans="1:7" s="117" customFormat="1" hidden="1" x14ac:dyDescent="0.25">
      <c r="A218" s="248" t="s">
        <v>35</v>
      </c>
      <c r="B218" s="165" t="s">
        <v>36</v>
      </c>
      <c r="C218" s="166">
        <f>+'PRESUPUESTO N°01-2022'!H173</f>
        <v>0</v>
      </c>
      <c r="D218" s="166">
        <f>+'PRESUPUESTO N°01-2022'!J173</f>
        <v>0</v>
      </c>
      <c r="E218" s="166">
        <f>+'PRESUPUESTO N°01-2022'!AH173</f>
        <v>0</v>
      </c>
      <c r="F218" s="166">
        <f>+'PRESUPUESTO N°01-2022'!AK173</f>
        <v>0</v>
      </c>
      <c r="G218" s="166">
        <f t="shared" si="5"/>
        <v>0</v>
      </c>
    </row>
    <row r="219" spans="1:7" hidden="1" x14ac:dyDescent="0.25">
      <c r="A219" s="248" t="s">
        <v>37</v>
      </c>
      <c r="B219" s="196" t="s">
        <v>330</v>
      </c>
      <c r="C219" s="166">
        <f>+'PRESUPUESTO N°01-2022'!H174</f>
        <v>0</v>
      </c>
      <c r="D219" s="166">
        <f>+'PRESUPUESTO N°01-2022'!J174</f>
        <v>0</v>
      </c>
      <c r="E219" s="166">
        <f>+'PRESUPUESTO N°01-2022'!AH174</f>
        <v>0</v>
      </c>
      <c r="F219" s="166">
        <f>+'PRESUPUESTO N°01-2022'!AK174</f>
        <v>0</v>
      </c>
      <c r="G219" s="166">
        <f t="shared" si="5"/>
        <v>0</v>
      </c>
    </row>
    <row r="220" spans="1:7" s="117" customFormat="1" hidden="1" x14ac:dyDescent="0.25">
      <c r="A220" s="241"/>
      <c r="B220" s="168"/>
      <c r="C220" s="169"/>
      <c r="D220" s="169"/>
      <c r="E220" s="169"/>
      <c r="F220" s="169"/>
      <c r="G220" s="237"/>
    </row>
    <row r="221" spans="1:7" hidden="1" x14ac:dyDescent="0.25">
      <c r="A221" s="233" t="s">
        <v>38</v>
      </c>
      <c r="B221" s="161" t="s">
        <v>39</v>
      </c>
      <c r="C221" s="162">
        <f>SUM(C223:C224)</f>
        <v>0</v>
      </c>
      <c r="D221" s="162">
        <f>SUM(D223:D224)</f>
        <v>0</v>
      </c>
      <c r="E221" s="162">
        <f>SUM(E223:E224)</f>
        <v>0</v>
      </c>
      <c r="F221" s="162">
        <f>SUM(F223:F224)</f>
        <v>0</v>
      </c>
      <c r="G221" s="162">
        <f>+F221+E221+D221+C221</f>
        <v>0</v>
      </c>
    </row>
    <row r="222" spans="1:7" hidden="1" x14ac:dyDescent="0.25">
      <c r="A222" s="234"/>
      <c r="B222" s="158"/>
      <c r="C222" s="159"/>
      <c r="D222" s="159"/>
      <c r="E222" s="159"/>
      <c r="F222" s="159"/>
      <c r="G222" s="232"/>
    </row>
    <row r="223" spans="1:7" hidden="1" x14ac:dyDescent="0.25">
      <c r="A223" s="248" t="s">
        <v>194</v>
      </c>
      <c r="B223" s="165" t="s">
        <v>40</v>
      </c>
      <c r="C223" s="166">
        <f>+'PRESUPUESTO N°01-2022'!H178</f>
        <v>0</v>
      </c>
      <c r="D223" s="166">
        <f>+'PRESUPUESTO N°01-2022'!J178</f>
        <v>0</v>
      </c>
      <c r="E223" s="166">
        <f>+'PRESUPUESTO N°01-2022'!AH178</f>
        <v>0</v>
      </c>
      <c r="F223" s="166">
        <f>+'PRESUPUESTO N°01-2022'!AK178</f>
        <v>0</v>
      </c>
      <c r="G223" s="166">
        <f>+E223</f>
        <v>0</v>
      </c>
    </row>
    <row r="224" spans="1:7" hidden="1" x14ac:dyDescent="0.25">
      <c r="A224" s="248" t="s">
        <v>41</v>
      </c>
      <c r="B224" s="165" t="s">
        <v>42</v>
      </c>
      <c r="C224" s="166">
        <f>+'PRESUPUESTO N°01-2022'!H179</f>
        <v>0</v>
      </c>
      <c r="D224" s="166">
        <f>+'PRESUPUESTO N°01-2022'!J179</f>
        <v>0</v>
      </c>
      <c r="E224" s="166">
        <f>+'PRESUPUESTO N°01-2022'!AH179</f>
        <v>0</v>
      </c>
      <c r="F224" s="166">
        <f>+'PRESUPUESTO N°01-2022'!AK179</f>
        <v>0</v>
      </c>
      <c r="G224" s="166">
        <f>+E224</f>
        <v>0</v>
      </c>
    </row>
    <row r="225" spans="1:7" s="117" customFormat="1" x14ac:dyDescent="0.25">
      <c r="A225" s="241"/>
      <c r="B225" s="197"/>
      <c r="C225" s="169"/>
      <c r="D225" s="169"/>
      <c r="E225" s="169"/>
      <c r="F225" s="169"/>
      <c r="G225" s="237"/>
    </row>
    <row r="226" spans="1:7" x14ac:dyDescent="0.25">
      <c r="A226" s="233" t="s">
        <v>43</v>
      </c>
      <c r="B226" s="161" t="s">
        <v>39</v>
      </c>
      <c r="C226" s="162">
        <f>SUM(C228:C229)</f>
        <v>0</v>
      </c>
      <c r="D226" s="162">
        <f>SUM(D228:D229)</f>
        <v>0</v>
      </c>
      <c r="E226" s="162">
        <f>SUM(E228:E229)</f>
        <v>156629448</v>
      </c>
      <c r="F226" s="162">
        <f>SUM(F228:F229)</f>
        <v>0</v>
      </c>
      <c r="G226" s="162">
        <f>+F226+E226+D226+C226</f>
        <v>156629448</v>
      </c>
    </row>
    <row r="227" spans="1:7" x14ac:dyDescent="0.25">
      <c r="A227" s="234"/>
      <c r="B227" s="158"/>
      <c r="C227" s="159"/>
      <c r="D227" s="159"/>
      <c r="E227" s="159"/>
      <c r="F227" s="159"/>
      <c r="G227" s="232"/>
    </row>
    <row r="228" spans="1:7" s="117" customFormat="1" x14ac:dyDescent="0.25">
      <c r="A228" s="248" t="s">
        <v>197</v>
      </c>
      <c r="B228" s="165" t="s">
        <v>331</v>
      </c>
      <c r="C228" s="166">
        <f>+'PRESUPUESTO N°01-2022'!H183</f>
        <v>0</v>
      </c>
      <c r="D228" s="166">
        <f>+'PRESUPUESTO N°01-2022'!J183</f>
        <v>0</v>
      </c>
      <c r="E228" s="166">
        <f>+'PRESUPUESTO N°01-2022'!AH183</f>
        <v>156629448</v>
      </c>
      <c r="F228" s="166">
        <f>+'PRESUPUESTO N°01-2022'!AK183</f>
        <v>0</v>
      </c>
      <c r="G228" s="166">
        <f>+C228+E228</f>
        <v>156629448</v>
      </c>
    </row>
    <row r="229" spans="1:7" hidden="1" x14ac:dyDescent="0.25">
      <c r="A229" s="248" t="s">
        <v>217</v>
      </c>
      <c r="B229" s="165" t="s">
        <v>218</v>
      </c>
      <c r="C229" s="166">
        <f>+'PRESUPUESTO N°01-2022'!H184</f>
        <v>0</v>
      </c>
      <c r="D229" s="166">
        <f>+'PRESUPUESTO N°01-2022'!J184</f>
        <v>0</v>
      </c>
      <c r="E229" s="166">
        <f>+'PRESUPUESTO N°01-2022'!AH184</f>
        <v>0</v>
      </c>
      <c r="F229" s="166">
        <f>+'PRESUPUESTO N°01-2022'!AK184</f>
        <v>0</v>
      </c>
      <c r="G229" s="166">
        <f>+E229</f>
        <v>0</v>
      </c>
    </row>
    <row r="230" spans="1:7" s="117" customFormat="1" ht="13.8" thickBot="1" x14ac:dyDescent="0.3">
      <c r="A230" s="276"/>
      <c r="B230" s="194"/>
      <c r="C230" s="195"/>
      <c r="D230" s="195"/>
      <c r="E230" s="195"/>
      <c r="F230" s="195"/>
      <c r="G230" s="277"/>
    </row>
    <row r="231" spans="1:7" ht="13.8" thickBot="1" x14ac:dyDescent="0.3">
      <c r="A231" s="228">
        <v>6</v>
      </c>
      <c r="B231" s="152" t="s">
        <v>44</v>
      </c>
      <c r="C231" s="153">
        <f>+C233+C238+C242+C246</f>
        <v>0</v>
      </c>
      <c r="D231" s="153">
        <f>+D233+D238+D242+D246</f>
        <v>0</v>
      </c>
      <c r="E231" s="153">
        <f>+E233+E238+E242+E246</f>
        <v>62910094.619999997</v>
      </c>
      <c r="F231" s="153">
        <f>+F233+F238+F242+F246</f>
        <v>0</v>
      </c>
      <c r="G231" s="229">
        <f>+F231+E231+D231+C231</f>
        <v>62910094.619999997</v>
      </c>
    </row>
    <row r="232" spans="1:7" s="117" customFormat="1" hidden="1" x14ac:dyDescent="0.25">
      <c r="A232" s="245"/>
      <c r="B232" s="186"/>
      <c r="C232" s="187"/>
      <c r="D232" s="187"/>
      <c r="E232" s="187"/>
      <c r="F232" s="187"/>
      <c r="G232" s="246"/>
    </row>
    <row r="233" spans="1:7" s="180" customFormat="1" hidden="1" x14ac:dyDescent="0.25">
      <c r="A233" s="233" t="s">
        <v>45</v>
      </c>
      <c r="B233" s="161" t="s">
        <v>46</v>
      </c>
      <c r="C233" s="162">
        <f>SUM(C235:C236)</f>
        <v>0</v>
      </c>
      <c r="D233" s="162">
        <f>SUM(D235:D236)</f>
        <v>0</v>
      </c>
      <c r="E233" s="162">
        <f>SUM(E235:E236)</f>
        <v>0</v>
      </c>
      <c r="F233" s="162">
        <f>SUM(F235:F236)</f>
        <v>0</v>
      </c>
      <c r="G233" s="162">
        <f>+F233+E233+D233+C233</f>
        <v>0</v>
      </c>
    </row>
    <row r="234" spans="1:7" s="180" customFormat="1" hidden="1" x14ac:dyDescent="0.25">
      <c r="A234" s="234"/>
      <c r="B234" s="158"/>
      <c r="C234" s="159"/>
      <c r="D234" s="159"/>
      <c r="E234" s="159"/>
      <c r="F234" s="159"/>
      <c r="G234" s="232"/>
    </row>
    <row r="235" spans="1:7" s="192" customFormat="1" hidden="1" x14ac:dyDescent="0.25">
      <c r="A235" s="278" t="s">
        <v>221</v>
      </c>
      <c r="B235" s="191" t="s">
        <v>222</v>
      </c>
      <c r="C235" s="166">
        <f>+'PRESUPUESTO N°01-2022'!H190</f>
        <v>0</v>
      </c>
      <c r="D235" s="166">
        <f>+'PRESUPUESTO N°01-2022'!J190</f>
        <v>0</v>
      </c>
      <c r="E235" s="166">
        <f>+'PRESUPUESTO N°01-2022'!AH190</f>
        <v>0</v>
      </c>
      <c r="F235" s="166">
        <f>+'PRESUPUESTO N°01-2022'!AK190</f>
        <v>0</v>
      </c>
      <c r="G235" s="166">
        <f>+E235</f>
        <v>0</v>
      </c>
    </row>
    <row r="236" spans="1:7" hidden="1" x14ac:dyDescent="0.25">
      <c r="A236" s="278" t="s">
        <v>47</v>
      </c>
      <c r="B236" s="191" t="s">
        <v>332</v>
      </c>
      <c r="C236" s="166">
        <f>+'PRESUPUESTO N°01-2022'!H191</f>
        <v>0</v>
      </c>
      <c r="D236" s="166">
        <f>+'PRESUPUESTO N°01-2022'!J191</f>
        <v>0</v>
      </c>
      <c r="E236" s="166">
        <f>+'PRESUPUESTO N°01-2022'!AH191</f>
        <v>0</v>
      </c>
      <c r="F236" s="166">
        <f>+'PRESUPUESTO N°01-2022'!AK191</f>
        <v>0</v>
      </c>
      <c r="G236" s="166">
        <f>+E236</f>
        <v>0</v>
      </c>
    </row>
    <row r="237" spans="1:7" s="117" customFormat="1" x14ac:dyDescent="0.25">
      <c r="A237" s="279"/>
      <c r="B237" s="200"/>
      <c r="C237" s="174"/>
      <c r="D237" s="174"/>
      <c r="E237" s="174"/>
      <c r="F237" s="174"/>
      <c r="G237" s="240"/>
    </row>
    <row r="238" spans="1:7" s="180" customFormat="1" x14ac:dyDescent="0.25">
      <c r="A238" s="233" t="s">
        <v>48</v>
      </c>
      <c r="B238" s="161" t="s">
        <v>49</v>
      </c>
      <c r="C238" s="162">
        <f>SUM(C240)</f>
        <v>0</v>
      </c>
      <c r="D238" s="162">
        <f>SUM(D240)</f>
        <v>0</v>
      </c>
      <c r="E238" s="162">
        <f>SUM(E240)</f>
        <v>62910094.619999997</v>
      </c>
      <c r="F238" s="162">
        <f>SUM(F240)</f>
        <v>0</v>
      </c>
      <c r="G238" s="162">
        <f>+F238+E238+D238+C238</f>
        <v>62910094.619999997</v>
      </c>
    </row>
    <row r="239" spans="1:7" s="192" customFormat="1" x14ac:dyDescent="0.25">
      <c r="A239" s="234"/>
      <c r="B239" s="158"/>
      <c r="C239" s="159"/>
      <c r="D239" s="159"/>
      <c r="E239" s="159"/>
      <c r="F239" s="159"/>
      <c r="G239" s="232"/>
    </row>
    <row r="240" spans="1:7" x14ac:dyDescent="0.25">
      <c r="A240" s="278" t="s">
        <v>177</v>
      </c>
      <c r="B240" s="191" t="s">
        <v>50</v>
      </c>
      <c r="C240" s="166">
        <f>+'PRESUPUESTO N°01-2022'!H195</f>
        <v>0</v>
      </c>
      <c r="D240" s="166">
        <f>+'PRESUPUESTO N°01-2022'!J195</f>
        <v>0</v>
      </c>
      <c r="E240" s="166">
        <f>+'PRESUPUESTO N°01-2022'!AH195</f>
        <v>62910094.619999997</v>
      </c>
      <c r="F240" s="166">
        <f>+'PRESUPUESTO N°01-2022'!AK195</f>
        <v>0</v>
      </c>
      <c r="G240" s="166">
        <f>+C240+E240</f>
        <v>62910094.619999997</v>
      </c>
    </row>
    <row r="241" spans="1:7" s="117" customFormat="1" hidden="1" x14ac:dyDescent="0.25">
      <c r="A241" s="279"/>
      <c r="B241" s="200"/>
      <c r="C241" s="174"/>
      <c r="D241" s="174"/>
      <c r="E241" s="174"/>
      <c r="F241" s="174"/>
      <c r="G241" s="240"/>
    </row>
    <row r="242" spans="1:7" s="180" customFormat="1" ht="26.4" hidden="1" x14ac:dyDescent="0.25">
      <c r="A242" s="233" t="s">
        <v>333</v>
      </c>
      <c r="B242" s="161" t="s">
        <v>334</v>
      </c>
      <c r="C242" s="162">
        <f>SUM(C244)</f>
        <v>0</v>
      </c>
      <c r="D242" s="162">
        <f>SUM(D244)</f>
        <v>0</v>
      </c>
      <c r="E242" s="162">
        <f>SUM(E244)</f>
        <v>0</v>
      </c>
      <c r="F242" s="162">
        <f>SUM(F244)</f>
        <v>0</v>
      </c>
      <c r="G242" s="162">
        <f>+F242+E242+D242+C242</f>
        <v>0</v>
      </c>
    </row>
    <row r="243" spans="1:7" s="192" customFormat="1" hidden="1" x14ac:dyDescent="0.25">
      <c r="A243" s="234"/>
      <c r="B243" s="158"/>
      <c r="C243" s="159"/>
      <c r="D243" s="159"/>
      <c r="E243" s="159"/>
      <c r="F243" s="159"/>
      <c r="G243" s="232"/>
    </row>
    <row r="244" spans="1:7" hidden="1" x14ac:dyDescent="0.25">
      <c r="A244" s="278" t="s">
        <v>335</v>
      </c>
      <c r="B244" s="191" t="s">
        <v>336</v>
      </c>
      <c r="C244" s="166">
        <f>+'PRESUPUESTO N°01-2022'!H199</f>
        <v>0</v>
      </c>
      <c r="D244" s="166">
        <f>+'PRESUPUESTO N°01-2022'!J199</f>
        <v>0</v>
      </c>
      <c r="E244" s="166">
        <f>+'PRESUPUESTO N°01-2022'!AH199</f>
        <v>0</v>
      </c>
      <c r="F244" s="166">
        <f>+'PRESUPUESTO N°01-2022'!AK199</f>
        <v>0</v>
      </c>
      <c r="G244" s="166">
        <f>+E244</f>
        <v>0</v>
      </c>
    </row>
    <row r="245" spans="1:7" s="117" customFormat="1" hidden="1" x14ac:dyDescent="0.25">
      <c r="A245" s="279"/>
      <c r="B245" s="200"/>
      <c r="C245" s="174"/>
      <c r="D245" s="174"/>
      <c r="E245" s="174"/>
      <c r="F245" s="174"/>
      <c r="G245" s="240"/>
    </row>
    <row r="246" spans="1:7" s="180" customFormat="1" hidden="1" x14ac:dyDescent="0.25">
      <c r="A246" s="233" t="s">
        <v>51</v>
      </c>
      <c r="B246" s="201" t="s">
        <v>52</v>
      </c>
      <c r="C246" s="162">
        <f>SUM(C248)</f>
        <v>0</v>
      </c>
      <c r="D246" s="162">
        <f>SUM(D248)</f>
        <v>0</v>
      </c>
      <c r="E246" s="162">
        <f>SUM(E248)</f>
        <v>0</v>
      </c>
      <c r="F246" s="162">
        <f>SUM(F248)</f>
        <v>0</v>
      </c>
      <c r="G246" s="162">
        <f>+F246+E246+D246+C246</f>
        <v>0</v>
      </c>
    </row>
    <row r="247" spans="1:7" s="192" customFormat="1" hidden="1" x14ac:dyDescent="0.25">
      <c r="A247" s="234"/>
      <c r="B247" s="158"/>
      <c r="C247" s="159"/>
      <c r="D247" s="159"/>
      <c r="E247" s="159"/>
      <c r="F247" s="159"/>
      <c r="G247" s="232"/>
    </row>
    <row r="248" spans="1:7" s="192" customFormat="1" hidden="1" x14ac:dyDescent="0.25">
      <c r="A248" s="247" t="s">
        <v>53</v>
      </c>
      <c r="B248" s="171" t="s">
        <v>54</v>
      </c>
      <c r="C248" s="166">
        <f>+'PRESUPUESTO N°01-2022'!H203</f>
        <v>0</v>
      </c>
      <c r="D248" s="166">
        <f>+'PRESUPUESTO N°01-2022'!J203</f>
        <v>0</v>
      </c>
      <c r="E248" s="166">
        <f>+'PRESUPUESTO N°01-2022'!AH203</f>
        <v>0</v>
      </c>
      <c r="F248" s="166">
        <f>+'PRESUPUESTO N°01-2022'!AK203</f>
        <v>0</v>
      </c>
      <c r="G248" s="166">
        <f>+E248</f>
        <v>0</v>
      </c>
    </row>
    <row r="249" spans="1:7" hidden="1" x14ac:dyDescent="0.25">
      <c r="A249" s="247" t="s">
        <v>337</v>
      </c>
      <c r="B249" s="171" t="s">
        <v>338</v>
      </c>
      <c r="C249" s="166">
        <f>+'PRESUPUESTO N°01-2022'!H204</f>
        <v>0</v>
      </c>
      <c r="D249" s="166">
        <f>+'PRESUPUESTO N°01-2022'!J204</f>
        <v>0</v>
      </c>
      <c r="E249" s="166">
        <f>+'PRESUPUESTO N°01-2022'!AH204</f>
        <v>0</v>
      </c>
      <c r="F249" s="166">
        <f>+'PRESUPUESTO N°01-2022'!AK204</f>
        <v>0</v>
      </c>
      <c r="G249" s="166">
        <f>+E249</f>
        <v>0</v>
      </c>
    </row>
    <row r="250" spans="1:7" s="117" customFormat="1" ht="13.8" hidden="1" thickBot="1" x14ac:dyDescent="0.3">
      <c r="A250" s="303"/>
      <c r="B250" s="203"/>
      <c r="C250" s="184"/>
      <c r="D250" s="184"/>
      <c r="E250" s="184"/>
      <c r="F250" s="184"/>
      <c r="G250" s="244"/>
    </row>
    <row r="251" spans="1:7" ht="13.8" hidden="1" thickBot="1" x14ac:dyDescent="0.3">
      <c r="A251" s="304">
        <v>9</v>
      </c>
      <c r="B251" s="205" t="s">
        <v>2</v>
      </c>
      <c r="C251" s="206">
        <f>C253</f>
        <v>0</v>
      </c>
      <c r="D251" s="206">
        <f>D253</f>
        <v>0</v>
      </c>
      <c r="E251" s="206">
        <f>E253</f>
        <v>0</v>
      </c>
      <c r="F251" s="206">
        <f>F253</f>
        <v>0</v>
      </c>
      <c r="G251" s="206">
        <f>+F251+E251+D251+C251</f>
        <v>0</v>
      </c>
    </row>
    <row r="252" spans="1:7" s="117" customFormat="1" hidden="1" x14ac:dyDescent="0.25">
      <c r="A252" s="245"/>
      <c r="B252" s="186"/>
      <c r="C252" s="187"/>
      <c r="D252" s="187"/>
      <c r="E252" s="187"/>
      <c r="F252" s="187"/>
      <c r="G252" s="246"/>
    </row>
    <row r="253" spans="1:7" hidden="1" x14ac:dyDescent="0.25">
      <c r="A253" s="233" t="s">
        <v>3</v>
      </c>
      <c r="B253" s="161" t="s">
        <v>4</v>
      </c>
      <c r="C253" s="162">
        <f>SUM(C255:C256)</f>
        <v>0</v>
      </c>
      <c r="D253" s="162">
        <f>SUM(D255:D256)</f>
        <v>0</v>
      </c>
      <c r="E253" s="162">
        <f>SUM(E255:E256)</f>
        <v>0</v>
      </c>
      <c r="F253" s="162">
        <f>SUM(F255:F256)</f>
        <v>0</v>
      </c>
      <c r="G253" s="162">
        <f>+F253+E253+D253+C253</f>
        <v>0</v>
      </c>
    </row>
    <row r="254" spans="1:7" s="180" customFormat="1" hidden="1" x14ac:dyDescent="0.25">
      <c r="A254" s="234"/>
      <c r="B254" s="158"/>
      <c r="C254" s="159"/>
      <c r="D254" s="159"/>
      <c r="E254" s="159"/>
      <c r="F254" s="159"/>
      <c r="G254" s="232"/>
    </row>
    <row r="255" spans="1:7" hidden="1" x14ac:dyDescent="0.25">
      <c r="A255" s="101" t="s">
        <v>5</v>
      </c>
      <c r="B255" s="7" t="s">
        <v>6</v>
      </c>
      <c r="C255" s="166">
        <f>+'PRESUPUESTO N°01-2022'!H210</f>
        <v>0</v>
      </c>
      <c r="D255" s="166">
        <f>+'PRESUPUESTO N°01-2022'!J210</f>
        <v>0</v>
      </c>
      <c r="E255" s="166">
        <f>+'PRESUPUESTO N°01-2022'!AH210</f>
        <v>0</v>
      </c>
      <c r="F255" s="166">
        <f>+'PRESUPUESTO N°01-2022'!AK210</f>
        <v>0</v>
      </c>
      <c r="G255" s="166">
        <f>+E255</f>
        <v>0</v>
      </c>
    </row>
    <row r="256" spans="1:7" hidden="1" x14ac:dyDescent="0.25">
      <c r="A256" s="242" t="s">
        <v>7</v>
      </c>
      <c r="B256" s="171" t="s">
        <v>8</v>
      </c>
      <c r="C256" s="166">
        <f>+'PRESUPUESTO N°01-2022'!H211</f>
        <v>0</v>
      </c>
      <c r="D256" s="166">
        <f>+'PRESUPUESTO N°01-2022'!J211</f>
        <v>0</v>
      </c>
      <c r="E256" s="166">
        <f>+'PRESUPUESTO N°01-2022'!AH211</f>
        <v>0</v>
      </c>
      <c r="F256" s="166">
        <f>+'PRESUPUESTO N°01-2022'!AK211</f>
        <v>0</v>
      </c>
      <c r="G256" s="166">
        <f>+E256</f>
        <v>0</v>
      </c>
    </row>
    <row r="257" spans="1:7" ht="7.5" customHeight="1" thickBot="1" x14ac:dyDescent="0.3">
      <c r="A257" s="207"/>
      <c r="B257" s="208"/>
      <c r="C257" s="208"/>
      <c r="D257" s="208"/>
      <c r="E257" s="208"/>
      <c r="F257" s="208"/>
      <c r="G257" s="208"/>
    </row>
    <row r="258" spans="1:7" ht="13.8" thickBot="1" x14ac:dyDescent="0.3">
      <c r="A258" s="209"/>
      <c r="B258" s="210"/>
      <c r="C258" s="210"/>
      <c r="D258" s="210"/>
      <c r="E258" s="210"/>
      <c r="F258" s="210"/>
      <c r="G258" s="210"/>
    </row>
    <row r="259" spans="1:7" ht="13.8" thickTop="1" x14ac:dyDescent="0.25"/>
  </sheetData>
  <mergeCells count="5">
    <mergeCell ref="A1:G1"/>
    <mergeCell ref="A2:G2"/>
    <mergeCell ref="A3:G3"/>
    <mergeCell ref="A12:B12"/>
    <mergeCell ref="A4:G4"/>
  </mergeCells>
  <printOptions horizontalCentered="1"/>
  <pageMargins left="0.78740157480314965" right="0.78740157480314965" top="0.78740157480314965" bottom="0.78740157480314965" header="0.59055118110236227" footer="0.59055118110236227"/>
  <pageSetup scale="95" firstPageNumber="9" orientation="portrait" useFirstPageNumber="1" r:id="rId1"/>
  <headerFooter>
    <oddFooter>&amp;C&amp;P</oddFooter>
  </headerFooter>
  <ignoredErrors>
    <ignoredError sqref="E37"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INGRESOS</vt:lpstr>
      <vt:lpstr>JUSTIFICACION</vt:lpstr>
      <vt:lpstr>PRESUPUESTO N°01-2022</vt:lpstr>
      <vt:lpstr>PROGRAMA 01</vt:lpstr>
      <vt:lpstr>PROGRAMA 02</vt:lpstr>
      <vt:lpstr>PROGRAMA 03 (2)</vt:lpstr>
      <vt:lpstr>PROGRAMA 04</vt:lpstr>
      <vt:lpstr>PRESUPUESTO 2022</vt:lpstr>
      <vt:lpstr>ESTADO DE ORIGEN Y APLICACION</vt:lpstr>
      <vt:lpstr>'PRESUPUESTO 2022'!Área_de_impresión</vt:lpstr>
      <vt:lpstr>'ESTADO DE ORIGEN Y APLICACION'!Títulos_a_imprimir</vt:lpstr>
      <vt:lpstr>JUSTIFICACION!Títulos_a_imprimir</vt:lpstr>
      <vt:lpstr>'PRESUPUESTO 2022'!Títulos_a_imprimir</vt:lpstr>
      <vt:lpstr>'PRESUPUESTO N°01-2022'!Títulos_a_imprimir</vt:lpstr>
      <vt:lpstr>'PROGRAMA 01'!Títulos_a_imprimir</vt:lpstr>
      <vt:lpstr>'PROGRAMA 02'!Títulos_a_imprimir</vt:lpstr>
      <vt:lpstr>'PROGRAMA 03 (2)'!Títulos_a_imprimir</vt:lpstr>
      <vt:lpstr>'PROGRAMA 04'!Títulos_a_imprimir</vt:lpstr>
    </vt:vector>
  </TitlesOfParts>
  <Company>inec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Lilliana Carvajal Benavides</dc:creator>
  <cp:lastModifiedBy>Osvaldo Vindas Esquivel</cp:lastModifiedBy>
  <cp:lastPrinted>2022-02-22T21:41:05Z</cp:lastPrinted>
  <dcterms:created xsi:type="dcterms:W3CDTF">2007-07-25T14:16:19Z</dcterms:created>
  <dcterms:modified xsi:type="dcterms:W3CDTF">2022-02-22T21:43:18Z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589e2c51-e69b-47fe-ab66-b0d226d98645</vt:lpwstr>
  </property>
</Properties>
</file>