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21\ESTADOS PRESUP TRIMESTRALES\IV TRIMESTRE\"/>
    </mc:Choice>
  </mc:AlternateContent>
  <bookViews>
    <workbookView xWindow="0" yWindow="0" windowWidth="23040" windowHeight="8904" tabRatio="598" firstSheet="1" activeTab="1"/>
  </bookViews>
  <sheets>
    <sheet name="Hoja1" sheetId="168" state="hidden" r:id="rId1"/>
    <sheet name="CONSOL-ING" sheetId="34" r:id="rId2"/>
    <sheet name="PRO-1" sheetId="35" r:id="rId3"/>
    <sheet name="PRO-2" sheetId="36" r:id="rId4"/>
    <sheet name="PRO-3" sheetId="37" r:id="rId5"/>
    <sheet name="PRO-4" sheetId="165" r:id="rId6"/>
    <sheet name="CONSOLIDADO" sheetId="167" r:id="rId7"/>
    <sheet name="PROGRAMA 01" sheetId="110" r:id="rId8"/>
    <sheet name="PROGRAMA 02 " sheetId="126" r:id="rId9"/>
    <sheet name="PROGRAMA 03 CON PROYEC." sheetId="145" r:id="rId10"/>
    <sheet name="PROGRAMA 04" sheetId="160" r:id="rId11"/>
    <sheet name="CLASIF.ECONOMICO DEL GTO" sheetId="169" r:id="rId12"/>
    <sheet name="PROGRAMA 01 (CEG)" sheetId="170" r:id="rId13"/>
    <sheet name="PROGRAMA 02 (CEG)" sheetId="171" r:id="rId14"/>
    <sheet name="PROGRAMA 03 (CEG)" sheetId="172" r:id="rId15"/>
    <sheet name="PROGRAMA 04 (CEG)" sheetId="173" r:id="rId16"/>
  </sheets>
  <definedNames>
    <definedName name="_xlnm.Print_Area" localSheetId="6">CONSOLIDADO!$A$1:$L$234</definedName>
    <definedName name="_xlnm.Print_Area" localSheetId="1">'CONSOL-ING'!$A$1:$I$57</definedName>
    <definedName name="_xlnm.Print_Area" localSheetId="9">'PROGRAMA 03 CON PROYEC.'!$A$1:$L$218</definedName>
    <definedName name="_xlnm.Print_Titles" localSheetId="11">'CLASIF.ECONOMICO DEL GTO'!$1:$9</definedName>
    <definedName name="_xlnm.Print_Titles" localSheetId="6">CONSOLIDADO!$1:$8</definedName>
    <definedName name="_xlnm.Print_Titles" localSheetId="7">'PROGRAMA 01'!$1:$8</definedName>
    <definedName name="_xlnm.Print_Titles" localSheetId="12">'PROGRAMA 01 (CEG)'!$1:$9</definedName>
    <definedName name="_xlnm.Print_Titles" localSheetId="8">'PROGRAMA 02 '!$1:$9</definedName>
    <definedName name="_xlnm.Print_Titles" localSheetId="13">'PROGRAMA 02 (CEG)'!$1:$9</definedName>
    <definedName name="_xlnm.Print_Titles" localSheetId="14">'PROGRAMA 03 (CEG)'!$1:$9</definedName>
    <definedName name="_xlnm.Print_Titles" localSheetId="9">'PROGRAMA 03 CON PROYEC.'!$1:$9</definedName>
    <definedName name="_xlnm.Print_Titles" localSheetId="10">'PROGRAMA 04'!$1:$8</definedName>
    <definedName name="_xlnm.Print_Titles" localSheetId="15">'PROGRAMA 04 (CEG)'!$1:$9</definedName>
  </definedNames>
  <calcPr calcId="191029"/>
</workbook>
</file>

<file path=xl/calcChain.xml><?xml version="1.0" encoding="utf-8"?>
<calcChain xmlns="http://schemas.openxmlformats.org/spreadsheetml/2006/main">
  <c r="O70" i="172" l="1"/>
  <c r="N70" i="172"/>
  <c r="G25" i="36" l="1"/>
  <c r="F35" i="37" l="1"/>
  <c r="P214" i="172" l="1"/>
  <c r="O214" i="172"/>
  <c r="N214" i="172"/>
  <c r="P112" i="172"/>
  <c r="O112" i="172"/>
  <c r="N112" i="172"/>
  <c r="N22" i="172"/>
  <c r="P149" i="172"/>
  <c r="O149" i="172"/>
  <c r="N149" i="172"/>
  <c r="P146" i="172"/>
  <c r="O146" i="172"/>
  <c r="N146" i="172"/>
  <c r="P145" i="172"/>
  <c r="O145" i="172"/>
  <c r="N145" i="172"/>
  <c r="P119" i="172"/>
  <c r="O119" i="172"/>
  <c r="N119" i="172"/>
  <c r="N68" i="172"/>
  <c r="N63" i="172"/>
  <c r="P68" i="172"/>
  <c r="O68" i="172"/>
  <c r="P22" i="172"/>
  <c r="O22" i="172"/>
  <c r="S21" i="172"/>
  <c r="P21" i="172"/>
  <c r="R21" i="172" s="1"/>
  <c r="P265" i="170"/>
  <c r="O265" i="170"/>
  <c r="N265" i="170"/>
  <c r="P264" i="170"/>
  <c r="O264" i="170"/>
  <c r="N264" i="170"/>
  <c r="G33" i="37" l="1"/>
  <c r="I58" i="167" l="1"/>
  <c r="I59" i="167"/>
  <c r="I140" i="110"/>
  <c r="H140" i="110"/>
  <c r="G140" i="110"/>
  <c r="J140" i="110" l="1"/>
  <c r="J111" i="110"/>
  <c r="Q101" i="170" s="1"/>
  <c r="E72" i="167"/>
  <c r="G72" i="167"/>
  <c r="H72" i="167"/>
  <c r="I72" i="167"/>
  <c r="N71" i="169"/>
  <c r="P59" i="170"/>
  <c r="Q59" i="169" s="1"/>
  <c r="Q57" i="169"/>
  <c r="Q58" i="169"/>
  <c r="K60" i="110"/>
  <c r="K62" i="110"/>
  <c r="I54" i="110"/>
  <c r="J186" i="160"/>
  <c r="J113" i="160"/>
  <c r="J103" i="160"/>
  <c r="J98" i="160"/>
  <c r="J87" i="160"/>
  <c r="J86" i="160"/>
  <c r="J85" i="160"/>
  <c r="Q79" i="173" s="1"/>
  <c r="J77" i="160"/>
  <c r="J66" i="160"/>
  <c r="J64" i="160"/>
  <c r="Q62" i="173" s="1"/>
  <c r="J63" i="160"/>
  <c r="J59" i="160"/>
  <c r="J56" i="160"/>
  <c r="J46" i="160"/>
  <c r="J45" i="160"/>
  <c r="Q47" i="173" s="1"/>
  <c r="J44" i="160"/>
  <c r="J40" i="160"/>
  <c r="Q44" i="173" s="1"/>
  <c r="J39" i="160"/>
  <c r="J38" i="160"/>
  <c r="J37" i="160"/>
  <c r="J36" i="160"/>
  <c r="J32" i="160"/>
  <c r="Q34" i="173" s="1"/>
  <c r="J31" i="160"/>
  <c r="J30" i="160"/>
  <c r="J29" i="160"/>
  <c r="J28" i="160"/>
  <c r="J22" i="160"/>
  <c r="J203" i="145"/>
  <c r="J199" i="145"/>
  <c r="J153" i="145"/>
  <c r="Q138" i="172" s="1"/>
  <c r="J112" i="145"/>
  <c r="J103" i="145"/>
  <c r="J99" i="145"/>
  <c r="Q89" i="172" s="1"/>
  <c r="J93" i="145"/>
  <c r="Q85" i="172" s="1"/>
  <c r="J92" i="145"/>
  <c r="J88" i="145"/>
  <c r="J87" i="145"/>
  <c r="Q80" i="172" s="1"/>
  <c r="J83" i="145"/>
  <c r="Q76" i="172" s="1"/>
  <c r="J82" i="145"/>
  <c r="J74" i="145"/>
  <c r="J67" i="145"/>
  <c r="Q64" i="172" s="1"/>
  <c r="J65" i="145"/>
  <c r="J64" i="145"/>
  <c r="J59" i="145"/>
  <c r="J58" i="145"/>
  <c r="Q56" i="172" s="1"/>
  <c r="J57" i="145"/>
  <c r="J46" i="145"/>
  <c r="J47" i="145"/>
  <c r="J45" i="145"/>
  <c r="J41" i="145"/>
  <c r="Q44" i="172" s="1"/>
  <c r="J40" i="145"/>
  <c r="J39" i="145"/>
  <c r="J38" i="145"/>
  <c r="J37" i="145"/>
  <c r="Q40" i="172" s="1"/>
  <c r="J33" i="145"/>
  <c r="Q34" i="172" s="1"/>
  <c r="J32" i="145"/>
  <c r="J31" i="145"/>
  <c r="Q32" i="172" s="1"/>
  <c r="J30" i="145"/>
  <c r="Q31" i="172" s="1"/>
  <c r="J29" i="145"/>
  <c r="J23" i="145"/>
  <c r="J18" i="145"/>
  <c r="Q20" i="172" s="1"/>
  <c r="J103" i="126"/>
  <c r="J99" i="126"/>
  <c r="J95" i="126"/>
  <c r="J94" i="126"/>
  <c r="Q86" i="171" s="1"/>
  <c r="J88" i="126"/>
  <c r="J87" i="126"/>
  <c r="J85" i="126"/>
  <c r="J67" i="126"/>
  <c r="Q64" i="171" s="1"/>
  <c r="J65" i="126"/>
  <c r="Q62" i="171" s="1"/>
  <c r="J64" i="126"/>
  <c r="J57" i="126"/>
  <c r="J47" i="126"/>
  <c r="J46" i="126"/>
  <c r="J45" i="126"/>
  <c r="Q46" i="171" s="1"/>
  <c r="J41" i="126"/>
  <c r="Q44" i="171" s="1"/>
  <c r="J40" i="126"/>
  <c r="J39" i="126"/>
  <c r="J38" i="126"/>
  <c r="Q41" i="171" s="1"/>
  <c r="J37" i="126"/>
  <c r="J33" i="126"/>
  <c r="Q34" i="171" s="1"/>
  <c r="J32" i="126"/>
  <c r="J31" i="126"/>
  <c r="J30" i="126"/>
  <c r="Q31" i="171" s="1"/>
  <c r="J29" i="126"/>
  <c r="J18" i="126"/>
  <c r="J202" i="110"/>
  <c r="J186" i="110"/>
  <c r="J160" i="110"/>
  <c r="J159" i="110"/>
  <c r="Q148" i="170" s="1"/>
  <c r="J158" i="110"/>
  <c r="Q147" i="170" s="1"/>
  <c r="J157" i="110"/>
  <c r="J156" i="110"/>
  <c r="J152" i="110"/>
  <c r="Q138" i="170" s="1"/>
  <c r="J151" i="110"/>
  <c r="Q137" i="170" s="1"/>
  <c r="J147" i="110"/>
  <c r="J146" i="110"/>
  <c r="J145" i="110"/>
  <c r="J144" i="110"/>
  <c r="J142" i="110"/>
  <c r="J141" i="110"/>
  <c r="J139" i="110"/>
  <c r="J138" i="110"/>
  <c r="J137" i="110"/>
  <c r="J136" i="110"/>
  <c r="J135" i="110"/>
  <c r="J134" i="110"/>
  <c r="J133" i="110"/>
  <c r="J132" i="110"/>
  <c r="J131" i="110"/>
  <c r="Q118" i="170" s="1"/>
  <c r="J125" i="110"/>
  <c r="J124" i="110"/>
  <c r="J123" i="110"/>
  <c r="J119" i="110"/>
  <c r="Q214" i="170" s="1"/>
  <c r="J115" i="110"/>
  <c r="J114" i="110"/>
  <c r="J113" i="110"/>
  <c r="J112" i="110"/>
  <c r="Q102" i="170" s="1"/>
  <c r="J108" i="110"/>
  <c r="Q97" i="170" s="1"/>
  <c r="J104" i="110"/>
  <c r="J102" i="110"/>
  <c r="J98" i="110"/>
  <c r="J96" i="110" s="1"/>
  <c r="J94" i="110"/>
  <c r="Q87" i="170" s="1"/>
  <c r="J93" i="110"/>
  <c r="J92" i="110"/>
  <c r="J91" i="110"/>
  <c r="Q84" i="170" s="1"/>
  <c r="J87" i="110"/>
  <c r="J86" i="110"/>
  <c r="J85" i="110"/>
  <c r="Q79" i="170" s="1"/>
  <c r="J84" i="110"/>
  <c r="Q78" i="170" s="1"/>
  <c r="J82" i="110"/>
  <c r="J77" i="110"/>
  <c r="J76" i="110"/>
  <c r="J74" i="110"/>
  <c r="J73" i="110"/>
  <c r="Q69" i="170" s="1"/>
  <c r="J71" i="110"/>
  <c r="J67" i="110"/>
  <c r="Q65" i="170" s="1"/>
  <c r="J66" i="110"/>
  <c r="J65" i="110"/>
  <c r="J64" i="110"/>
  <c r="J63" i="110"/>
  <c r="Q61" i="170" s="1"/>
  <c r="J59" i="110"/>
  <c r="Q59" i="170" s="1"/>
  <c r="J57" i="110"/>
  <c r="Q56" i="170" s="1"/>
  <c r="J56" i="110"/>
  <c r="J50" i="110"/>
  <c r="J46" i="110"/>
  <c r="J45" i="110"/>
  <c r="J44" i="110"/>
  <c r="Q46" i="170" s="1"/>
  <c r="J40" i="110"/>
  <c r="J39" i="110"/>
  <c r="Q43" i="170" s="1"/>
  <c r="J38" i="110"/>
  <c r="J37" i="110"/>
  <c r="J36" i="110"/>
  <c r="J32" i="110"/>
  <c r="Q34" i="170" s="1"/>
  <c r="J31" i="110"/>
  <c r="J30" i="110"/>
  <c r="J29" i="110"/>
  <c r="Q31" i="170" s="1"/>
  <c r="J28" i="110"/>
  <c r="Q30" i="170" s="1"/>
  <c r="J24" i="110"/>
  <c r="J23" i="110"/>
  <c r="J22" i="110"/>
  <c r="Q24" i="170" s="1"/>
  <c r="J18" i="110"/>
  <c r="M114" i="169"/>
  <c r="M359" i="169"/>
  <c r="M358" i="169"/>
  <c r="M357" i="169"/>
  <c r="M356" i="169"/>
  <c r="M355" i="169"/>
  <c r="M354" i="169"/>
  <c r="M353" i="169"/>
  <c r="M352" i="169"/>
  <c r="M351" i="169"/>
  <c r="M350" i="169"/>
  <c r="M349" i="169"/>
  <c r="M348" i="169"/>
  <c r="M347" i="169"/>
  <c r="M346" i="169"/>
  <c r="M345" i="169"/>
  <c r="M344" i="169"/>
  <c r="M343" i="169"/>
  <c r="M342" i="169"/>
  <c r="M341" i="169"/>
  <c r="M340" i="169"/>
  <c r="M339" i="169"/>
  <c r="M338" i="169"/>
  <c r="M337" i="169"/>
  <c r="M336" i="169"/>
  <c r="M335" i="169"/>
  <c r="M334" i="169"/>
  <c r="M333" i="169"/>
  <c r="M332" i="169"/>
  <c r="M331" i="169"/>
  <c r="M330" i="169"/>
  <c r="M329" i="169"/>
  <c r="M328" i="169"/>
  <c r="M327" i="169"/>
  <c r="M326" i="169"/>
  <c r="M325" i="169"/>
  <c r="M324" i="169"/>
  <c r="M323" i="169"/>
  <c r="M322" i="169"/>
  <c r="M321" i="169"/>
  <c r="M320" i="169"/>
  <c r="M319" i="169"/>
  <c r="M318" i="169"/>
  <c r="M317" i="169"/>
  <c r="M316" i="169"/>
  <c r="M315" i="169"/>
  <c r="M314" i="169"/>
  <c r="M313" i="169"/>
  <c r="M312" i="169"/>
  <c r="M311" i="169"/>
  <c r="M310" i="169"/>
  <c r="M309" i="169"/>
  <c r="M308" i="169"/>
  <c r="M307" i="169"/>
  <c r="M306" i="169"/>
  <c r="M305" i="169"/>
  <c r="M304" i="169"/>
  <c r="M303" i="169"/>
  <c r="M302" i="169"/>
  <c r="M301" i="169"/>
  <c r="M300" i="169"/>
  <c r="M299" i="169"/>
  <c r="M298" i="169"/>
  <c r="M297" i="169"/>
  <c r="M296" i="169"/>
  <c r="M295" i="169"/>
  <c r="M294" i="169"/>
  <c r="M293" i="169"/>
  <c r="M292" i="169"/>
  <c r="M291" i="169"/>
  <c r="M290" i="169"/>
  <c r="M289" i="169"/>
  <c r="M288" i="169"/>
  <c r="M287" i="169"/>
  <c r="M286" i="169"/>
  <c r="M285" i="169"/>
  <c r="M284" i="169"/>
  <c r="M283" i="169"/>
  <c r="M282" i="169"/>
  <c r="M281" i="169"/>
  <c r="M280" i="169"/>
  <c r="M279" i="169"/>
  <c r="M245" i="169"/>
  <c r="M235" i="169"/>
  <c r="M123" i="169"/>
  <c r="O48" i="173"/>
  <c r="O40" i="172"/>
  <c r="O214" i="170"/>
  <c r="O210" i="170" s="1"/>
  <c r="F35" i="34"/>
  <c r="N364" i="173"/>
  <c r="N362" i="173" s="1"/>
  <c r="O364" i="173"/>
  <c r="O362" i="173" s="1"/>
  <c r="H362" i="173" s="1"/>
  <c r="P364" i="173"/>
  <c r="P362" i="173" s="1"/>
  <c r="N278" i="173"/>
  <c r="N277" i="173" s="1"/>
  <c r="N276" i="173" s="1"/>
  <c r="O278" i="173"/>
  <c r="O277" i="173" s="1"/>
  <c r="P278" i="173"/>
  <c r="N263" i="173"/>
  <c r="O263" i="173"/>
  <c r="P263" i="173"/>
  <c r="N261" i="173"/>
  <c r="O261" i="173"/>
  <c r="P261" i="173"/>
  <c r="N241" i="173"/>
  <c r="N239" i="173" s="1"/>
  <c r="O241" i="173"/>
  <c r="O239" i="173" s="1"/>
  <c r="P241" i="173"/>
  <c r="P239" i="173" s="1"/>
  <c r="N201" i="173"/>
  <c r="O201" i="173"/>
  <c r="P201" i="173"/>
  <c r="N147" i="173"/>
  <c r="N144" i="173" s="1"/>
  <c r="O147" i="173"/>
  <c r="O144" i="173" s="1"/>
  <c r="P147" i="173"/>
  <c r="N132" i="173"/>
  <c r="O132" i="173"/>
  <c r="P132" i="173"/>
  <c r="N129" i="173"/>
  <c r="O129" i="173"/>
  <c r="P129" i="173"/>
  <c r="N103" i="173"/>
  <c r="O103" i="173"/>
  <c r="P103" i="173"/>
  <c r="N94" i="173"/>
  <c r="N92" i="173" s="1"/>
  <c r="O94" i="173"/>
  <c r="O92" i="173" s="1"/>
  <c r="P94" i="173"/>
  <c r="Q94" i="169" s="1"/>
  <c r="N89" i="173"/>
  <c r="N88" i="173" s="1"/>
  <c r="O89" i="173"/>
  <c r="O88" i="173" s="1"/>
  <c r="P89" i="173"/>
  <c r="P88" i="173" s="1"/>
  <c r="N81" i="173"/>
  <c r="O81" i="173"/>
  <c r="P81" i="173"/>
  <c r="N79" i="173"/>
  <c r="O79" i="173"/>
  <c r="P79" i="173"/>
  <c r="N80" i="173"/>
  <c r="O80" i="173"/>
  <c r="P80" i="173"/>
  <c r="N73" i="173"/>
  <c r="O73" i="173"/>
  <c r="O66" i="173" s="1"/>
  <c r="P73" i="173"/>
  <c r="P66" i="173" s="1"/>
  <c r="N64" i="173"/>
  <c r="O64" i="173"/>
  <c r="P64" i="173"/>
  <c r="N61" i="173"/>
  <c r="O61" i="173"/>
  <c r="P61" i="173"/>
  <c r="N62" i="173"/>
  <c r="O62" i="173"/>
  <c r="P62" i="173"/>
  <c r="N55" i="173"/>
  <c r="N54" i="173" s="1"/>
  <c r="O55" i="173"/>
  <c r="O54" i="173" s="1"/>
  <c r="P55" i="173"/>
  <c r="P54" i="173" s="1"/>
  <c r="N46" i="173"/>
  <c r="O46" i="173"/>
  <c r="P46" i="173"/>
  <c r="N47" i="173"/>
  <c r="O47" i="173"/>
  <c r="P47" i="173"/>
  <c r="N48" i="173"/>
  <c r="P48" i="173"/>
  <c r="N40" i="173"/>
  <c r="O40" i="173"/>
  <c r="P40" i="173"/>
  <c r="N41" i="173"/>
  <c r="O41" i="173"/>
  <c r="P41" i="173"/>
  <c r="N42" i="173"/>
  <c r="O42" i="173"/>
  <c r="P42" i="173"/>
  <c r="N43" i="173"/>
  <c r="O43" i="173"/>
  <c r="P43" i="173"/>
  <c r="N44" i="173"/>
  <c r="O44" i="173"/>
  <c r="P44" i="173"/>
  <c r="N30" i="173"/>
  <c r="O30" i="173"/>
  <c r="P30" i="173"/>
  <c r="N31" i="173"/>
  <c r="O31" i="173"/>
  <c r="P31" i="173"/>
  <c r="N32" i="173"/>
  <c r="O32" i="173"/>
  <c r="P32" i="173"/>
  <c r="N33" i="173"/>
  <c r="O33" i="173"/>
  <c r="P33" i="173"/>
  <c r="N34" i="173"/>
  <c r="O34" i="173"/>
  <c r="P34" i="173"/>
  <c r="N24" i="173"/>
  <c r="N23" i="173" s="1"/>
  <c r="O24" i="173"/>
  <c r="O23" i="173" s="1"/>
  <c r="P24" i="173"/>
  <c r="P23" i="173" s="1"/>
  <c r="N18" i="173"/>
  <c r="N17" i="173" s="1"/>
  <c r="O18" i="173"/>
  <c r="O17" i="173" s="1"/>
  <c r="P18" i="173"/>
  <c r="N364" i="172"/>
  <c r="O364" i="172"/>
  <c r="O362" i="172" s="1"/>
  <c r="P364" i="172"/>
  <c r="P362" i="172" s="1"/>
  <c r="N278" i="172"/>
  <c r="O278" i="172"/>
  <c r="O277" i="172" s="1"/>
  <c r="H277" i="172" s="1"/>
  <c r="P278" i="172"/>
  <c r="P277" i="172" s="1"/>
  <c r="P276" i="172" s="1"/>
  <c r="N261" i="172"/>
  <c r="O261" i="172"/>
  <c r="P261" i="172"/>
  <c r="N262" i="172"/>
  <c r="O262" i="172"/>
  <c r="P262" i="172"/>
  <c r="N263" i="172"/>
  <c r="O263" i="172"/>
  <c r="P263" i="172"/>
  <c r="N236" i="172"/>
  <c r="O236" i="169" s="1"/>
  <c r="O235" i="169" s="1"/>
  <c r="O236" i="172"/>
  <c r="O235" i="172" s="1"/>
  <c r="P236" i="172"/>
  <c r="N222" i="172"/>
  <c r="N221" i="172" s="1"/>
  <c r="O222" i="172"/>
  <c r="O221" i="172" s="1"/>
  <c r="P222" i="172"/>
  <c r="P221" i="172" s="1"/>
  <c r="P216" i="172" s="1"/>
  <c r="N201" i="172"/>
  <c r="O201" i="172"/>
  <c r="O200" i="172" s="1"/>
  <c r="P201" i="172"/>
  <c r="N202" i="172"/>
  <c r="O202" i="172"/>
  <c r="P202" i="169" s="1"/>
  <c r="P202" i="172"/>
  <c r="N148" i="172"/>
  <c r="N144" i="172" s="1"/>
  <c r="O148" i="172"/>
  <c r="P148" i="172"/>
  <c r="P144" i="172" s="1"/>
  <c r="N138" i="172"/>
  <c r="N136" i="172" s="1"/>
  <c r="O138" i="172"/>
  <c r="O136" i="172" s="1"/>
  <c r="P138" i="172"/>
  <c r="P136" i="172" s="1"/>
  <c r="N132" i="172"/>
  <c r="O132" i="172"/>
  <c r="P132" i="172"/>
  <c r="N129" i="172"/>
  <c r="O129" i="172"/>
  <c r="P129" i="172"/>
  <c r="N118" i="172"/>
  <c r="N117" i="172" s="1"/>
  <c r="O118" i="172"/>
  <c r="O117" i="172" s="1"/>
  <c r="P118" i="172"/>
  <c r="P117" i="172" s="1"/>
  <c r="N101" i="172"/>
  <c r="N96" i="172" s="1"/>
  <c r="O101" i="172"/>
  <c r="O96" i="172" s="1"/>
  <c r="P101" i="172"/>
  <c r="P96" i="172" s="1"/>
  <c r="N93" i="172"/>
  <c r="N92" i="172" s="1"/>
  <c r="O93" i="172"/>
  <c r="O92" i="172" s="1"/>
  <c r="P93" i="172"/>
  <c r="P92" i="172" s="1"/>
  <c r="N89" i="172"/>
  <c r="N88" i="172" s="1"/>
  <c r="O89" i="172"/>
  <c r="O88" i="172" s="1"/>
  <c r="P89" i="172"/>
  <c r="P88" i="172" s="1"/>
  <c r="N84" i="172"/>
  <c r="O84" i="169" s="1"/>
  <c r="O84" i="172"/>
  <c r="P84" i="172"/>
  <c r="N85" i="172"/>
  <c r="O85" i="172"/>
  <c r="P85" i="172"/>
  <c r="N80" i="172"/>
  <c r="O80" i="172"/>
  <c r="P80" i="172"/>
  <c r="N81" i="172"/>
  <c r="O81" i="172"/>
  <c r="P81" i="172"/>
  <c r="N75" i="172"/>
  <c r="O75" i="169" s="1"/>
  <c r="O75" i="172"/>
  <c r="P75" i="172"/>
  <c r="Q75" i="169" s="1"/>
  <c r="N76" i="172"/>
  <c r="O76" i="172"/>
  <c r="P76" i="172"/>
  <c r="N69" i="172"/>
  <c r="N66" i="172" s="1"/>
  <c r="O69" i="172"/>
  <c r="O66" i="172" s="1"/>
  <c r="P69" i="172"/>
  <c r="P66" i="172" s="1"/>
  <c r="N64" i="172"/>
  <c r="O64" i="172"/>
  <c r="P64" i="172"/>
  <c r="N61" i="172"/>
  <c r="O61" i="169" s="1"/>
  <c r="O61" i="172"/>
  <c r="P61" i="172"/>
  <c r="N62" i="172"/>
  <c r="O62" i="172"/>
  <c r="P62" i="172"/>
  <c r="N55" i="172"/>
  <c r="O55" i="172"/>
  <c r="P55" i="172"/>
  <c r="N56" i="172"/>
  <c r="O56" i="172"/>
  <c r="P56" i="172"/>
  <c r="N46" i="172"/>
  <c r="O46" i="172"/>
  <c r="P46" i="172"/>
  <c r="N47" i="172"/>
  <c r="O47" i="172"/>
  <c r="P47" i="172"/>
  <c r="N48" i="172"/>
  <c r="O48" i="172"/>
  <c r="P48" i="172"/>
  <c r="N40" i="172"/>
  <c r="P40" i="172"/>
  <c r="N41" i="172"/>
  <c r="O41" i="172"/>
  <c r="P41" i="172"/>
  <c r="N42" i="172"/>
  <c r="O42" i="172"/>
  <c r="P42" i="172"/>
  <c r="N43" i="172"/>
  <c r="O43" i="172"/>
  <c r="P43" i="172"/>
  <c r="N44" i="172"/>
  <c r="O44" i="172"/>
  <c r="P44" i="172"/>
  <c r="N30" i="172"/>
  <c r="O30" i="172"/>
  <c r="P30" i="172"/>
  <c r="N31" i="172"/>
  <c r="O31" i="172"/>
  <c r="P31" i="172"/>
  <c r="N32" i="172"/>
  <c r="O32" i="172"/>
  <c r="P32" i="172"/>
  <c r="N33" i="172"/>
  <c r="O33" i="172"/>
  <c r="P33" i="172"/>
  <c r="N34" i="172"/>
  <c r="O34" i="172"/>
  <c r="P34" i="172"/>
  <c r="N24" i="172"/>
  <c r="N23" i="172" s="1"/>
  <c r="O24" i="172"/>
  <c r="O23" i="172" s="1"/>
  <c r="P24" i="172"/>
  <c r="P23" i="172" s="1"/>
  <c r="N18" i="172"/>
  <c r="O18" i="172"/>
  <c r="P18" i="172"/>
  <c r="N20" i="172"/>
  <c r="O20" i="172"/>
  <c r="P20" i="172"/>
  <c r="N364" i="171"/>
  <c r="O364" i="171"/>
  <c r="O362" i="171" s="1"/>
  <c r="H362" i="171" s="1"/>
  <c r="P364" i="171"/>
  <c r="N263" i="171"/>
  <c r="O263" i="171"/>
  <c r="P263" i="171"/>
  <c r="N261" i="171"/>
  <c r="O261" i="171"/>
  <c r="P261" i="171"/>
  <c r="N222" i="171"/>
  <c r="O222" i="171"/>
  <c r="O221" i="171" s="1"/>
  <c r="O216" i="171" s="1"/>
  <c r="H216" i="171" s="1"/>
  <c r="P222" i="171"/>
  <c r="P221" i="171" s="1"/>
  <c r="P216" i="171" s="1"/>
  <c r="N201" i="171"/>
  <c r="O201" i="171"/>
  <c r="P201" i="171"/>
  <c r="N129" i="171"/>
  <c r="N128" i="171" s="1"/>
  <c r="O129" i="171"/>
  <c r="O128" i="171" s="1"/>
  <c r="P129" i="171"/>
  <c r="P128" i="171" s="1"/>
  <c r="N93" i="171"/>
  <c r="O93" i="171"/>
  <c r="O92" i="171" s="1"/>
  <c r="P93" i="171"/>
  <c r="P92" i="171" s="1"/>
  <c r="N89" i="171"/>
  <c r="O89" i="171"/>
  <c r="O88" i="171" s="1"/>
  <c r="P89" i="171"/>
  <c r="N86" i="171"/>
  <c r="O86" i="171"/>
  <c r="P86" i="171"/>
  <c r="N87" i="171"/>
  <c r="O87" i="171"/>
  <c r="P87" i="171"/>
  <c r="N81" i="171"/>
  <c r="O81" i="171"/>
  <c r="P81" i="171"/>
  <c r="N80" i="171"/>
  <c r="O80" i="171"/>
  <c r="P80" i="171"/>
  <c r="N78" i="171"/>
  <c r="O78" i="171"/>
  <c r="P78" i="171"/>
  <c r="N64" i="171"/>
  <c r="O64" i="171"/>
  <c r="P64" i="171"/>
  <c r="N61" i="171"/>
  <c r="O61" i="171"/>
  <c r="P61" i="171"/>
  <c r="N62" i="171"/>
  <c r="O62" i="171"/>
  <c r="P62" i="171"/>
  <c r="N55" i="171"/>
  <c r="N54" i="171" s="1"/>
  <c r="O55" i="171"/>
  <c r="O54" i="171" s="1"/>
  <c r="P55" i="171"/>
  <c r="P54" i="171" s="1"/>
  <c r="N46" i="171"/>
  <c r="O46" i="171"/>
  <c r="P46" i="171"/>
  <c r="N47" i="171"/>
  <c r="O47" i="171"/>
  <c r="P47" i="171"/>
  <c r="N48" i="171"/>
  <c r="O48" i="171"/>
  <c r="P48" i="171"/>
  <c r="N40" i="171"/>
  <c r="O40" i="171"/>
  <c r="P40" i="171"/>
  <c r="N41" i="171"/>
  <c r="O41" i="171"/>
  <c r="P41" i="171"/>
  <c r="N42" i="171"/>
  <c r="O42" i="171"/>
  <c r="P42" i="171"/>
  <c r="N43" i="171"/>
  <c r="O43" i="171"/>
  <c r="P43" i="171"/>
  <c r="N44" i="171"/>
  <c r="O44" i="171"/>
  <c r="P44" i="171"/>
  <c r="N30" i="171"/>
  <c r="O30" i="171"/>
  <c r="P30" i="171"/>
  <c r="N31" i="171"/>
  <c r="O31" i="171"/>
  <c r="P31" i="171"/>
  <c r="N32" i="171"/>
  <c r="O32" i="171"/>
  <c r="P32" i="171"/>
  <c r="N33" i="171"/>
  <c r="O33" i="171"/>
  <c r="P33" i="171"/>
  <c r="N34" i="171"/>
  <c r="O34" i="171"/>
  <c r="P34" i="171"/>
  <c r="N20" i="171"/>
  <c r="O20" i="171"/>
  <c r="P20" i="171"/>
  <c r="N18" i="171"/>
  <c r="O18" i="171"/>
  <c r="P18" i="171"/>
  <c r="N28" i="170"/>
  <c r="O28" i="170"/>
  <c r="P28" i="169" s="1"/>
  <c r="P28" i="170"/>
  <c r="N24" i="170"/>
  <c r="O24" i="170"/>
  <c r="P24" i="170"/>
  <c r="N25" i="170"/>
  <c r="O25" i="169" s="1"/>
  <c r="O25" i="170"/>
  <c r="P25" i="170"/>
  <c r="Q25" i="169" s="1"/>
  <c r="N364" i="170"/>
  <c r="N362" i="170" s="1"/>
  <c r="O364" i="170"/>
  <c r="O362" i="170" s="1"/>
  <c r="H362" i="170" s="1"/>
  <c r="P364" i="170"/>
  <c r="P362" i="170" s="1"/>
  <c r="N278" i="170"/>
  <c r="N277" i="170" s="1"/>
  <c r="O278" i="170"/>
  <c r="O277" i="170" s="1"/>
  <c r="P278" i="170"/>
  <c r="P277" i="170" s="1"/>
  <c r="N266" i="170"/>
  <c r="O266" i="170"/>
  <c r="P266" i="170"/>
  <c r="Q266" i="169" s="1"/>
  <c r="N261" i="170"/>
  <c r="O261" i="170"/>
  <c r="P261" i="170"/>
  <c r="N262" i="170"/>
  <c r="O262" i="170"/>
  <c r="P262" i="170"/>
  <c r="N263" i="170"/>
  <c r="O263" i="170"/>
  <c r="P263" i="170"/>
  <c r="N222" i="170"/>
  <c r="O222" i="170"/>
  <c r="O221" i="170" s="1"/>
  <c r="O216" i="170" s="1"/>
  <c r="H216" i="170" s="1"/>
  <c r="P222" i="170"/>
  <c r="P221" i="170" s="1"/>
  <c r="N214" i="170"/>
  <c r="N210" i="170" s="1"/>
  <c r="P214" i="170"/>
  <c r="P210" i="170" s="1"/>
  <c r="N201" i="170"/>
  <c r="O201" i="170"/>
  <c r="P201" i="170"/>
  <c r="N145" i="170"/>
  <c r="O145" i="169" s="1"/>
  <c r="O145" i="170"/>
  <c r="P145" i="170"/>
  <c r="Q145" i="169" s="1"/>
  <c r="N146" i="170"/>
  <c r="O146" i="169" s="1"/>
  <c r="O146" i="170"/>
  <c r="P146" i="169" s="1"/>
  <c r="P146" i="170"/>
  <c r="N147" i="170"/>
  <c r="O147" i="170"/>
  <c r="P147" i="170"/>
  <c r="N148" i="170"/>
  <c r="O148" i="170"/>
  <c r="P148" i="170"/>
  <c r="N149" i="170"/>
  <c r="O149" i="169" s="1"/>
  <c r="O149" i="170"/>
  <c r="P149" i="169" s="1"/>
  <c r="P149" i="170"/>
  <c r="Q149" i="169" s="1"/>
  <c r="N137" i="170"/>
  <c r="O137" i="169" s="1"/>
  <c r="O137" i="170"/>
  <c r="P137" i="169" s="1"/>
  <c r="P137" i="170"/>
  <c r="N138" i="170"/>
  <c r="O138" i="170"/>
  <c r="P138" i="170"/>
  <c r="N132" i="170"/>
  <c r="O132" i="170"/>
  <c r="P132" i="170"/>
  <c r="N133" i="170"/>
  <c r="O133" i="169" s="1"/>
  <c r="O133" i="170"/>
  <c r="P133" i="169" s="1"/>
  <c r="P133" i="170"/>
  <c r="Q133" i="169" s="1"/>
  <c r="N134" i="170"/>
  <c r="O134" i="169" s="1"/>
  <c r="O134" i="170"/>
  <c r="P134" i="169" s="1"/>
  <c r="P134" i="170"/>
  <c r="Q134" i="169" s="1"/>
  <c r="N135" i="170"/>
  <c r="O135" i="169" s="1"/>
  <c r="O135" i="170"/>
  <c r="P135" i="169" s="1"/>
  <c r="P135" i="170"/>
  <c r="Q135" i="169" s="1"/>
  <c r="N129" i="170"/>
  <c r="O129" i="170"/>
  <c r="P129" i="170"/>
  <c r="N118" i="170"/>
  <c r="O118" i="170"/>
  <c r="P118" i="170"/>
  <c r="Q118" i="169" s="1"/>
  <c r="N119" i="170"/>
  <c r="O119" i="169" s="1"/>
  <c r="O119" i="170"/>
  <c r="P119" i="170"/>
  <c r="N121" i="170"/>
  <c r="O121" i="169" s="1"/>
  <c r="O121" i="170"/>
  <c r="P121" i="170"/>
  <c r="N112" i="170"/>
  <c r="O112" i="169" s="1"/>
  <c r="O112" i="170"/>
  <c r="P112" i="169" s="1"/>
  <c r="P112" i="170"/>
  <c r="Q112" i="169" s="1"/>
  <c r="N113" i="170"/>
  <c r="O113" i="169" s="1"/>
  <c r="O113" i="170"/>
  <c r="P113" i="169" s="1"/>
  <c r="P113" i="170"/>
  <c r="Q113" i="169" s="1"/>
  <c r="N109" i="170"/>
  <c r="O109" i="169" s="1"/>
  <c r="O109" i="170"/>
  <c r="P109" i="169" s="1"/>
  <c r="P109" i="170"/>
  <c r="N97" i="170"/>
  <c r="O97" i="170"/>
  <c r="P97" i="169" s="1"/>
  <c r="P97" i="170"/>
  <c r="Q97" i="169" s="1"/>
  <c r="N101" i="170"/>
  <c r="O101" i="170"/>
  <c r="P101" i="170"/>
  <c r="N102" i="170"/>
  <c r="O102" i="170"/>
  <c r="P102" i="169" s="1"/>
  <c r="P102" i="170"/>
  <c r="Q102" i="169" s="1"/>
  <c r="N103" i="170"/>
  <c r="O103" i="170"/>
  <c r="P103" i="169" s="1"/>
  <c r="P103" i="170"/>
  <c r="N104" i="170"/>
  <c r="O104" i="170"/>
  <c r="P104" i="169" s="1"/>
  <c r="P104" i="170"/>
  <c r="Q104" i="169" s="1"/>
  <c r="N105" i="170"/>
  <c r="O105" i="169" s="1"/>
  <c r="O105" i="170"/>
  <c r="P105" i="169"/>
  <c r="P105" i="170"/>
  <c r="Q105" i="169" s="1"/>
  <c r="N93" i="170"/>
  <c r="O93" i="170"/>
  <c r="P93" i="170"/>
  <c r="N95" i="170"/>
  <c r="O95" i="170"/>
  <c r="P95" i="169" s="1"/>
  <c r="P95" i="170"/>
  <c r="Q95" i="169" s="1"/>
  <c r="N89" i="170"/>
  <c r="O89" i="170"/>
  <c r="O88" i="170" s="1"/>
  <c r="P89" i="170"/>
  <c r="P88" i="170" s="1"/>
  <c r="N84" i="170"/>
  <c r="O84" i="170"/>
  <c r="P84" i="169" s="1"/>
  <c r="P84" i="170"/>
  <c r="N85" i="170"/>
  <c r="O85" i="170"/>
  <c r="P85" i="170"/>
  <c r="N86" i="170"/>
  <c r="O86" i="170"/>
  <c r="P86" i="170"/>
  <c r="N87" i="170"/>
  <c r="O87" i="170"/>
  <c r="P87" i="170"/>
  <c r="N76" i="170"/>
  <c r="O76" i="170"/>
  <c r="P76" i="170"/>
  <c r="N78" i="170"/>
  <c r="O78" i="170"/>
  <c r="P78" i="170"/>
  <c r="Q78" i="169" s="1"/>
  <c r="N79" i="170"/>
  <c r="O79" i="170"/>
  <c r="P79" i="169" s="1"/>
  <c r="P79" i="170"/>
  <c r="N80" i="170"/>
  <c r="O80" i="170"/>
  <c r="P80" i="170"/>
  <c r="N81" i="170"/>
  <c r="O81" i="170"/>
  <c r="P81" i="170"/>
  <c r="N67" i="170"/>
  <c r="O67" i="170"/>
  <c r="P67" i="169" s="1"/>
  <c r="P67" i="170"/>
  <c r="Q67" i="169" s="1"/>
  <c r="N69" i="170"/>
  <c r="O69" i="170"/>
  <c r="P69" i="170"/>
  <c r="N70" i="170"/>
  <c r="O70" i="169" s="1"/>
  <c r="O70" i="170"/>
  <c r="P70" i="169" s="1"/>
  <c r="P70" i="170"/>
  <c r="N72" i="170"/>
  <c r="O72" i="169" s="1"/>
  <c r="O72" i="170"/>
  <c r="P72" i="169" s="1"/>
  <c r="P72" i="170"/>
  <c r="Q72" i="169" s="1"/>
  <c r="N73" i="170"/>
  <c r="O73" i="170"/>
  <c r="P73" i="170"/>
  <c r="N61" i="170"/>
  <c r="O61" i="170"/>
  <c r="P61" i="170"/>
  <c r="N62" i="170"/>
  <c r="O62" i="170"/>
  <c r="P62" i="170"/>
  <c r="N63" i="170"/>
  <c r="O63" i="169" s="1"/>
  <c r="O63" i="170"/>
  <c r="P63" i="169" s="1"/>
  <c r="P63" i="170"/>
  <c r="Q63" i="169" s="1"/>
  <c r="N64" i="170"/>
  <c r="O64" i="170"/>
  <c r="P64" i="170"/>
  <c r="N65" i="170"/>
  <c r="O65" i="170"/>
  <c r="P65" i="169" s="1"/>
  <c r="P65" i="170"/>
  <c r="Q65" i="169" s="1"/>
  <c r="N55" i="170"/>
  <c r="O55" i="170"/>
  <c r="P55" i="170"/>
  <c r="N56" i="170"/>
  <c r="O56" i="170"/>
  <c r="P56" i="170"/>
  <c r="N59" i="170"/>
  <c r="O59" i="170"/>
  <c r="P59" i="169" s="1"/>
  <c r="N46" i="170"/>
  <c r="O46" i="170"/>
  <c r="P46" i="170"/>
  <c r="N47" i="170"/>
  <c r="O47" i="170"/>
  <c r="P47" i="170"/>
  <c r="N48" i="170"/>
  <c r="O48" i="170"/>
  <c r="P48" i="170"/>
  <c r="N40" i="170"/>
  <c r="O40" i="170"/>
  <c r="P40" i="170"/>
  <c r="N41" i="170"/>
  <c r="O41" i="170"/>
  <c r="P41" i="170"/>
  <c r="N42" i="170"/>
  <c r="O42" i="170"/>
  <c r="P42" i="170"/>
  <c r="N43" i="170"/>
  <c r="O43" i="170"/>
  <c r="P43" i="170"/>
  <c r="N44" i="170"/>
  <c r="O44" i="170"/>
  <c r="P44" i="170"/>
  <c r="N37" i="170"/>
  <c r="N35" i="170" s="1"/>
  <c r="O37" i="170"/>
  <c r="O35" i="170" s="1"/>
  <c r="P37" i="170"/>
  <c r="N30" i="170"/>
  <c r="O30" i="170"/>
  <c r="P30" i="170"/>
  <c r="N31" i="170"/>
  <c r="O31" i="170"/>
  <c r="P31" i="170"/>
  <c r="N32" i="170"/>
  <c r="O32" i="170"/>
  <c r="P32" i="170"/>
  <c r="N33" i="170"/>
  <c r="O33" i="170"/>
  <c r="P33" i="170"/>
  <c r="N34" i="170"/>
  <c r="O34" i="170"/>
  <c r="P34" i="170"/>
  <c r="N22" i="170"/>
  <c r="O22" i="169" s="1"/>
  <c r="O22" i="170"/>
  <c r="P22" i="170"/>
  <c r="M21" i="170"/>
  <c r="N21" i="169" s="1"/>
  <c r="O18" i="170"/>
  <c r="N18" i="170"/>
  <c r="Q365" i="173"/>
  <c r="S365" i="173" s="1"/>
  <c r="Q363" i="173"/>
  <c r="R363" i="173" s="1"/>
  <c r="Q360" i="173"/>
  <c r="S360" i="173" s="1"/>
  <c r="Q359" i="173"/>
  <c r="S359" i="173" s="1"/>
  <c r="Q358" i="173"/>
  <c r="Q357" i="173"/>
  <c r="S357" i="173" s="1"/>
  <c r="Q356" i="173"/>
  <c r="S356" i="173" s="1"/>
  <c r="Q355" i="173"/>
  <c r="S355" i="173"/>
  <c r="Q354" i="173"/>
  <c r="Q353" i="173"/>
  <c r="S353" i="173"/>
  <c r="Q352" i="173"/>
  <c r="S352" i="173"/>
  <c r="Q351" i="173"/>
  <c r="S351" i="173" s="1"/>
  <c r="Q350" i="173"/>
  <c r="Q349" i="173"/>
  <c r="Q348" i="173"/>
  <c r="S348" i="173" s="1"/>
  <c r="Q347" i="173"/>
  <c r="S347" i="173" s="1"/>
  <c r="Q346" i="173"/>
  <c r="Q345" i="173"/>
  <c r="S345" i="173" s="1"/>
  <c r="Q344" i="173"/>
  <c r="S344" i="173" s="1"/>
  <c r="Q343" i="173"/>
  <c r="S343" i="173"/>
  <c r="Q342" i="173"/>
  <c r="Q341" i="173"/>
  <c r="S341" i="173" s="1"/>
  <c r="Q340" i="173"/>
  <c r="S340" i="173" s="1"/>
  <c r="Q339" i="173"/>
  <c r="S339" i="173" s="1"/>
  <c r="Q338" i="173"/>
  <c r="Q337" i="173"/>
  <c r="S337" i="173" s="1"/>
  <c r="Q336" i="173"/>
  <c r="S336" i="173" s="1"/>
  <c r="Q335" i="173"/>
  <c r="S335" i="173" s="1"/>
  <c r="Q334" i="173"/>
  <c r="Q333" i="173"/>
  <c r="S333" i="173" s="1"/>
  <c r="Q332" i="173"/>
  <c r="S332" i="173" s="1"/>
  <c r="Q331" i="173"/>
  <c r="R331" i="173" s="1"/>
  <c r="Q330" i="173"/>
  <c r="S330" i="173" s="1"/>
  <c r="Q329" i="173"/>
  <c r="S329" i="173" s="1"/>
  <c r="Q328" i="173"/>
  <c r="S328" i="173" s="1"/>
  <c r="Q327" i="173"/>
  <c r="S327" i="173" s="1"/>
  <c r="Q326" i="173"/>
  <c r="Q325" i="173"/>
  <c r="S325" i="173" s="1"/>
  <c r="Q324" i="173"/>
  <c r="S324" i="173" s="1"/>
  <c r="Q323" i="173"/>
  <c r="S323" i="173" s="1"/>
  <c r="Q322" i="173"/>
  <c r="Q321" i="173"/>
  <c r="S321" i="173" s="1"/>
  <c r="Q320" i="173"/>
  <c r="S320" i="173" s="1"/>
  <c r="Q319" i="173"/>
  <c r="S319" i="173"/>
  <c r="Q318" i="173"/>
  <c r="Q317" i="173"/>
  <c r="S317" i="173" s="1"/>
  <c r="Q316" i="173"/>
  <c r="S316" i="173" s="1"/>
  <c r="Q315" i="173"/>
  <c r="S315" i="173" s="1"/>
  <c r="Q314" i="173"/>
  <c r="Q313" i="173"/>
  <c r="S313" i="173" s="1"/>
  <c r="Q312" i="173"/>
  <c r="S312" i="173" s="1"/>
  <c r="Q311" i="173"/>
  <c r="S311" i="173"/>
  <c r="Q310" i="173"/>
  <c r="Q309" i="173"/>
  <c r="S309" i="173" s="1"/>
  <c r="Q308" i="173"/>
  <c r="S308" i="173" s="1"/>
  <c r="Q307" i="173"/>
  <c r="S307" i="173" s="1"/>
  <c r="Q306" i="173"/>
  <c r="Q305" i="173"/>
  <c r="S305" i="173" s="1"/>
  <c r="Q304" i="173"/>
  <c r="S304" i="173" s="1"/>
  <c r="Q303" i="173"/>
  <c r="S303" i="173" s="1"/>
  <c r="Q302" i="173"/>
  <c r="Q301" i="173"/>
  <c r="S301" i="173" s="1"/>
  <c r="Q300" i="173"/>
  <c r="S300" i="173" s="1"/>
  <c r="Q299" i="173"/>
  <c r="R299" i="173" s="1"/>
  <c r="Q298" i="173"/>
  <c r="Q297" i="173"/>
  <c r="S297" i="173" s="1"/>
  <c r="Q296" i="173"/>
  <c r="S296" i="173" s="1"/>
  <c r="Q295" i="173"/>
  <c r="S295" i="173" s="1"/>
  <c r="Q294" i="173"/>
  <c r="Q293" i="173"/>
  <c r="S293" i="173" s="1"/>
  <c r="Q292" i="173"/>
  <c r="S292" i="173" s="1"/>
  <c r="Q291" i="173"/>
  <c r="S291" i="173" s="1"/>
  <c r="Q290" i="173"/>
  <c r="Q289" i="173"/>
  <c r="S289" i="173" s="1"/>
  <c r="Q288" i="173"/>
  <c r="S288" i="173" s="1"/>
  <c r="Q287" i="173"/>
  <c r="S287" i="173" s="1"/>
  <c r="Q286" i="173"/>
  <c r="Q285" i="173"/>
  <c r="Q284" i="173"/>
  <c r="S284" i="173" s="1"/>
  <c r="Q283" i="173"/>
  <c r="S283" i="173" s="1"/>
  <c r="Q282" i="173"/>
  <c r="Q281" i="173"/>
  <c r="S281" i="173" s="1"/>
  <c r="Q280" i="173"/>
  <c r="S280" i="173" s="1"/>
  <c r="Q279" i="173"/>
  <c r="S279" i="173" s="1"/>
  <c r="Q275" i="173"/>
  <c r="S275" i="173"/>
  <c r="Q274" i="173"/>
  <c r="S274" i="173" s="1"/>
  <c r="Q273" i="173"/>
  <c r="Q272" i="173"/>
  <c r="R272" i="173" s="1"/>
  <c r="Q271" i="173"/>
  <c r="R271" i="173" s="1"/>
  <c r="Q270" i="173"/>
  <c r="S270" i="173" s="1"/>
  <c r="Q269" i="173"/>
  <c r="Q268" i="173"/>
  <c r="R268" i="173" s="1"/>
  <c r="Q267" i="173"/>
  <c r="R267" i="173" s="1"/>
  <c r="Q266" i="173"/>
  <c r="S266" i="173" s="1"/>
  <c r="Q265" i="173"/>
  <c r="S265" i="173" s="1"/>
  <c r="Q264" i="173"/>
  <c r="R264" i="173"/>
  <c r="Q262" i="173"/>
  <c r="S262" i="173" s="1"/>
  <c r="Q260" i="173"/>
  <c r="S260" i="173" s="1"/>
  <c r="Q259" i="173"/>
  <c r="Q254" i="173"/>
  <c r="S254" i="173" s="1"/>
  <c r="Q253" i="173"/>
  <c r="R253" i="173" s="1"/>
  <c r="Q252" i="173"/>
  <c r="R252" i="173" s="1"/>
  <c r="Q251" i="173"/>
  <c r="Q250" i="173"/>
  <c r="Q249" i="173"/>
  <c r="S249" i="173" s="1"/>
  <c r="Q248" i="173"/>
  <c r="Q247" i="173"/>
  <c r="Q246" i="173"/>
  <c r="R246" i="173" s="1"/>
  <c r="Q245" i="173"/>
  <c r="S245" i="173" s="1"/>
  <c r="F245" i="173"/>
  <c r="Q244" i="173"/>
  <c r="S244" i="173" s="1"/>
  <c r="Q240" i="173"/>
  <c r="Q237" i="173"/>
  <c r="R237" i="173" s="1"/>
  <c r="Q236" i="173"/>
  <c r="P235" i="173"/>
  <c r="O235" i="173"/>
  <c r="N235" i="173"/>
  <c r="M235" i="173"/>
  <c r="Q234" i="173"/>
  <c r="S234" i="173" s="1"/>
  <c r="Q233" i="173"/>
  <c r="R233" i="173" s="1"/>
  <c r="Q232" i="173"/>
  <c r="Q231" i="173"/>
  <c r="Q230" i="173"/>
  <c r="S230" i="173" s="1"/>
  <c r="Q229" i="173"/>
  <c r="R229" i="173" s="1"/>
  <c r="Q228" i="173"/>
  <c r="Q227" i="173"/>
  <c r="R227" i="173" s="1"/>
  <c r="Q226" i="173"/>
  <c r="R226" i="173" s="1"/>
  <c r="Q225" i="173"/>
  <c r="R225" i="173" s="1"/>
  <c r="Q224" i="173"/>
  <c r="S224" i="173" s="1"/>
  <c r="Q223" i="173"/>
  <c r="S223" i="173" s="1"/>
  <c r="R223" i="173"/>
  <c r="Q222" i="173"/>
  <c r="R222" i="173" s="1"/>
  <c r="P221" i="173"/>
  <c r="P216" i="173" s="1"/>
  <c r="O221" i="173"/>
  <c r="O216" i="173" s="1"/>
  <c r="Q216" i="173" s="1"/>
  <c r="S216" i="173" s="1"/>
  <c r="N221" i="173"/>
  <c r="M221" i="173"/>
  <c r="M216" i="173" s="1"/>
  <c r="Q220" i="173"/>
  <c r="S220" i="173" s="1"/>
  <c r="Q219" i="173"/>
  <c r="R219" i="173" s="1"/>
  <c r="R218" i="173"/>
  <c r="Q218" i="173"/>
  <c r="S218" i="173" s="1"/>
  <c r="Q217" i="173"/>
  <c r="S217" i="173" s="1"/>
  <c r="Q215" i="173"/>
  <c r="Q214" i="173"/>
  <c r="R214" i="173" s="1"/>
  <c r="Q213" i="173"/>
  <c r="R213" i="173" s="1"/>
  <c r="Q212" i="173"/>
  <c r="R212" i="173" s="1"/>
  <c r="Q211" i="173"/>
  <c r="R211" i="173" s="1"/>
  <c r="P210" i="173"/>
  <c r="O210" i="173"/>
  <c r="O200" i="173" s="1"/>
  <c r="H200" i="173" s="1"/>
  <c r="N210" i="173"/>
  <c r="M210" i="173"/>
  <c r="Q209" i="173"/>
  <c r="R209" i="173" s="1"/>
  <c r="Q208" i="173"/>
  <c r="Q207" i="173"/>
  <c r="S207" i="173" s="1"/>
  <c r="Q206" i="173"/>
  <c r="S206" i="173" s="1"/>
  <c r="Q205" i="173"/>
  <c r="S205" i="173"/>
  <c r="Q204" i="173"/>
  <c r="Q203" i="173"/>
  <c r="S203" i="173"/>
  <c r="Q202" i="173"/>
  <c r="Q196" i="173"/>
  <c r="Q195" i="173"/>
  <c r="Q194" i="173"/>
  <c r="Q193" i="173"/>
  <c r="Q192" i="173"/>
  <c r="Q191" i="173"/>
  <c r="S191" i="173" s="1"/>
  <c r="Q190" i="173"/>
  <c r="Q189" i="173"/>
  <c r="R189" i="173" s="1"/>
  <c r="Q188" i="173"/>
  <c r="S188" i="173" s="1"/>
  <c r="Q187" i="173"/>
  <c r="Q186" i="173"/>
  <c r="S186" i="173" s="1"/>
  <c r="Q185" i="173"/>
  <c r="R185" i="173" s="1"/>
  <c r="Q184" i="173"/>
  <c r="Q183" i="173"/>
  <c r="S183" i="173" s="1"/>
  <c r="Q182" i="173"/>
  <c r="Q181" i="173"/>
  <c r="R181" i="173" s="1"/>
  <c r="Q180" i="173"/>
  <c r="S180" i="173" s="1"/>
  <c r="Q179" i="173"/>
  <c r="Q178" i="173"/>
  <c r="Q177" i="173"/>
  <c r="Q176" i="173"/>
  <c r="R176" i="173" s="1"/>
  <c r="Q175" i="173"/>
  <c r="S175" i="173" s="1"/>
  <c r="Q174" i="173"/>
  <c r="Q173" i="173"/>
  <c r="R173" i="173" s="1"/>
  <c r="Q172" i="173"/>
  <c r="Q171" i="173"/>
  <c r="Q170" i="173"/>
  <c r="Q169" i="173"/>
  <c r="S169" i="173" s="1"/>
  <c r="Q168" i="173"/>
  <c r="Q167" i="173"/>
  <c r="Q166" i="173"/>
  <c r="S166" i="173" s="1"/>
  <c r="Q165" i="173"/>
  <c r="Q164" i="173"/>
  <c r="Q163" i="173"/>
  <c r="S163" i="173" s="1"/>
  <c r="Q162" i="173"/>
  <c r="Q161" i="173"/>
  <c r="S161" i="173" s="1"/>
  <c r="Q160" i="173"/>
  <c r="R160" i="173" s="1"/>
  <c r="Q159" i="173"/>
  <c r="R159" i="173" s="1"/>
  <c r="Q158" i="173"/>
  <c r="Q157" i="173"/>
  <c r="S157" i="173" s="1"/>
  <c r="Q156" i="173"/>
  <c r="S156" i="173" s="1"/>
  <c r="Q155" i="173"/>
  <c r="Q154" i="173"/>
  <c r="R154" i="173" s="1"/>
  <c r="Q153" i="173"/>
  <c r="S153" i="173" s="1"/>
  <c r="Q152" i="173"/>
  <c r="S152" i="173" s="1"/>
  <c r="Q151" i="173"/>
  <c r="Q150" i="173"/>
  <c r="Q149" i="173"/>
  <c r="Q148" i="173"/>
  <c r="R148" i="173" s="1"/>
  <c r="Q146" i="173"/>
  <c r="S146" i="173" s="1"/>
  <c r="Q145" i="173"/>
  <c r="S145" i="173" s="1"/>
  <c r="P144" i="173"/>
  <c r="Q143" i="173"/>
  <c r="S143" i="173" s="1"/>
  <c r="Q142" i="173"/>
  <c r="Q141" i="173"/>
  <c r="S141" i="173"/>
  <c r="Q140" i="173"/>
  <c r="Q139" i="173"/>
  <c r="Q138" i="173"/>
  <c r="R138" i="173" s="1"/>
  <c r="Q137" i="173"/>
  <c r="S137" i="173" s="1"/>
  <c r="P136" i="173"/>
  <c r="O136" i="173"/>
  <c r="N136" i="173"/>
  <c r="M136" i="173"/>
  <c r="Q135" i="173"/>
  <c r="R135" i="173" s="1"/>
  <c r="S135" i="173"/>
  <c r="Q134" i="173"/>
  <c r="Q133" i="173"/>
  <c r="R133" i="173"/>
  <c r="Q131" i="173"/>
  <c r="Q130" i="173"/>
  <c r="S130" i="173" s="1"/>
  <c r="Q127" i="173"/>
  <c r="S127" i="173" s="1"/>
  <c r="Q126" i="173"/>
  <c r="Q125" i="173"/>
  <c r="R125" i="173" s="1"/>
  <c r="Q124" i="173"/>
  <c r="R124" i="173" s="1"/>
  <c r="P123" i="173"/>
  <c r="O123" i="173"/>
  <c r="N123" i="173"/>
  <c r="M123" i="173"/>
  <c r="Q122" i="173"/>
  <c r="S121" i="173"/>
  <c r="Q121" i="173"/>
  <c r="R121" i="173"/>
  <c r="Q120" i="173"/>
  <c r="R120" i="173" s="1"/>
  <c r="Q119" i="173"/>
  <c r="S119" i="173" s="1"/>
  <c r="Q118" i="173"/>
  <c r="P117" i="173"/>
  <c r="O117" i="173"/>
  <c r="N117" i="173"/>
  <c r="M117" i="173"/>
  <c r="Q113" i="173"/>
  <c r="Q112" i="173"/>
  <c r="Q111" i="173"/>
  <c r="R111" i="173" s="1"/>
  <c r="Q110" i="173"/>
  <c r="Q109" i="173"/>
  <c r="Q108" i="173"/>
  <c r="R108" i="173" s="1"/>
  <c r="P107" i="173"/>
  <c r="O107" i="173"/>
  <c r="N107" i="173"/>
  <c r="M107" i="173"/>
  <c r="Q106" i="173"/>
  <c r="S106" i="173"/>
  <c r="Q105" i="173"/>
  <c r="R105" i="173" s="1"/>
  <c r="Q104" i="173"/>
  <c r="R104" i="173" s="1"/>
  <c r="Q102" i="173"/>
  <c r="Q101" i="173"/>
  <c r="R101" i="173" s="1"/>
  <c r="Q100" i="173"/>
  <c r="Q99" i="173"/>
  <c r="Q98" i="173"/>
  <c r="R98" i="173" s="1"/>
  <c r="Q97" i="173"/>
  <c r="Q95" i="173"/>
  <c r="S95" i="173" s="1"/>
  <c r="Q93" i="173"/>
  <c r="S93" i="173" s="1"/>
  <c r="Q91" i="173"/>
  <c r="R91" i="173" s="1"/>
  <c r="Q90" i="173"/>
  <c r="S87" i="173"/>
  <c r="Q87" i="173"/>
  <c r="R87" i="173" s="1"/>
  <c r="Q86" i="173"/>
  <c r="S86" i="173" s="1"/>
  <c r="Q85" i="173"/>
  <c r="R85" i="173" s="1"/>
  <c r="Q84" i="173"/>
  <c r="R84" i="173" s="1"/>
  <c r="P83" i="173"/>
  <c r="O83" i="173"/>
  <c r="N83" i="173"/>
  <c r="M83" i="173"/>
  <c r="Q82" i="173"/>
  <c r="S82" i="173"/>
  <c r="Q78" i="173"/>
  <c r="Q77" i="173"/>
  <c r="R77" i="173" s="1"/>
  <c r="S76" i="173"/>
  <c r="Q76" i="173"/>
  <c r="R76" i="173" s="1"/>
  <c r="Q75" i="173"/>
  <c r="S75" i="173" s="1"/>
  <c r="Q72" i="173"/>
  <c r="R72" i="173" s="1"/>
  <c r="Q71" i="173"/>
  <c r="Q70" i="173"/>
  <c r="S70" i="173" s="1"/>
  <c r="Q69" i="173"/>
  <c r="Q68" i="173"/>
  <c r="R68" i="173" s="1"/>
  <c r="Q67" i="173"/>
  <c r="S67" i="173"/>
  <c r="Q65" i="173"/>
  <c r="Q63" i="173"/>
  <c r="Q59" i="173"/>
  <c r="Q58" i="173"/>
  <c r="R58" i="173" s="1"/>
  <c r="Q57" i="173"/>
  <c r="Q56" i="173"/>
  <c r="Q50" i="173"/>
  <c r="S50" i="173" s="1"/>
  <c r="R50" i="173"/>
  <c r="Q49" i="173"/>
  <c r="R49" i="173" s="1"/>
  <c r="Q37" i="173"/>
  <c r="S37" i="173" s="1"/>
  <c r="Q36" i="173"/>
  <c r="P35" i="173"/>
  <c r="O35" i="173"/>
  <c r="N35" i="173"/>
  <c r="M35" i="173"/>
  <c r="Q28" i="173"/>
  <c r="S28" i="173" s="1"/>
  <c r="Q27" i="173"/>
  <c r="R27" i="173" s="1"/>
  <c r="Q26" i="173"/>
  <c r="Q25" i="173"/>
  <c r="Q22" i="173"/>
  <c r="S22" i="173" s="1"/>
  <c r="Q21" i="173"/>
  <c r="R21" i="173" s="1"/>
  <c r="Q20" i="173"/>
  <c r="R20" i="173" s="1"/>
  <c r="Q19" i="173"/>
  <c r="Q365" i="172"/>
  <c r="S365" i="172" s="1"/>
  <c r="Q363" i="172"/>
  <c r="Q360" i="172"/>
  <c r="R360" i="172" s="1"/>
  <c r="Q359" i="172"/>
  <c r="Q358" i="172"/>
  <c r="R358" i="172" s="1"/>
  <c r="Q357" i="172"/>
  <c r="R357" i="172" s="1"/>
  <c r="Q356" i="172"/>
  <c r="Q355" i="172"/>
  <c r="S355" i="172" s="1"/>
  <c r="Q354" i="172"/>
  <c r="Q353" i="172"/>
  <c r="R353" i="172" s="1"/>
  <c r="Q352" i="172"/>
  <c r="R352" i="172" s="1"/>
  <c r="Q351" i="172"/>
  <c r="Q350" i="172"/>
  <c r="R350" i="172" s="1"/>
  <c r="Q349" i="172"/>
  <c r="R349" i="172" s="1"/>
  <c r="Q348" i="172"/>
  <c r="R348" i="172" s="1"/>
  <c r="Q347" i="172"/>
  <c r="Q346" i="172"/>
  <c r="Q345" i="172"/>
  <c r="S345" i="172" s="1"/>
  <c r="Q344" i="172"/>
  <c r="S344" i="172" s="1"/>
  <c r="Q343" i="172"/>
  <c r="Q342" i="172"/>
  <c r="S342" i="172" s="1"/>
  <c r="Q341" i="172"/>
  <c r="Q340" i="172"/>
  <c r="R340" i="172" s="1"/>
  <c r="Q339" i="172"/>
  <c r="Q338" i="172"/>
  <c r="R338" i="172" s="1"/>
  <c r="Q337" i="172"/>
  <c r="R337" i="172" s="1"/>
  <c r="Q336" i="172"/>
  <c r="S336" i="172" s="1"/>
  <c r="Q335" i="172"/>
  <c r="Q334" i="172"/>
  <c r="S334" i="172" s="1"/>
  <c r="Q333" i="172"/>
  <c r="S333" i="172" s="1"/>
  <c r="Q332" i="172"/>
  <c r="S332" i="172" s="1"/>
  <c r="Q331" i="172"/>
  <c r="S331" i="172" s="1"/>
  <c r="Q330" i="172"/>
  <c r="R330" i="172" s="1"/>
  <c r="Q329" i="172"/>
  <c r="S329" i="172" s="1"/>
  <c r="Q328" i="172"/>
  <c r="R328" i="172" s="1"/>
  <c r="Q327" i="172"/>
  <c r="R327" i="172" s="1"/>
  <c r="Q326" i="172"/>
  <c r="R326" i="172" s="1"/>
  <c r="Q325" i="172"/>
  <c r="Q324" i="172"/>
  <c r="R324" i="172" s="1"/>
  <c r="Q323" i="172"/>
  <c r="S323" i="172"/>
  <c r="Q322" i="172"/>
  <c r="R322" i="172" s="1"/>
  <c r="Q321" i="172"/>
  <c r="R321" i="172" s="1"/>
  <c r="Q320" i="172"/>
  <c r="S320" i="172" s="1"/>
  <c r="Q319" i="172"/>
  <c r="S319" i="172" s="1"/>
  <c r="Q318" i="172"/>
  <c r="R318" i="172" s="1"/>
  <c r="Q317" i="172"/>
  <c r="Q316" i="172"/>
  <c r="Q315" i="172"/>
  <c r="S315" i="172" s="1"/>
  <c r="Q314" i="172"/>
  <c r="Q313" i="172"/>
  <c r="S313" i="172" s="1"/>
  <c r="Q312" i="172"/>
  <c r="Q311" i="172"/>
  <c r="Q310" i="172"/>
  <c r="R310" i="172" s="1"/>
  <c r="Q309" i="172"/>
  <c r="R309" i="172" s="1"/>
  <c r="Q308" i="172"/>
  <c r="Q307" i="172"/>
  <c r="Q306" i="172"/>
  <c r="Q305" i="172"/>
  <c r="R305" i="172" s="1"/>
  <c r="Q304" i="172"/>
  <c r="Q303" i="172"/>
  <c r="Q302" i="172"/>
  <c r="R302" i="172" s="1"/>
  <c r="Q301" i="172"/>
  <c r="R301" i="172" s="1"/>
  <c r="Q300" i="172"/>
  <c r="S300" i="172" s="1"/>
  <c r="Q299" i="172"/>
  <c r="S299" i="172" s="1"/>
  <c r="Q298" i="172"/>
  <c r="S298" i="172" s="1"/>
  <c r="Q297" i="172"/>
  <c r="Q296" i="172"/>
  <c r="R296" i="172" s="1"/>
  <c r="Q295" i="172"/>
  <c r="Q294" i="172"/>
  <c r="Q293" i="172"/>
  <c r="R293" i="172" s="1"/>
  <c r="Q292" i="172"/>
  <c r="R292" i="172" s="1"/>
  <c r="Q291" i="172"/>
  <c r="Q290" i="172"/>
  <c r="S290" i="172" s="1"/>
  <c r="Q289" i="172"/>
  <c r="R289" i="172" s="1"/>
  <c r="Q288" i="172"/>
  <c r="S288" i="172" s="1"/>
  <c r="Q287" i="172"/>
  <c r="Q286" i="172"/>
  <c r="Q285" i="172"/>
  <c r="Q284" i="172"/>
  <c r="R284" i="172" s="1"/>
  <c r="Q283" i="172"/>
  <c r="S283" i="172" s="1"/>
  <c r="Q282" i="172"/>
  <c r="Q281" i="172"/>
  <c r="S281" i="172" s="1"/>
  <c r="Q280" i="172"/>
  <c r="Q279" i="172"/>
  <c r="Q275" i="172"/>
  <c r="R275" i="172"/>
  <c r="Q274" i="172"/>
  <c r="S274" i="172" s="1"/>
  <c r="Q273" i="172"/>
  <c r="Q272" i="172"/>
  <c r="R272" i="172" s="1"/>
  <c r="Q271" i="172"/>
  <c r="R271" i="172" s="1"/>
  <c r="Q270" i="172"/>
  <c r="Q269" i="172"/>
  <c r="S269" i="172" s="1"/>
  <c r="Q268" i="172"/>
  <c r="S268" i="172" s="1"/>
  <c r="Q267" i="172"/>
  <c r="Q266" i="172"/>
  <c r="R266" i="172" s="1"/>
  <c r="Q265" i="172"/>
  <c r="R265" i="172"/>
  <c r="Q264" i="172"/>
  <c r="Q260" i="172"/>
  <c r="R260" i="172" s="1"/>
  <c r="Q259" i="172"/>
  <c r="R259" i="172" s="1"/>
  <c r="Q254" i="172"/>
  <c r="R254" i="172" s="1"/>
  <c r="Q253" i="172"/>
  <c r="R253" i="172" s="1"/>
  <c r="Q252" i="172"/>
  <c r="S252" i="172" s="1"/>
  <c r="Q251" i="172"/>
  <c r="R251" i="172" s="1"/>
  <c r="Q250" i="172"/>
  <c r="Q249" i="172"/>
  <c r="S249" i="172"/>
  <c r="Q248" i="172"/>
  <c r="R248" i="172" s="1"/>
  <c r="Q247" i="172"/>
  <c r="S247" i="172" s="1"/>
  <c r="Q246" i="172"/>
  <c r="R246" i="172" s="1"/>
  <c r="Q245" i="172"/>
  <c r="S245" i="172" s="1"/>
  <c r="F245" i="172"/>
  <c r="Q244" i="172"/>
  <c r="S244" i="172" s="1"/>
  <c r="Q241" i="172"/>
  <c r="S241" i="172" s="1"/>
  <c r="Q240" i="172"/>
  <c r="P239" i="172"/>
  <c r="O239" i="172"/>
  <c r="N239" i="172"/>
  <c r="Q239" i="172" s="1"/>
  <c r="M239" i="172"/>
  <c r="F239" i="172"/>
  <c r="Q238" i="172"/>
  <c r="R238" i="172" s="1"/>
  <c r="Q237" i="172"/>
  <c r="S237" i="172" s="1"/>
  <c r="Q234" i="172"/>
  <c r="S234" i="172" s="1"/>
  <c r="Q233" i="172"/>
  <c r="S233" i="172" s="1"/>
  <c r="Q232" i="172"/>
  <c r="R232" i="172" s="1"/>
  <c r="Q231" i="172"/>
  <c r="S231" i="172" s="1"/>
  <c r="Q230" i="172"/>
  <c r="R230" i="172" s="1"/>
  <c r="Q229" i="172"/>
  <c r="R229" i="172" s="1"/>
  <c r="Q228" i="172"/>
  <c r="Q227" i="172"/>
  <c r="S227" i="172" s="1"/>
  <c r="Q226" i="172"/>
  <c r="R226" i="172" s="1"/>
  <c r="Q225" i="172"/>
  <c r="S225" i="172"/>
  <c r="Q224" i="172"/>
  <c r="R224" i="172" s="1"/>
  <c r="Q223" i="172"/>
  <c r="S223" i="172" s="1"/>
  <c r="Q220" i="172"/>
  <c r="R220" i="172" s="1"/>
  <c r="Q219" i="172"/>
  <c r="R219" i="172" s="1"/>
  <c r="Q218" i="172"/>
  <c r="Q217" i="172"/>
  <c r="Q214" i="172"/>
  <c r="Q213" i="172"/>
  <c r="S213" i="172" s="1"/>
  <c r="Q212" i="172"/>
  <c r="R212" i="172" s="1"/>
  <c r="Q211" i="172"/>
  <c r="S211" i="172" s="1"/>
  <c r="P210" i="172"/>
  <c r="O210" i="172"/>
  <c r="N210" i="172"/>
  <c r="Q209" i="172"/>
  <c r="S209" i="172" s="1"/>
  <c r="Q208" i="172"/>
  <c r="Q207" i="172"/>
  <c r="S207" i="172" s="1"/>
  <c r="Q206" i="172"/>
  <c r="S206" i="172" s="1"/>
  <c r="Q205" i="172"/>
  <c r="Q204" i="172"/>
  <c r="S204" i="172" s="1"/>
  <c r="Q203" i="172"/>
  <c r="Q196" i="172"/>
  <c r="Q195" i="172"/>
  <c r="R195" i="172" s="1"/>
  <c r="Q194" i="172"/>
  <c r="Q193" i="172"/>
  <c r="R193" i="172" s="1"/>
  <c r="Q192" i="172"/>
  <c r="S192" i="172" s="1"/>
  <c r="Q191" i="172"/>
  <c r="Q190" i="172"/>
  <c r="Q189" i="172"/>
  <c r="R189" i="172" s="1"/>
  <c r="Q188" i="172"/>
  <c r="S188" i="172" s="1"/>
  <c r="Q187" i="172"/>
  <c r="R187" i="172" s="1"/>
  <c r="Q186" i="172"/>
  <c r="Q185" i="172"/>
  <c r="Q184" i="172"/>
  <c r="S184" i="172" s="1"/>
  <c r="Q183" i="172"/>
  <c r="S183" i="172" s="1"/>
  <c r="Q182" i="172"/>
  <c r="R182" i="172" s="1"/>
  <c r="Q181" i="172"/>
  <c r="S181" i="172" s="1"/>
  <c r="Q180" i="172"/>
  <c r="R180" i="172" s="1"/>
  <c r="Q179" i="172"/>
  <c r="Q178" i="172"/>
  <c r="S178" i="172" s="1"/>
  <c r="Q177" i="172"/>
  <c r="R177" i="172" s="1"/>
  <c r="Q176" i="172"/>
  <c r="Q175" i="172"/>
  <c r="R175" i="172" s="1"/>
  <c r="Q174" i="172"/>
  <c r="R174" i="172" s="1"/>
  <c r="Q173" i="172"/>
  <c r="S173" i="172" s="1"/>
  <c r="Q172" i="172"/>
  <c r="R172" i="172" s="1"/>
  <c r="Q171" i="172"/>
  <c r="Q170" i="172"/>
  <c r="S170" i="172" s="1"/>
  <c r="Q169" i="172"/>
  <c r="Q168" i="172"/>
  <c r="S168" i="172"/>
  <c r="Q167" i="172"/>
  <c r="S167" i="172" s="1"/>
  <c r="Q166" i="172"/>
  <c r="S166" i="172" s="1"/>
  <c r="Q165" i="172"/>
  <c r="S165" i="172" s="1"/>
  <c r="Q164" i="172"/>
  <c r="S164" i="172" s="1"/>
  <c r="Q163" i="172"/>
  <c r="Q162" i="172"/>
  <c r="S162" i="172" s="1"/>
  <c r="Q161" i="172"/>
  <c r="R161" i="172" s="1"/>
  <c r="Q160" i="172"/>
  <c r="S160" i="172" s="1"/>
  <c r="Q159" i="172"/>
  <c r="S159" i="172" s="1"/>
  <c r="Q158" i="172"/>
  <c r="S158" i="172"/>
  <c r="Q157" i="172"/>
  <c r="R157" i="172" s="1"/>
  <c r="Q156" i="172"/>
  <c r="R156" i="172" s="1"/>
  <c r="Q155" i="172"/>
  <c r="Q154" i="172"/>
  <c r="Q153" i="172"/>
  <c r="R153" i="172" s="1"/>
  <c r="Q152" i="172"/>
  <c r="Q151" i="172"/>
  <c r="S151" i="172" s="1"/>
  <c r="Q150" i="172"/>
  <c r="Q147" i="172"/>
  <c r="Q143" i="172"/>
  <c r="S143" i="172" s="1"/>
  <c r="Q142" i="172"/>
  <c r="R142" i="172" s="1"/>
  <c r="Q141" i="172"/>
  <c r="R141" i="172" s="1"/>
  <c r="Q140" i="172"/>
  <c r="Q139" i="172"/>
  <c r="Q137" i="172"/>
  <c r="Q135" i="172"/>
  <c r="Q134" i="172"/>
  <c r="R134" i="172" s="1"/>
  <c r="Q133" i="172"/>
  <c r="Q131" i="172"/>
  <c r="Q130" i="172"/>
  <c r="S130" i="172" s="1"/>
  <c r="Q127" i="172"/>
  <c r="R127" i="172" s="1"/>
  <c r="Q126" i="172"/>
  <c r="R126" i="172" s="1"/>
  <c r="Q125" i="172"/>
  <c r="Q124" i="172"/>
  <c r="S124" i="172" s="1"/>
  <c r="P123" i="172"/>
  <c r="O123" i="172"/>
  <c r="N123" i="172"/>
  <c r="M123" i="172"/>
  <c r="Q122" i="172"/>
  <c r="S122" i="172" s="1"/>
  <c r="Q121" i="172"/>
  <c r="Q120" i="172"/>
  <c r="Q113" i="172"/>
  <c r="Q111" i="172"/>
  <c r="R111" i="172" s="1"/>
  <c r="Q110" i="172"/>
  <c r="S110" i="172"/>
  <c r="Q109" i="172"/>
  <c r="Q108" i="172"/>
  <c r="S108" i="172" s="1"/>
  <c r="P107" i="172"/>
  <c r="O107" i="172"/>
  <c r="N107" i="172"/>
  <c r="Q106" i="172"/>
  <c r="R106" i="172" s="1"/>
  <c r="Q105" i="172"/>
  <c r="Q104" i="172"/>
  <c r="Q103" i="172"/>
  <c r="R103" i="172"/>
  <c r="Q102" i="172"/>
  <c r="Q100" i="172"/>
  <c r="R100" i="172" s="1"/>
  <c r="Q99" i="172"/>
  <c r="Q98" i="172"/>
  <c r="Q97" i="172"/>
  <c r="Q95" i="172"/>
  <c r="Q94" i="172"/>
  <c r="Q91" i="172"/>
  <c r="S91" i="172" s="1"/>
  <c r="Q90" i="172"/>
  <c r="R90" i="172" s="1"/>
  <c r="Q87" i="172"/>
  <c r="Q86" i="172"/>
  <c r="Q82" i="172"/>
  <c r="S82" i="172" s="1"/>
  <c r="Q79" i="172"/>
  <c r="Q78" i="172"/>
  <c r="S78" i="172" s="1"/>
  <c r="Q77" i="172"/>
  <c r="S77" i="172" s="1"/>
  <c r="Q73" i="172"/>
  <c r="R73" i="172" s="1"/>
  <c r="Q72" i="172"/>
  <c r="S72" i="172" s="1"/>
  <c r="Q71" i="172"/>
  <c r="S71" i="172" s="1"/>
  <c r="Q70" i="172"/>
  <c r="Q67" i="172"/>
  <c r="S67" i="172" s="1"/>
  <c r="Q65" i="172"/>
  <c r="Q63" i="172"/>
  <c r="Q59" i="172"/>
  <c r="S59" i="172" s="1"/>
  <c r="Q58" i="172"/>
  <c r="S58" i="172" s="1"/>
  <c r="Q57" i="172"/>
  <c r="Q50" i="172"/>
  <c r="Q49" i="172"/>
  <c r="R49" i="172" s="1"/>
  <c r="Q37" i="172"/>
  <c r="Q36" i="172"/>
  <c r="P35" i="172"/>
  <c r="O35" i="172"/>
  <c r="N35" i="172"/>
  <c r="M35" i="172"/>
  <c r="Q28" i="172"/>
  <c r="S28" i="172" s="1"/>
  <c r="Q27" i="172"/>
  <c r="S27" i="172" s="1"/>
  <c r="Q26" i="172"/>
  <c r="R26" i="172" s="1"/>
  <c r="Q25" i="172"/>
  <c r="Q363" i="171"/>
  <c r="F362" i="171"/>
  <c r="Q359" i="171"/>
  <c r="R359" i="171" s="1"/>
  <c r="Q358" i="171"/>
  <c r="Q357" i="171"/>
  <c r="S357" i="171" s="1"/>
  <c r="Q356" i="171"/>
  <c r="S356" i="171" s="1"/>
  <c r="Q355" i="171"/>
  <c r="R355" i="171"/>
  <c r="Q354" i="171"/>
  <c r="S354" i="171" s="1"/>
  <c r="Q353" i="171"/>
  <c r="Q352" i="171"/>
  <c r="S352" i="171" s="1"/>
  <c r="Q351" i="171"/>
  <c r="S351" i="171" s="1"/>
  <c r="Q350" i="171"/>
  <c r="Q349" i="171"/>
  <c r="S349" i="171" s="1"/>
  <c r="Q348" i="171"/>
  <c r="R348" i="171"/>
  <c r="S348" i="171"/>
  <c r="Q347" i="171"/>
  <c r="S347" i="171" s="1"/>
  <c r="Q346" i="171"/>
  <c r="S346" i="171" s="1"/>
  <c r="Q345" i="171"/>
  <c r="Q344" i="171"/>
  <c r="S344" i="171" s="1"/>
  <c r="Q343" i="171"/>
  <c r="S343" i="171" s="1"/>
  <c r="Q342" i="171"/>
  <c r="S342" i="171" s="1"/>
  <c r="Q341" i="171"/>
  <c r="S341" i="171" s="1"/>
  <c r="Q340" i="171"/>
  <c r="S340" i="171" s="1"/>
  <c r="Q339" i="171"/>
  <c r="Q338" i="171"/>
  <c r="S338" i="171" s="1"/>
  <c r="Q337" i="171"/>
  <c r="S337" i="171" s="1"/>
  <c r="Q336" i="171"/>
  <c r="S336" i="171" s="1"/>
  <c r="Q335" i="171"/>
  <c r="S335" i="171" s="1"/>
  <c r="Q334" i="171"/>
  <c r="R334" i="171" s="1"/>
  <c r="Q333" i="171"/>
  <c r="Q332" i="171"/>
  <c r="R332" i="171"/>
  <c r="Q331" i="171"/>
  <c r="S331" i="171" s="1"/>
  <c r="Q330" i="171"/>
  <c r="Q329" i="171"/>
  <c r="Q328" i="171"/>
  <c r="R328" i="171" s="1"/>
  <c r="Q327" i="171"/>
  <c r="R327" i="171" s="1"/>
  <c r="Q326" i="171"/>
  <c r="R326" i="171" s="1"/>
  <c r="Q325" i="171"/>
  <c r="Q324" i="171"/>
  <c r="S324" i="171" s="1"/>
  <c r="Q323" i="171"/>
  <c r="S323" i="171" s="1"/>
  <c r="Q322" i="171"/>
  <c r="Q321" i="171"/>
  <c r="Q320" i="171"/>
  <c r="Q319" i="171"/>
  <c r="S319" i="171" s="1"/>
  <c r="Q318" i="171"/>
  <c r="S318" i="171" s="1"/>
  <c r="Q317" i="171"/>
  <c r="R317" i="171" s="1"/>
  <c r="Q316" i="171"/>
  <c r="S316" i="171" s="1"/>
  <c r="Q315" i="171"/>
  <c r="R315" i="171" s="1"/>
  <c r="Q314" i="171"/>
  <c r="R314" i="171" s="1"/>
  <c r="Q313" i="171"/>
  <c r="S313" i="171" s="1"/>
  <c r="Q312" i="171"/>
  <c r="S312" i="171" s="1"/>
  <c r="Q311" i="171"/>
  <c r="R311" i="171" s="1"/>
  <c r="Q310" i="171"/>
  <c r="S310" i="171" s="1"/>
  <c r="Q309" i="171"/>
  <c r="S309" i="171" s="1"/>
  <c r="Q308" i="171"/>
  <c r="S308" i="171"/>
  <c r="Q307" i="171"/>
  <c r="S307" i="171" s="1"/>
  <c r="Q306" i="171"/>
  <c r="S306" i="171" s="1"/>
  <c r="Q305" i="171"/>
  <c r="Q304" i="171"/>
  <c r="R304" i="171" s="1"/>
  <c r="Q303" i="171"/>
  <c r="R303" i="171"/>
  <c r="Q302" i="171"/>
  <c r="R302" i="171" s="1"/>
  <c r="Q301" i="171"/>
  <c r="Q300" i="171"/>
  <c r="S300" i="171" s="1"/>
  <c r="Q299" i="171"/>
  <c r="S299" i="171" s="1"/>
  <c r="Q298" i="171"/>
  <c r="S298" i="171"/>
  <c r="Q297" i="171"/>
  <c r="Q296" i="171"/>
  <c r="S296" i="171" s="1"/>
  <c r="Q295" i="171"/>
  <c r="S295" i="171" s="1"/>
  <c r="Q294" i="171"/>
  <c r="Q293" i="171"/>
  <c r="Q292" i="171"/>
  <c r="Q291" i="171"/>
  <c r="S291" i="171" s="1"/>
  <c r="Q290" i="171"/>
  <c r="S290" i="171" s="1"/>
  <c r="Q289" i="171"/>
  <c r="Q288" i="171"/>
  <c r="R288" i="171" s="1"/>
  <c r="Q287" i="171"/>
  <c r="S287" i="171" s="1"/>
  <c r="Q286" i="171"/>
  <c r="R286" i="171"/>
  <c r="Q285" i="171"/>
  <c r="S285" i="171" s="1"/>
  <c r="Q284" i="171"/>
  <c r="S284" i="171" s="1"/>
  <c r="Q283" i="171"/>
  <c r="S283" i="171" s="1"/>
  <c r="Q282" i="171"/>
  <c r="S282" i="171" s="1"/>
  <c r="Q281" i="171"/>
  <c r="S281" i="171" s="1"/>
  <c r="Q280" i="171"/>
  <c r="S280" i="171" s="1"/>
  <c r="Q279" i="171"/>
  <c r="S279" i="171" s="1"/>
  <c r="Q278" i="171"/>
  <c r="S278" i="171" s="1"/>
  <c r="P277" i="171"/>
  <c r="O277" i="171"/>
  <c r="N277" i="171"/>
  <c r="N276" i="171"/>
  <c r="Q276" i="171" s="1"/>
  <c r="M277" i="171"/>
  <c r="Q275" i="171"/>
  <c r="Q274" i="171"/>
  <c r="Q273" i="171"/>
  <c r="S273" i="171" s="1"/>
  <c r="Q272" i="171"/>
  <c r="S272" i="171" s="1"/>
  <c r="Q271" i="171"/>
  <c r="Q270" i="171"/>
  <c r="S270" i="171" s="1"/>
  <c r="Q269" i="171"/>
  <c r="Q268" i="171"/>
  <c r="R268" i="171" s="1"/>
  <c r="Q267" i="171"/>
  <c r="S267" i="171" s="1"/>
  <c r="Q266" i="171"/>
  <c r="S266" i="171" s="1"/>
  <c r="Q265" i="171"/>
  <c r="R265" i="171" s="1"/>
  <c r="Q264" i="171"/>
  <c r="Q262" i="171"/>
  <c r="S262" i="171" s="1"/>
  <c r="Q260" i="171"/>
  <c r="S260" i="171"/>
  <c r="Q259" i="171"/>
  <c r="N258" i="171"/>
  <c r="Q254" i="171"/>
  <c r="S254" i="171" s="1"/>
  <c r="Q253" i="171"/>
  <c r="Q252" i="171"/>
  <c r="Q251" i="171"/>
  <c r="R251" i="171" s="1"/>
  <c r="Q250" i="171"/>
  <c r="S250" i="171" s="1"/>
  <c r="Q249" i="171"/>
  <c r="S249" i="171" s="1"/>
  <c r="Q248" i="171"/>
  <c r="R248" i="171" s="1"/>
  <c r="Q247" i="171"/>
  <c r="Q246" i="171"/>
  <c r="Q245" i="171"/>
  <c r="F245" i="171"/>
  <c r="Q244" i="171"/>
  <c r="Q241" i="171"/>
  <c r="S241" i="171" s="1"/>
  <c r="Q240" i="171"/>
  <c r="S240" i="171" s="1"/>
  <c r="P239" i="171"/>
  <c r="O239" i="171"/>
  <c r="N239" i="171"/>
  <c r="M239" i="171"/>
  <c r="F239" i="171" s="1"/>
  <c r="Q238" i="171"/>
  <c r="S238" i="171" s="1"/>
  <c r="Q237" i="171"/>
  <c r="S237" i="171" s="1"/>
  <c r="R237" i="171"/>
  <c r="Q236" i="171"/>
  <c r="P235" i="171"/>
  <c r="O235" i="171"/>
  <c r="N235" i="171"/>
  <c r="M235" i="171"/>
  <c r="Q234" i="171"/>
  <c r="S234" i="171" s="1"/>
  <c r="Q233" i="171"/>
  <c r="S233" i="171" s="1"/>
  <c r="Q232" i="171"/>
  <c r="S232" i="171" s="1"/>
  <c r="Q231" i="171"/>
  <c r="Q230" i="171"/>
  <c r="S230" i="171" s="1"/>
  <c r="Q229" i="171"/>
  <c r="R229" i="171" s="1"/>
  <c r="Q228" i="171"/>
  <c r="S228" i="171"/>
  <c r="Q227" i="171"/>
  <c r="R227" i="171" s="1"/>
  <c r="Q226" i="171"/>
  <c r="R226" i="171" s="1"/>
  <c r="Q225" i="171"/>
  <c r="S225" i="171" s="1"/>
  <c r="Q224" i="171"/>
  <c r="S224" i="171" s="1"/>
  <c r="Q223" i="171"/>
  <c r="S223" i="171" s="1"/>
  <c r="Q220" i="171"/>
  <c r="S220" i="171" s="1"/>
  <c r="Q219" i="171"/>
  <c r="R219" i="171" s="1"/>
  <c r="Q218" i="171"/>
  <c r="R218" i="171" s="1"/>
  <c r="Q217" i="171"/>
  <c r="R217" i="171" s="1"/>
  <c r="Q214" i="171"/>
  <c r="S214" i="171" s="1"/>
  <c r="Q213" i="171"/>
  <c r="Q212" i="171"/>
  <c r="S212" i="171" s="1"/>
  <c r="Q211" i="171"/>
  <c r="P210" i="171"/>
  <c r="O210" i="171"/>
  <c r="N210" i="171"/>
  <c r="N200" i="171" s="1"/>
  <c r="M210" i="171"/>
  <c r="Q209" i="171"/>
  <c r="Q208" i="171"/>
  <c r="S208" i="171" s="1"/>
  <c r="Q207" i="171"/>
  <c r="S207" i="171" s="1"/>
  <c r="Q206" i="171"/>
  <c r="S206" i="171" s="1"/>
  <c r="Q205" i="171"/>
  <c r="Q204" i="171"/>
  <c r="S204" i="171" s="1"/>
  <c r="Q203" i="171"/>
  <c r="S203" i="171" s="1"/>
  <c r="Q202" i="171"/>
  <c r="S202" i="171"/>
  <c r="Q196" i="171"/>
  <c r="R196" i="171"/>
  <c r="Q195" i="171"/>
  <c r="Q194" i="171"/>
  <c r="Q193" i="171"/>
  <c r="R193" i="171" s="1"/>
  <c r="Q192" i="171"/>
  <c r="Q191" i="171"/>
  <c r="Q190" i="171"/>
  <c r="Q189" i="171"/>
  <c r="S189" i="171" s="1"/>
  <c r="Q188" i="171"/>
  <c r="Q187" i="171"/>
  <c r="Q186" i="171"/>
  <c r="S186" i="171" s="1"/>
  <c r="R185" i="171"/>
  <c r="Q185" i="171"/>
  <c r="S185" i="171" s="1"/>
  <c r="Q184" i="171"/>
  <c r="S184" i="171" s="1"/>
  <c r="Q183" i="171"/>
  <c r="Q182" i="171"/>
  <c r="S182" i="171" s="1"/>
  <c r="Q181" i="171"/>
  <c r="S181" i="171" s="1"/>
  <c r="Q180" i="171"/>
  <c r="R180" i="171" s="1"/>
  <c r="Q179" i="171"/>
  <c r="Q178" i="171"/>
  <c r="Q177" i="171"/>
  <c r="R177" i="171" s="1"/>
  <c r="Q176" i="171"/>
  <c r="Q175" i="171"/>
  <c r="Q174" i="171"/>
  <c r="Q173" i="171"/>
  <c r="S173" i="171" s="1"/>
  <c r="Q172" i="171"/>
  <c r="Q171" i="171"/>
  <c r="Q170" i="171"/>
  <c r="S170" i="171" s="1"/>
  <c r="Q169" i="171"/>
  <c r="R169" i="171" s="1"/>
  <c r="Q168" i="171"/>
  <c r="S168" i="171" s="1"/>
  <c r="Q167" i="171"/>
  <c r="Q166" i="171"/>
  <c r="S166" i="171" s="1"/>
  <c r="Q165" i="171"/>
  <c r="Q164" i="171"/>
  <c r="R164" i="171" s="1"/>
  <c r="Q163" i="171"/>
  <c r="R163" i="171" s="1"/>
  <c r="Q162" i="171"/>
  <c r="Q161" i="171"/>
  <c r="R161" i="171" s="1"/>
  <c r="Q160" i="171"/>
  <c r="Q159" i="171"/>
  <c r="Q158" i="171"/>
  <c r="R158" i="171" s="1"/>
  <c r="Q157" i="171"/>
  <c r="S157" i="171" s="1"/>
  <c r="Q156" i="171"/>
  <c r="R156" i="171" s="1"/>
  <c r="Q155" i="171"/>
  <c r="Q154" i="171"/>
  <c r="S154" i="171" s="1"/>
  <c r="Q153" i="171"/>
  <c r="S153" i="171" s="1"/>
  <c r="Q152" i="171"/>
  <c r="S152" i="171" s="1"/>
  <c r="Q151" i="171"/>
  <c r="Q150" i="171"/>
  <c r="R150" i="171" s="1"/>
  <c r="Q149" i="171"/>
  <c r="S149" i="171" s="1"/>
  <c r="Q148" i="171"/>
  <c r="R148" i="171" s="1"/>
  <c r="Q147" i="171"/>
  <c r="R147" i="171" s="1"/>
  <c r="Q146" i="171"/>
  <c r="S146" i="171" s="1"/>
  <c r="Q145" i="171"/>
  <c r="S145" i="171" s="1"/>
  <c r="P144" i="171"/>
  <c r="O144" i="171"/>
  <c r="N144" i="171"/>
  <c r="M144" i="171"/>
  <c r="Q143" i="171"/>
  <c r="Q142" i="171"/>
  <c r="S142" i="171" s="1"/>
  <c r="Q141" i="171"/>
  <c r="S141" i="171" s="1"/>
  <c r="Q140" i="171"/>
  <c r="S140" i="171" s="1"/>
  <c r="Q139" i="171"/>
  <c r="Q138" i="171"/>
  <c r="Q137" i="171"/>
  <c r="R137" i="171" s="1"/>
  <c r="P136" i="171"/>
  <c r="O136" i="171"/>
  <c r="N136" i="171"/>
  <c r="M136" i="171"/>
  <c r="Q135" i="171"/>
  <c r="Q134" i="171"/>
  <c r="R134" i="171"/>
  <c r="Q133" i="171"/>
  <c r="S133" i="171" s="1"/>
  <c r="Q132" i="171"/>
  <c r="S132" i="171" s="1"/>
  <c r="Q131" i="171"/>
  <c r="S131" i="171" s="1"/>
  <c r="Q130" i="171"/>
  <c r="S130" i="171" s="1"/>
  <c r="Q127" i="171"/>
  <c r="S127" i="171" s="1"/>
  <c r="Q126" i="171"/>
  <c r="S126" i="171" s="1"/>
  <c r="Q125" i="171"/>
  <c r="S125" i="171" s="1"/>
  <c r="Q124" i="171"/>
  <c r="R124" i="171" s="1"/>
  <c r="P123" i="171"/>
  <c r="O123" i="171"/>
  <c r="Q123" i="171" s="1"/>
  <c r="N123" i="171"/>
  <c r="M123" i="171"/>
  <c r="Q122" i="171"/>
  <c r="Q121" i="171"/>
  <c r="R121" i="171" s="1"/>
  <c r="Q120" i="171"/>
  <c r="S120" i="171" s="1"/>
  <c r="Q119" i="171"/>
  <c r="S119" i="171" s="1"/>
  <c r="Q118" i="171"/>
  <c r="S118" i="171" s="1"/>
  <c r="P117" i="171"/>
  <c r="O117" i="171"/>
  <c r="N117" i="171"/>
  <c r="M117" i="171"/>
  <c r="Q113" i="171"/>
  <c r="Q112" i="171"/>
  <c r="S112" i="171"/>
  <c r="Q111" i="171"/>
  <c r="S111" i="171" s="1"/>
  <c r="Q110" i="171"/>
  <c r="Q109" i="171"/>
  <c r="Q108" i="171"/>
  <c r="S108" i="171" s="1"/>
  <c r="P107" i="171"/>
  <c r="O107" i="171"/>
  <c r="N107" i="171"/>
  <c r="M107" i="171"/>
  <c r="Q106" i="171"/>
  <c r="S106" i="171" s="1"/>
  <c r="Q105" i="171"/>
  <c r="Q104" i="171"/>
  <c r="R104" i="171" s="1"/>
  <c r="Q103" i="171"/>
  <c r="S103" i="171" s="1"/>
  <c r="Q102" i="171"/>
  <c r="S102" i="171" s="1"/>
  <c r="Q101" i="171"/>
  <c r="Q100" i="171"/>
  <c r="S100" i="171" s="1"/>
  <c r="Q99" i="171"/>
  <c r="S99" i="171" s="1"/>
  <c r="Q98" i="171"/>
  <c r="Q97" i="171"/>
  <c r="S97" i="171" s="1"/>
  <c r="P96" i="171"/>
  <c r="O96" i="171"/>
  <c r="N96" i="171"/>
  <c r="M96" i="171"/>
  <c r="Q95" i="171"/>
  <c r="S95" i="171" s="1"/>
  <c r="Q94" i="171"/>
  <c r="S94" i="171" s="1"/>
  <c r="N92" i="171"/>
  <c r="Q91" i="171"/>
  <c r="S91" i="171" s="1"/>
  <c r="Q90" i="171"/>
  <c r="S90" i="171" s="1"/>
  <c r="P88" i="171"/>
  <c r="Q85" i="171"/>
  <c r="Q84" i="171"/>
  <c r="S84" i="171" s="1"/>
  <c r="Q82" i="171"/>
  <c r="Q79" i="171"/>
  <c r="Q77" i="171"/>
  <c r="Q76" i="171"/>
  <c r="S76" i="171" s="1"/>
  <c r="Q75" i="171"/>
  <c r="S75" i="171" s="1"/>
  <c r="Q73" i="171"/>
  <c r="Q72" i="171"/>
  <c r="Q71" i="171"/>
  <c r="S71" i="171"/>
  <c r="Q70" i="171"/>
  <c r="R70" i="171" s="1"/>
  <c r="Q69" i="171"/>
  <c r="Q68" i="171"/>
  <c r="R68" i="171" s="1"/>
  <c r="Q67" i="171"/>
  <c r="P66" i="171"/>
  <c r="O66" i="171"/>
  <c r="N66" i="171"/>
  <c r="M66" i="171"/>
  <c r="Q65" i="171"/>
  <c r="R65" i="171" s="1"/>
  <c r="Q63" i="171"/>
  <c r="S63" i="171"/>
  <c r="Q59" i="171"/>
  <c r="Q58" i="171"/>
  <c r="Q57" i="171"/>
  <c r="Q56" i="171"/>
  <c r="S56" i="171" s="1"/>
  <c r="Q50" i="171"/>
  <c r="S50" i="171" s="1"/>
  <c r="Q49" i="171"/>
  <c r="Q37" i="171"/>
  <c r="S37" i="171" s="1"/>
  <c r="Q36" i="171"/>
  <c r="S36" i="171"/>
  <c r="P35" i="171"/>
  <c r="O35" i="171"/>
  <c r="N35" i="171"/>
  <c r="Q35" i="171" s="1"/>
  <c r="M35" i="171"/>
  <c r="Q28" i="171"/>
  <c r="Q27" i="171"/>
  <c r="Q26" i="171"/>
  <c r="R26" i="171" s="1"/>
  <c r="Q25" i="171"/>
  <c r="S25" i="171" s="1"/>
  <c r="Q24" i="171"/>
  <c r="R24" i="171" s="1"/>
  <c r="P23" i="171"/>
  <c r="O23" i="171"/>
  <c r="N23" i="171"/>
  <c r="M23" i="171"/>
  <c r="Q22" i="171"/>
  <c r="S22" i="171" s="1"/>
  <c r="Q21" i="171"/>
  <c r="S21" i="171" s="1"/>
  <c r="Q19" i="171"/>
  <c r="A4" i="171"/>
  <c r="A4" i="172" s="1"/>
  <c r="A4" i="173" s="1"/>
  <c r="F362" i="170"/>
  <c r="Q360" i="170"/>
  <c r="S360" i="170" s="1"/>
  <c r="Q359" i="170"/>
  <c r="R359" i="170" s="1"/>
  <c r="Q358" i="170"/>
  <c r="R358" i="170" s="1"/>
  <c r="Q357" i="170"/>
  <c r="R357" i="170" s="1"/>
  <c r="Q356" i="170"/>
  <c r="R356" i="170" s="1"/>
  <c r="Q355" i="170"/>
  <c r="R355" i="170" s="1"/>
  <c r="Q354" i="170"/>
  <c r="R354" i="170" s="1"/>
  <c r="Q353" i="170"/>
  <c r="R353" i="170" s="1"/>
  <c r="Q352" i="170"/>
  <c r="R352" i="170" s="1"/>
  <c r="Q351" i="170"/>
  <c r="Q350" i="170"/>
  <c r="S350" i="170" s="1"/>
  <c r="Q349" i="170"/>
  <c r="R349" i="170" s="1"/>
  <c r="Q348" i="170"/>
  <c r="S348" i="170" s="1"/>
  <c r="Q347" i="170"/>
  <c r="S347" i="170" s="1"/>
  <c r="R347" i="170"/>
  <c r="Q346" i="170"/>
  <c r="R346" i="170" s="1"/>
  <c r="Q345" i="170"/>
  <c r="Q344" i="170"/>
  <c r="S344" i="170" s="1"/>
  <c r="Q343" i="170"/>
  <c r="Q342" i="170"/>
  <c r="S342" i="170" s="1"/>
  <c r="Q341" i="170"/>
  <c r="R341" i="170" s="1"/>
  <c r="Q340" i="170"/>
  <c r="R340" i="170" s="1"/>
  <c r="Q339" i="170"/>
  <c r="Q338" i="170"/>
  <c r="Q337" i="170"/>
  <c r="S337" i="170" s="1"/>
  <c r="Q336" i="170"/>
  <c r="S336" i="170" s="1"/>
  <c r="Q335" i="170"/>
  <c r="Q334" i="170"/>
  <c r="R334" i="170" s="1"/>
  <c r="Q333" i="170"/>
  <c r="S333" i="170" s="1"/>
  <c r="Q332" i="170"/>
  <c r="S332" i="170" s="1"/>
  <c r="Q331" i="170"/>
  <c r="Q330" i="170"/>
  <c r="Q329" i="170"/>
  <c r="R329" i="170" s="1"/>
  <c r="Q328" i="170"/>
  <c r="S328" i="170" s="1"/>
  <c r="Q327" i="170"/>
  <c r="R327" i="170" s="1"/>
  <c r="Q326" i="170"/>
  <c r="R326" i="170" s="1"/>
  <c r="S326" i="170"/>
  <c r="Q325" i="170"/>
  <c r="R325" i="170" s="1"/>
  <c r="Q324" i="170"/>
  <c r="S324" i="170" s="1"/>
  <c r="Q323" i="170"/>
  <c r="R323" i="170" s="1"/>
  <c r="Q322" i="170"/>
  <c r="S322" i="170" s="1"/>
  <c r="Q321" i="170"/>
  <c r="R321" i="170" s="1"/>
  <c r="Q320" i="170"/>
  <c r="R320" i="170" s="1"/>
  <c r="Q319" i="170"/>
  <c r="R319" i="170" s="1"/>
  <c r="Q318" i="170"/>
  <c r="R318" i="170" s="1"/>
  <c r="Q317" i="170"/>
  <c r="R317" i="170"/>
  <c r="Q316" i="170"/>
  <c r="S316" i="170" s="1"/>
  <c r="Q315" i="170"/>
  <c r="R315" i="170" s="1"/>
  <c r="Q314" i="170"/>
  <c r="Q313" i="170"/>
  <c r="Q312" i="170"/>
  <c r="Q311" i="170"/>
  <c r="R311" i="170"/>
  <c r="Q310" i="170"/>
  <c r="S310" i="170" s="1"/>
  <c r="Q309" i="170"/>
  <c r="R309" i="170" s="1"/>
  <c r="Q308" i="170"/>
  <c r="S308" i="170" s="1"/>
  <c r="R308" i="170"/>
  <c r="Q307" i="170"/>
  <c r="Q306" i="170"/>
  <c r="Q305" i="170"/>
  <c r="Q304" i="170"/>
  <c r="R304" i="170" s="1"/>
  <c r="Q303" i="170"/>
  <c r="R303" i="170" s="1"/>
  <c r="Q302" i="170"/>
  <c r="R302" i="170" s="1"/>
  <c r="Q301" i="170"/>
  <c r="R301" i="170" s="1"/>
  <c r="Q300" i="170"/>
  <c r="Q299" i="170"/>
  <c r="Q298" i="170"/>
  <c r="S298" i="170" s="1"/>
  <c r="Q297" i="170"/>
  <c r="R297" i="170" s="1"/>
  <c r="Q296" i="170"/>
  <c r="R296" i="170" s="1"/>
  <c r="Q295" i="170"/>
  <c r="R295" i="170" s="1"/>
  <c r="Q294" i="170"/>
  <c r="Q293" i="170"/>
  <c r="Q292" i="170"/>
  <c r="S292" i="170" s="1"/>
  <c r="Q291" i="170"/>
  <c r="R291" i="170"/>
  <c r="Q290" i="170"/>
  <c r="S290" i="170"/>
  <c r="Q289" i="170"/>
  <c r="R289" i="170" s="1"/>
  <c r="Q288" i="170"/>
  <c r="S288" i="170" s="1"/>
  <c r="Q287" i="170"/>
  <c r="Q286" i="170"/>
  <c r="R286" i="170" s="1"/>
  <c r="Q285" i="170"/>
  <c r="R285" i="170" s="1"/>
  <c r="Q284" i="170"/>
  <c r="S284" i="170"/>
  <c r="Q283" i="170"/>
  <c r="R283" i="170" s="1"/>
  <c r="Q282" i="170"/>
  <c r="S282" i="170" s="1"/>
  <c r="Q281" i="170"/>
  <c r="Q280" i="170"/>
  <c r="S280" i="170"/>
  <c r="Q279" i="170"/>
  <c r="R279" i="170" s="1"/>
  <c r="Q275" i="170"/>
  <c r="R275" i="170" s="1"/>
  <c r="Q274" i="170"/>
  <c r="S274" i="170" s="1"/>
  <c r="Q273" i="170"/>
  <c r="S273" i="170" s="1"/>
  <c r="Q272" i="170"/>
  <c r="Q271" i="170"/>
  <c r="R271" i="170"/>
  <c r="Q270" i="170"/>
  <c r="S270" i="170" s="1"/>
  <c r="Q269" i="170"/>
  <c r="R269" i="170" s="1"/>
  <c r="Q268" i="170"/>
  <c r="S268" i="170" s="1"/>
  <c r="Q267" i="170"/>
  <c r="R267" i="170" s="1"/>
  <c r="Q260" i="170"/>
  <c r="Q259" i="170"/>
  <c r="R259" i="170" s="1"/>
  <c r="F256" i="170"/>
  <c r="Q254" i="170"/>
  <c r="R254" i="170" s="1"/>
  <c r="Q253" i="170"/>
  <c r="S253" i="170" s="1"/>
  <c r="Q252" i="170"/>
  <c r="S252" i="170" s="1"/>
  <c r="Q251" i="170"/>
  <c r="Q250" i="170"/>
  <c r="Q249" i="170"/>
  <c r="S249" i="170"/>
  <c r="Q248" i="170"/>
  <c r="R248" i="170" s="1"/>
  <c r="Q247" i="170"/>
  <c r="S247" i="170" s="1"/>
  <c r="Q246" i="170"/>
  <c r="R246" i="170" s="1"/>
  <c r="Q245" i="170"/>
  <c r="S245" i="170" s="1"/>
  <c r="F245" i="170"/>
  <c r="Q244" i="170"/>
  <c r="Q241" i="170"/>
  <c r="R241" i="170" s="1"/>
  <c r="Q240" i="170"/>
  <c r="P239" i="170"/>
  <c r="P235" i="170" s="1"/>
  <c r="O239" i="170"/>
  <c r="O235" i="170" s="1"/>
  <c r="N239" i="170"/>
  <c r="M239" i="170"/>
  <c r="F239" i="170"/>
  <c r="Q238" i="170"/>
  <c r="Q237" i="170"/>
  <c r="S237" i="170" s="1"/>
  <c r="Q236" i="170"/>
  <c r="N235" i="170"/>
  <c r="Q235" i="170" s="1"/>
  <c r="M235" i="170"/>
  <c r="Q234" i="170"/>
  <c r="S234" i="170" s="1"/>
  <c r="Q233" i="170"/>
  <c r="Q232" i="170"/>
  <c r="Q231" i="170"/>
  <c r="S231" i="170" s="1"/>
  <c r="Q230" i="170"/>
  <c r="R230" i="170"/>
  <c r="Q229" i="170"/>
  <c r="S229" i="170" s="1"/>
  <c r="Q228" i="170"/>
  <c r="Q227" i="170"/>
  <c r="Q226" i="170"/>
  <c r="Q225" i="170"/>
  <c r="Q224" i="170"/>
  <c r="R224" i="170" s="1"/>
  <c r="Q223" i="170"/>
  <c r="S223" i="170" s="1"/>
  <c r="Q220" i="170"/>
  <c r="Q219" i="170"/>
  <c r="S219" i="170" s="1"/>
  <c r="Q218" i="170"/>
  <c r="S218" i="170" s="1"/>
  <c r="R218" i="170"/>
  <c r="Q217" i="170"/>
  <c r="S217" i="170" s="1"/>
  <c r="F216" i="170"/>
  <c r="Q213" i="170"/>
  <c r="S213" i="170" s="1"/>
  <c r="Q212" i="170"/>
  <c r="R212" i="170" s="1"/>
  <c r="Q211" i="170"/>
  <c r="S211" i="170" s="1"/>
  <c r="R211" i="170"/>
  <c r="Q209" i="170"/>
  <c r="Q208" i="170"/>
  <c r="R208" i="170" s="1"/>
  <c r="Q207" i="170"/>
  <c r="Q206" i="170"/>
  <c r="R206" i="170" s="1"/>
  <c r="Q205" i="170"/>
  <c r="S205" i="170" s="1"/>
  <c r="Q204" i="170"/>
  <c r="R204" i="170" s="1"/>
  <c r="Q203" i="170"/>
  <c r="Q202" i="170"/>
  <c r="F200" i="170"/>
  <c r="Q196" i="170"/>
  <c r="R196" i="170" s="1"/>
  <c r="Q195" i="170"/>
  <c r="S195" i="170" s="1"/>
  <c r="Q194" i="170"/>
  <c r="R194" i="170" s="1"/>
  <c r="Q193" i="170"/>
  <c r="S193" i="170" s="1"/>
  <c r="Q192" i="170"/>
  <c r="R192" i="170" s="1"/>
  <c r="Q191" i="170"/>
  <c r="Q190" i="170"/>
  <c r="R190" i="170"/>
  <c r="Q189" i="170"/>
  <c r="S189" i="170" s="1"/>
  <c r="Q188" i="170"/>
  <c r="R188" i="170" s="1"/>
  <c r="Q187" i="170"/>
  <c r="R187" i="170" s="1"/>
  <c r="Q186" i="170"/>
  <c r="R186" i="170" s="1"/>
  <c r="Q185" i="170"/>
  <c r="S185" i="170" s="1"/>
  <c r="Q184" i="170"/>
  <c r="R184" i="170" s="1"/>
  <c r="Q183" i="170"/>
  <c r="S183" i="170" s="1"/>
  <c r="Q182" i="170"/>
  <c r="R182" i="170" s="1"/>
  <c r="Q181" i="170"/>
  <c r="S181" i="170" s="1"/>
  <c r="Q180" i="170"/>
  <c r="R180" i="170" s="1"/>
  <c r="Q179" i="170"/>
  <c r="R179" i="170" s="1"/>
  <c r="Q178" i="170"/>
  <c r="R178" i="170" s="1"/>
  <c r="Q177" i="170"/>
  <c r="S177" i="170" s="1"/>
  <c r="Q176" i="170"/>
  <c r="S176" i="170" s="1"/>
  <c r="R176" i="170"/>
  <c r="Q175" i="170"/>
  <c r="S175" i="170" s="1"/>
  <c r="Q174" i="170"/>
  <c r="R174" i="170" s="1"/>
  <c r="Q173" i="170"/>
  <c r="S173" i="170" s="1"/>
  <c r="Q172" i="170"/>
  <c r="Q171" i="170"/>
  <c r="S171" i="170" s="1"/>
  <c r="Q170" i="170"/>
  <c r="R170" i="170" s="1"/>
  <c r="Q169" i="170"/>
  <c r="S169" i="170" s="1"/>
  <c r="Q168" i="170"/>
  <c r="R168" i="170" s="1"/>
  <c r="Q167" i="170"/>
  <c r="Q166" i="170"/>
  <c r="R166" i="170" s="1"/>
  <c r="Q165" i="170"/>
  <c r="S165" i="170" s="1"/>
  <c r="Q164" i="170"/>
  <c r="R164" i="170" s="1"/>
  <c r="Q163" i="170"/>
  <c r="Q162" i="170"/>
  <c r="R162" i="170" s="1"/>
  <c r="Q161" i="170"/>
  <c r="Q160" i="170"/>
  <c r="S160" i="170" s="1"/>
  <c r="Q159" i="170"/>
  <c r="S159" i="170"/>
  <c r="Q158" i="170"/>
  <c r="Q157" i="170"/>
  <c r="S157" i="170" s="1"/>
  <c r="Q156" i="170"/>
  <c r="R156" i="170"/>
  <c r="Q155" i="170"/>
  <c r="S155" i="170"/>
  <c r="Q154" i="170"/>
  <c r="R154" i="170" s="1"/>
  <c r="Q153" i="170"/>
  <c r="Q152" i="170"/>
  <c r="Q151" i="170"/>
  <c r="Q150" i="170"/>
  <c r="S150" i="170" s="1"/>
  <c r="Q143" i="170"/>
  <c r="R143" i="170" s="1"/>
  <c r="Q142" i="170"/>
  <c r="R142" i="170" s="1"/>
  <c r="Q141" i="170"/>
  <c r="R141" i="170" s="1"/>
  <c r="Q140" i="170"/>
  <c r="R140" i="170" s="1"/>
  <c r="Q139" i="170"/>
  <c r="S139" i="170" s="1"/>
  <c r="Q131" i="170"/>
  <c r="S131" i="170" s="1"/>
  <c r="Q130" i="170"/>
  <c r="R130" i="170" s="1"/>
  <c r="Q127" i="170"/>
  <c r="S127" i="170" s="1"/>
  <c r="Q126" i="170"/>
  <c r="Q125" i="170"/>
  <c r="Q124" i="170"/>
  <c r="R124" i="170" s="1"/>
  <c r="P123" i="170"/>
  <c r="O123" i="170"/>
  <c r="Q123" i="170" s="1"/>
  <c r="N123" i="170"/>
  <c r="M123" i="170"/>
  <c r="Q122" i="170"/>
  <c r="S122" i="170" s="1"/>
  <c r="S120" i="170"/>
  <c r="R120" i="170"/>
  <c r="Q116" i="170"/>
  <c r="R116" i="170" s="1"/>
  <c r="Q111" i="170"/>
  <c r="R111" i="170" s="1"/>
  <c r="Q110" i="170"/>
  <c r="R110" i="170" s="1"/>
  <c r="Q108" i="170"/>
  <c r="Q106" i="170"/>
  <c r="S100" i="170"/>
  <c r="S99" i="170"/>
  <c r="R99" i="170"/>
  <c r="S98" i="170"/>
  <c r="R98" i="170"/>
  <c r="S94" i="170"/>
  <c r="R94" i="170"/>
  <c r="Q91" i="170"/>
  <c r="S91" i="170" s="1"/>
  <c r="Q90" i="170"/>
  <c r="S90" i="170" s="1"/>
  <c r="Q82" i="170"/>
  <c r="S82" i="170" s="1"/>
  <c r="S77" i="170"/>
  <c r="R77" i="170"/>
  <c r="Q75" i="170"/>
  <c r="R75" i="170" s="1"/>
  <c r="R71" i="170"/>
  <c r="S68" i="170"/>
  <c r="S58" i="170"/>
  <c r="R58" i="170"/>
  <c r="S57" i="170"/>
  <c r="R57" i="170"/>
  <c r="F52" i="170"/>
  <c r="Q51" i="170"/>
  <c r="S51" i="170" s="1"/>
  <c r="Q50" i="170"/>
  <c r="S50" i="170" s="1"/>
  <c r="Q49" i="170"/>
  <c r="R49" i="170" s="1"/>
  <c r="F38" i="170"/>
  <c r="Q36" i="170"/>
  <c r="R36" i="170"/>
  <c r="S27" i="170"/>
  <c r="R27" i="170"/>
  <c r="S26" i="170"/>
  <c r="R26" i="170"/>
  <c r="Q21" i="170"/>
  <c r="Q20" i="170"/>
  <c r="R20" i="170"/>
  <c r="Q19" i="170"/>
  <c r="R7" i="170"/>
  <c r="R7" i="171" s="1"/>
  <c r="R7" i="172" s="1"/>
  <c r="R7" i="173" s="1"/>
  <c r="Q7" i="170"/>
  <c r="Q7" i="171" s="1"/>
  <c r="Q7" i="172" s="1"/>
  <c r="Q7" i="173" s="1"/>
  <c r="P7" i="170"/>
  <c r="P7" i="171" s="1"/>
  <c r="P7" i="172" s="1"/>
  <c r="P7" i="173" s="1"/>
  <c r="O7" i="170"/>
  <c r="O7" i="171" s="1"/>
  <c r="O7" i="172" s="1"/>
  <c r="O7" i="173" s="1"/>
  <c r="N7" i="170"/>
  <c r="N7" i="171" s="1"/>
  <c r="N7" i="172" s="1"/>
  <c r="N7" i="173" s="1"/>
  <c r="M7" i="170"/>
  <c r="M7" i="171" s="1"/>
  <c r="M7" i="172" s="1"/>
  <c r="M7" i="173" s="1"/>
  <c r="F368" i="169"/>
  <c r="T366" i="169"/>
  <c r="T365" i="169"/>
  <c r="T363" i="169"/>
  <c r="S359" i="169"/>
  <c r="R359" i="169"/>
  <c r="Q359" i="169"/>
  <c r="P359" i="169"/>
  <c r="O359" i="169"/>
  <c r="N359" i="169"/>
  <c r="S358" i="169"/>
  <c r="R358" i="169"/>
  <c r="Q358" i="169"/>
  <c r="P358" i="169"/>
  <c r="O358" i="169"/>
  <c r="N358" i="169"/>
  <c r="S357" i="169"/>
  <c r="R357" i="169"/>
  <c r="Q357" i="169"/>
  <c r="P357" i="169"/>
  <c r="O357" i="169"/>
  <c r="N357" i="169"/>
  <c r="S356" i="169"/>
  <c r="R356" i="169"/>
  <c r="Q356" i="169"/>
  <c r="P356" i="169"/>
  <c r="O356" i="169"/>
  <c r="N356" i="169"/>
  <c r="S355" i="169"/>
  <c r="R355" i="169"/>
  <c r="Q355" i="169"/>
  <c r="P355" i="169"/>
  <c r="O355" i="169"/>
  <c r="N355" i="169"/>
  <c r="T355" i="169" s="1"/>
  <c r="S354" i="169"/>
  <c r="R354" i="169"/>
  <c r="Q354" i="169"/>
  <c r="P354" i="169"/>
  <c r="O354" i="169"/>
  <c r="N354" i="169"/>
  <c r="S353" i="169"/>
  <c r="R353" i="169"/>
  <c r="Q353" i="169"/>
  <c r="P353" i="169"/>
  <c r="O353" i="169"/>
  <c r="N353" i="169"/>
  <c r="S352" i="169"/>
  <c r="R352" i="169"/>
  <c r="T352" i="169" s="1"/>
  <c r="Q352" i="169"/>
  <c r="P352" i="169"/>
  <c r="O352" i="169"/>
  <c r="N352" i="169"/>
  <c r="S351" i="169"/>
  <c r="R351" i="169"/>
  <c r="Q351" i="169"/>
  <c r="P351" i="169"/>
  <c r="O351" i="169"/>
  <c r="N351" i="169"/>
  <c r="S350" i="169"/>
  <c r="R350" i="169"/>
  <c r="Q350" i="169"/>
  <c r="P350" i="169"/>
  <c r="O350" i="169"/>
  <c r="N350" i="169"/>
  <c r="S349" i="169"/>
  <c r="R349" i="169"/>
  <c r="Q349" i="169"/>
  <c r="P349" i="169"/>
  <c r="O349" i="169"/>
  <c r="N349" i="169"/>
  <c r="S348" i="169"/>
  <c r="R348" i="169"/>
  <c r="Q348" i="169"/>
  <c r="P348" i="169"/>
  <c r="O348" i="169"/>
  <c r="N348" i="169"/>
  <c r="S347" i="169"/>
  <c r="R347" i="169"/>
  <c r="Q347" i="169"/>
  <c r="P347" i="169"/>
  <c r="O347" i="169"/>
  <c r="N347" i="169"/>
  <c r="S346" i="169"/>
  <c r="R346" i="169"/>
  <c r="Q346" i="169"/>
  <c r="P346" i="169"/>
  <c r="O346" i="169"/>
  <c r="N346" i="169"/>
  <c r="S345" i="169"/>
  <c r="R345" i="169"/>
  <c r="Q345" i="169"/>
  <c r="P345" i="169"/>
  <c r="O345" i="169"/>
  <c r="N345" i="169"/>
  <c r="S344" i="169"/>
  <c r="R344" i="169"/>
  <c r="Q344" i="169"/>
  <c r="P344" i="169"/>
  <c r="O344" i="169"/>
  <c r="N344" i="169"/>
  <c r="S343" i="169"/>
  <c r="R343" i="169"/>
  <c r="Q343" i="169"/>
  <c r="P343" i="169"/>
  <c r="O343" i="169"/>
  <c r="N343" i="169"/>
  <c r="S342" i="169"/>
  <c r="R342" i="169"/>
  <c r="Q342" i="169"/>
  <c r="P342" i="169"/>
  <c r="O342" i="169"/>
  <c r="N342" i="169"/>
  <c r="S341" i="169"/>
  <c r="R341" i="169"/>
  <c r="Q341" i="169"/>
  <c r="P341" i="169"/>
  <c r="O341" i="169"/>
  <c r="N341" i="169"/>
  <c r="S340" i="169"/>
  <c r="R340" i="169"/>
  <c r="Q340" i="169"/>
  <c r="P340" i="169"/>
  <c r="O340" i="169"/>
  <c r="N340" i="169"/>
  <c r="S339" i="169"/>
  <c r="R339" i="169"/>
  <c r="Q339" i="169"/>
  <c r="P339" i="169"/>
  <c r="O339" i="169"/>
  <c r="N339" i="169"/>
  <c r="S338" i="169"/>
  <c r="R338" i="169"/>
  <c r="Q338" i="169"/>
  <c r="P338" i="169"/>
  <c r="O338" i="169"/>
  <c r="N338" i="169"/>
  <c r="S337" i="169"/>
  <c r="R337" i="169"/>
  <c r="Q337" i="169"/>
  <c r="P337" i="169"/>
  <c r="O337" i="169"/>
  <c r="N337" i="169"/>
  <c r="S336" i="169"/>
  <c r="R336" i="169"/>
  <c r="Q336" i="169"/>
  <c r="P336" i="169"/>
  <c r="O336" i="169"/>
  <c r="N336" i="169"/>
  <c r="S335" i="169"/>
  <c r="R335" i="169"/>
  <c r="Q335" i="169"/>
  <c r="P335" i="169"/>
  <c r="O335" i="169"/>
  <c r="N335" i="169"/>
  <c r="S334" i="169"/>
  <c r="R334" i="169"/>
  <c r="Q334" i="169"/>
  <c r="P334" i="169"/>
  <c r="O334" i="169"/>
  <c r="N334" i="169"/>
  <c r="S333" i="169"/>
  <c r="R333" i="169"/>
  <c r="Q333" i="169"/>
  <c r="P333" i="169"/>
  <c r="O333" i="169"/>
  <c r="N333" i="169"/>
  <c r="S332" i="169"/>
  <c r="R332" i="169"/>
  <c r="Q332" i="169"/>
  <c r="P332" i="169"/>
  <c r="O332" i="169"/>
  <c r="N332" i="169"/>
  <c r="S331" i="169"/>
  <c r="R331" i="169"/>
  <c r="Q331" i="169"/>
  <c r="P331" i="169"/>
  <c r="O331" i="169"/>
  <c r="N331" i="169"/>
  <c r="S330" i="169"/>
  <c r="R330" i="169"/>
  <c r="Q330" i="169"/>
  <c r="P330" i="169"/>
  <c r="O330" i="169"/>
  <c r="N330" i="169"/>
  <c r="S329" i="169"/>
  <c r="R329" i="169"/>
  <c r="Q329" i="169"/>
  <c r="P329" i="169"/>
  <c r="O329" i="169"/>
  <c r="N329" i="169"/>
  <c r="S328" i="169"/>
  <c r="R328" i="169"/>
  <c r="Q328" i="169"/>
  <c r="P328" i="169"/>
  <c r="O328" i="169"/>
  <c r="N328" i="169"/>
  <c r="S327" i="169"/>
  <c r="R327" i="169"/>
  <c r="Q327" i="169"/>
  <c r="P327" i="169"/>
  <c r="O327" i="169"/>
  <c r="N327" i="169"/>
  <c r="S326" i="169"/>
  <c r="R326" i="169"/>
  <c r="Q326" i="169"/>
  <c r="P326" i="169"/>
  <c r="O326" i="169"/>
  <c r="N326" i="169"/>
  <c r="S325" i="169"/>
  <c r="R325" i="169"/>
  <c r="Q325" i="169"/>
  <c r="P325" i="169"/>
  <c r="O325" i="169"/>
  <c r="N325" i="169"/>
  <c r="S324" i="169"/>
  <c r="R324" i="169"/>
  <c r="Q324" i="169"/>
  <c r="P324" i="169"/>
  <c r="O324" i="169"/>
  <c r="N324" i="169"/>
  <c r="S323" i="169"/>
  <c r="R323" i="169"/>
  <c r="Q323" i="169"/>
  <c r="P323" i="169"/>
  <c r="O323" i="169"/>
  <c r="N323" i="169"/>
  <c r="S322" i="169"/>
  <c r="R322" i="169"/>
  <c r="Q322" i="169"/>
  <c r="P322" i="169"/>
  <c r="O322" i="169"/>
  <c r="N322" i="169"/>
  <c r="S321" i="169"/>
  <c r="R321" i="169"/>
  <c r="Q321" i="169"/>
  <c r="P321" i="169"/>
  <c r="O321" i="169"/>
  <c r="N321" i="169"/>
  <c r="S320" i="169"/>
  <c r="R320" i="169"/>
  <c r="Q320" i="169"/>
  <c r="P320" i="169"/>
  <c r="O320" i="169"/>
  <c r="N320" i="169"/>
  <c r="S319" i="169"/>
  <c r="R319" i="169"/>
  <c r="Q319" i="169"/>
  <c r="P319" i="169"/>
  <c r="O319" i="169"/>
  <c r="N319" i="169"/>
  <c r="S318" i="169"/>
  <c r="R318" i="169"/>
  <c r="Q318" i="169"/>
  <c r="P318" i="169"/>
  <c r="O318" i="169"/>
  <c r="N318" i="169"/>
  <c r="S317" i="169"/>
  <c r="R317" i="169"/>
  <c r="Q317" i="169"/>
  <c r="P317" i="169"/>
  <c r="O317" i="169"/>
  <c r="N317" i="169"/>
  <c r="S316" i="169"/>
  <c r="R316" i="169"/>
  <c r="Q316" i="169"/>
  <c r="P316" i="169"/>
  <c r="O316" i="169"/>
  <c r="N316" i="169"/>
  <c r="S315" i="169"/>
  <c r="R315" i="169"/>
  <c r="Q315" i="169"/>
  <c r="P315" i="169"/>
  <c r="O315" i="169"/>
  <c r="N315" i="169"/>
  <c r="S314" i="169"/>
  <c r="R314" i="169"/>
  <c r="Q314" i="169"/>
  <c r="P314" i="169"/>
  <c r="O314" i="169"/>
  <c r="N314" i="169"/>
  <c r="S313" i="169"/>
  <c r="R313" i="169"/>
  <c r="Q313" i="169"/>
  <c r="P313" i="169"/>
  <c r="O313" i="169"/>
  <c r="N313" i="169"/>
  <c r="S312" i="169"/>
  <c r="R312" i="169"/>
  <c r="Q312" i="169"/>
  <c r="P312" i="169"/>
  <c r="O312" i="169"/>
  <c r="N312" i="169"/>
  <c r="S311" i="169"/>
  <c r="R311" i="169"/>
  <c r="Q311" i="169"/>
  <c r="P311" i="169"/>
  <c r="O311" i="169"/>
  <c r="N311" i="169"/>
  <c r="T311" i="169" s="1"/>
  <c r="S310" i="169"/>
  <c r="R310" i="169"/>
  <c r="Q310" i="169"/>
  <c r="P310" i="169"/>
  <c r="O310" i="169"/>
  <c r="N310" i="169"/>
  <c r="S309" i="169"/>
  <c r="R309" i="169"/>
  <c r="Q309" i="169"/>
  <c r="P309" i="169"/>
  <c r="O309" i="169"/>
  <c r="N309" i="169"/>
  <c r="S308" i="169"/>
  <c r="R308" i="169"/>
  <c r="Q308" i="169"/>
  <c r="P308" i="169"/>
  <c r="O308" i="169"/>
  <c r="N308" i="169"/>
  <c r="S307" i="169"/>
  <c r="R307" i="169"/>
  <c r="Q307" i="169"/>
  <c r="P307" i="169"/>
  <c r="O307" i="169"/>
  <c r="N307" i="169"/>
  <c r="S306" i="169"/>
  <c r="R306" i="169"/>
  <c r="Q306" i="169"/>
  <c r="P306" i="169"/>
  <c r="O306" i="169"/>
  <c r="N306" i="169"/>
  <c r="S305" i="169"/>
  <c r="R305" i="169"/>
  <c r="Q305" i="169"/>
  <c r="P305" i="169"/>
  <c r="O305" i="169"/>
  <c r="N305" i="169"/>
  <c r="T305" i="169" s="1"/>
  <c r="S304" i="169"/>
  <c r="R304" i="169"/>
  <c r="Q304" i="169"/>
  <c r="P304" i="169"/>
  <c r="O304" i="169"/>
  <c r="N304" i="169"/>
  <c r="S303" i="169"/>
  <c r="R303" i="169"/>
  <c r="Q303" i="169"/>
  <c r="P303" i="169"/>
  <c r="O303" i="169"/>
  <c r="N303" i="169"/>
  <c r="S302" i="169"/>
  <c r="R302" i="169"/>
  <c r="Q302" i="169"/>
  <c r="P302" i="169"/>
  <c r="O302" i="169"/>
  <c r="N302" i="169"/>
  <c r="S301" i="169"/>
  <c r="R301" i="169"/>
  <c r="Q301" i="169"/>
  <c r="P301" i="169"/>
  <c r="O301" i="169"/>
  <c r="N301" i="169"/>
  <c r="S300" i="169"/>
  <c r="R300" i="169"/>
  <c r="Q300" i="169"/>
  <c r="P300" i="169"/>
  <c r="O300" i="169"/>
  <c r="N300" i="169"/>
  <c r="S299" i="169"/>
  <c r="R299" i="169"/>
  <c r="Q299" i="169"/>
  <c r="P299" i="169"/>
  <c r="O299" i="169"/>
  <c r="N299" i="169"/>
  <c r="S298" i="169"/>
  <c r="R298" i="169"/>
  <c r="Q298" i="169"/>
  <c r="P298" i="169"/>
  <c r="O298" i="169"/>
  <c r="N298" i="169"/>
  <c r="S297" i="169"/>
  <c r="R297" i="169"/>
  <c r="Q297" i="169"/>
  <c r="P297" i="169"/>
  <c r="O297" i="169"/>
  <c r="N297" i="169"/>
  <c r="S296" i="169"/>
  <c r="R296" i="169"/>
  <c r="Q296" i="169"/>
  <c r="P296" i="169"/>
  <c r="O296" i="169"/>
  <c r="N296" i="169"/>
  <c r="S295" i="169"/>
  <c r="R295" i="169"/>
  <c r="Q295" i="169"/>
  <c r="P295" i="169"/>
  <c r="O295" i="169"/>
  <c r="N295" i="169"/>
  <c r="S294" i="169"/>
  <c r="R294" i="169"/>
  <c r="Q294" i="169"/>
  <c r="P294" i="169"/>
  <c r="O294" i="169"/>
  <c r="N294" i="169"/>
  <c r="S293" i="169"/>
  <c r="R293" i="169"/>
  <c r="Q293" i="169"/>
  <c r="P293" i="169"/>
  <c r="O293" i="169"/>
  <c r="N293" i="169"/>
  <c r="S292" i="169"/>
  <c r="R292" i="169"/>
  <c r="Q292" i="169"/>
  <c r="P292" i="169"/>
  <c r="O292" i="169"/>
  <c r="N292" i="169"/>
  <c r="S291" i="169"/>
  <c r="R291" i="169"/>
  <c r="Q291" i="169"/>
  <c r="P291" i="169"/>
  <c r="O291" i="169"/>
  <c r="N291" i="169"/>
  <c r="S290" i="169"/>
  <c r="R290" i="169"/>
  <c r="Q290" i="169"/>
  <c r="P290" i="169"/>
  <c r="O290" i="169"/>
  <c r="N290" i="169"/>
  <c r="S289" i="169"/>
  <c r="R289" i="169"/>
  <c r="Q289" i="169"/>
  <c r="P289" i="169"/>
  <c r="O289" i="169"/>
  <c r="N289" i="169"/>
  <c r="S288" i="169"/>
  <c r="R288" i="169"/>
  <c r="Q288" i="169"/>
  <c r="P288" i="169"/>
  <c r="O288" i="169"/>
  <c r="N288" i="169"/>
  <c r="S287" i="169"/>
  <c r="R287" i="169"/>
  <c r="Q287" i="169"/>
  <c r="P287" i="169"/>
  <c r="O287" i="169"/>
  <c r="N287" i="169"/>
  <c r="S286" i="169"/>
  <c r="R286" i="169"/>
  <c r="Q286" i="169"/>
  <c r="P286" i="169"/>
  <c r="O286" i="169"/>
  <c r="N286" i="169"/>
  <c r="S285" i="169"/>
  <c r="R285" i="169"/>
  <c r="Q285" i="169"/>
  <c r="P285" i="169"/>
  <c r="O285" i="169"/>
  <c r="N285" i="169"/>
  <c r="S284" i="169"/>
  <c r="R284" i="169"/>
  <c r="Q284" i="169"/>
  <c r="P284" i="169"/>
  <c r="O284" i="169"/>
  <c r="N284" i="169"/>
  <c r="S283" i="169"/>
  <c r="R283" i="169"/>
  <c r="Q283" i="169"/>
  <c r="P283" i="169"/>
  <c r="O283" i="169"/>
  <c r="N283" i="169"/>
  <c r="S282" i="169"/>
  <c r="R282" i="169"/>
  <c r="T282" i="169" s="1"/>
  <c r="Q282" i="169"/>
  <c r="P282" i="169"/>
  <c r="O282" i="169"/>
  <c r="N282" i="169"/>
  <c r="S281" i="169"/>
  <c r="R281" i="169"/>
  <c r="Q281" i="169"/>
  <c r="P281" i="169"/>
  <c r="O281" i="169"/>
  <c r="N281" i="169"/>
  <c r="S280" i="169"/>
  <c r="R280" i="169"/>
  <c r="Q280" i="169"/>
  <c r="P280" i="169"/>
  <c r="O280" i="169"/>
  <c r="N280" i="169"/>
  <c r="S279" i="169"/>
  <c r="R279" i="169"/>
  <c r="Q279" i="169"/>
  <c r="P279" i="169"/>
  <c r="O279" i="169"/>
  <c r="N279" i="169"/>
  <c r="T275" i="169"/>
  <c r="T274" i="169"/>
  <c r="T273" i="169"/>
  <c r="T272" i="169"/>
  <c r="T271" i="169"/>
  <c r="T270" i="169"/>
  <c r="T269" i="169"/>
  <c r="T268" i="169"/>
  <c r="T267" i="169"/>
  <c r="Q265" i="169"/>
  <c r="P265" i="169"/>
  <c r="O265" i="169"/>
  <c r="Q264" i="169"/>
  <c r="P264" i="169"/>
  <c r="O264" i="169"/>
  <c r="T260" i="169"/>
  <c r="T259" i="169"/>
  <c r="T254" i="169"/>
  <c r="T253" i="169"/>
  <c r="T252" i="169"/>
  <c r="T251" i="169"/>
  <c r="T250" i="169"/>
  <c r="T249" i="169"/>
  <c r="T248" i="169"/>
  <c r="T247" i="169"/>
  <c r="T246" i="169"/>
  <c r="S245" i="169"/>
  <c r="R245" i="169"/>
  <c r="Q245" i="169"/>
  <c r="P245" i="169"/>
  <c r="O245" i="169"/>
  <c r="N245" i="169"/>
  <c r="F245" i="169" s="1"/>
  <c r="P241" i="169"/>
  <c r="Q240" i="169"/>
  <c r="P240" i="169"/>
  <c r="O240" i="169"/>
  <c r="N240" i="169"/>
  <c r="T237" i="169"/>
  <c r="T234" i="169"/>
  <c r="T233" i="169"/>
  <c r="T232" i="169"/>
  <c r="T231" i="169"/>
  <c r="T230" i="169"/>
  <c r="T229" i="169"/>
  <c r="T228" i="169"/>
  <c r="T227" i="169"/>
  <c r="T226" i="169"/>
  <c r="T225" i="169"/>
  <c r="T224" i="169"/>
  <c r="T223" i="169"/>
  <c r="T220" i="169"/>
  <c r="T219" i="169"/>
  <c r="T218" i="169"/>
  <c r="Q217" i="169"/>
  <c r="P217" i="169"/>
  <c r="O217" i="169"/>
  <c r="N217" i="169"/>
  <c r="T213" i="169"/>
  <c r="T212" i="169"/>
  <c r="T211" i="169"/>
  <c r="T209" i="169"/>
  <c r="T208" i="169"/>
  <c r="T207" i="169"/>
  <c r="T206" i="169"/>
  <c r="T205" i="169"/>
  <c r="T204" i="169"/>
  <c r="T203" i="169"/>
  <c r="T196" i="169"/>
  <c r="T195" i="169"/>
  <c r="T194" i="169"/>
  <c r="T193" i="169"/>
  <c r="T192" i="169"/>
  <c r="T191" i="169"/>
  <c r="T190" i="169"/>
  <c r="T189" i="169"/>
  <c r="T188" i="169"/>
  <c r="T187" i="169"/>
  <c r="T186" i="169"/>
  <c r="T185" i="169"/>
  <c r="T184" i="169"/>
  <c r="T183" i="169"/>
  <c r="T182" i="169"/>
  <c r="T181" i="169"/>
  <c r="T180" i="169"/>
  <c r="T179" i="169"/>
  <c r="T178" i="169"/>
  <c r="T177" i="169"/>
  <c r="T176" i="169"/>
  <c r="T175" i="169"/>
  <c r="T174" i="169"/>
  <c r="T173" i="169"/>
  <c r="T172" i="169"/>
  <c r="T171" i="169"/>
  <c r="T170" i="169"/>
  <c r="T169" i="169"/>
  <c r="T168" i="169"/>
  <c r="T167" i="169"/>
  <c r="T166" i="169"/>
  <c r="T165" i="169"/>
  <c r="T164" i="169"/>
  <c r="T163" i="169"/>
  <c r="T162" i="169"/>
  <c r="T161" i="169"/>
  <c r="T160" i="169"/>
  <c r="T159" i="169"/>
  <c r="T158" i="169"/>
  <c r="T157" i="169"/>
  <c r="T156" i="169"/>
  <c r="T155" i="169"/>
  <c r="T154" i="169"/>
  <c r="T153" i="169"/>
  <c r="Q152" i="169"/>
  <c r="P152" i="169"/>
  <c r="O152" i="169"/>
  <c r="N152" i="169"/>
  <c r="Q151" i="169"/>
  <c r="P151" i="169"/>
  <c r="O151" i="169"/>
  <c r="N151" i="169"/>
  <c r="Q150" i="169"/>
  <c r="P150" i="169"/>
  <c r="O150" i="169"/>
  <c r="N150" i="169"/>
  <c r="P145" i="169"/>
  <c r="T143" i="169"/>
  <c r="T142" i="169"/>
  <c r="T141" i="169"/>
  <c r="T140" i="169"/>
  <c r="T139" i="169"/>
  <c r="S131" i="169"/>
  <c r="R131" i="169"/>
  <c r="Q131" i="169"/>
  <c r="P131" i="169"/>
  <c r="O131" i="169"/>
  <c r="N131" i="169"/>
  <c r="S130" i="169"/>
  <c r="R130" i="169"/>
  <c r="Q130" i="169"/>
  <c r="P130" i="169"/>
  <c r="O130" i="169"/>
  <c r="N130" i="169"/>
  <c r="T127" i="169"/>
  <c r="Q126" i="169"/>
  <c r="Q123" i="169" s="1"/>
  <c r="P126" i="169"/>
  <c r="P123" i="169" s="1"/>
  <c r="O126" i="169"/>
  <c r="O123" i="169" s="1"/>
  <c r="N126" i="169"/>
  <c r="N123" i="169" s="1"/>
  <c r="T125" i="169"/>
  <c r="T124" i="169"/>
  <c r="T122" i="169"/>
  <c r="S120" i="169"/>
  <c r="R120" i="169"/>
  <c r="Q120" i="169"/>
  <c r="P120" i="169"/>
  <c r="O120" i="169"/>
  <c r="N120" i="169"/>
  <c r="T114" i="169"/>
  <c r="N111" i="169"/>
  <c r="T111" i="169" s="1"/>
  <c r="N110" i="169"/>
  <c r="T110" i="169" s="1"/>
  <c r="N108" i="169"/>
  <c r="T108" i="169" s="1"/>
  <c r="T106" i="169"/>
  <c r="O104" i="169"/>
  <c r="S100" i="169"/>
  <c r="R100" i="169"/>
  <c r="Q100" i="169"/>
  <c r="P100" i="169"/>
  <c r="O100" i="169"/>
  <c r="N100" i="169"/>
  <c r="S99" i="169"/>
  <c r="R99" i="169"/>
  <c r="Q99" i="169"/>
  <c r="P99" i="169"/>
  <c r="O99" i="169"/>
  <c r="N99" i="169"/>
  <c r="S98" i="169"/>
  <c r="R98" i="169"/>
  <c r="Q98" i="169"/>
  <c r="P98" i="169"/>
  <c r="O98" i="169"/>
  <c r="N98" i="169"/>
  <c r="O94" i="169"/>
  <c r="T91" i="169"/>
  <c r="T90" i="169"/>
  <c r="T82" i="169"/>
  <c r="S77" i="169"/>
  <c r="R77" i="169"/>
  <c r="Q77" i="169"/>
  <c r="P77" i="169"/>
  <c r="O77" i="169"/>
  <c r="N77" i="169"/>
  <c r="P75" i="169"/>
  <c r="S71" i="169"/>
  <c r="R71" i="169"/>
  <c r="Q71" i="169"/>
  <c r="P71" i="169"/>
  <c r="O71" i="169"/>
  <c r="Q70" i="169"/>
  <c r="Q68" i="169"/>
  <c r="P68" i="169"/>
  <c r="O68" i="169"/>
  <c r="O65" i="169"/>
  <c r="T58" i="169"/>
  <c r="P57" i="169"/>
  <c r="O57" i="169"/>
  <c r="N57" i="169"/>
  <c r="T50" i="169"/>
  <c r="T49" i="169"/>
  <c r="T36" i="169"/>
  <c r="Q27" i="169"/>
  <c r="P27" i="169"/>
  <c r="O27" i="169"/>
  <c r="Q26" i="169"/>
  <c r="P26" i="169"/>
  <c r="O26" i="169"/>
  <c r="Q21" i="169"/>
  <c r="P21" i="169"/>
  <c r="O21" i="169"/>
  <c r="Q19" i="169"/>
  <c r="P19" i="169"/>
  <c r="O19" i="169"/>
  <c r="S49" i="170"/>
  <c r="S325" i="170"/>
  <c r="S346" i="170"/>
  <c r="S170" i="170"/>
  <c r="S248" i="170"/>
  <c r="S285" i="170"/>
  <c r="S334" i="170"/>
  <c r="R127" i="170"/>
  <c r="R139" i="170"/>
  <c r="R195" i="170"/>
  <c r="S241" i="170"/>
  <c r="R310" i="170"/>
  <c r="S341" i="170"/>
  <c r="R51" i="170"/>
  <c r="R90" i="170"/>
  <c r="S154" i="170"/>
  <c r="R159" i="170"/>
  <c r="S186" i="170"/>
  <c r="R217" i="170"/>
  <c r="S217" i="169" s="1"/>
  <c r="R249" i="170"/>
  <c r="S317" i="170"/>
  <c r="S162" i="170"/>
  <c r="S309" i="170"/>
  <c r="R342" i="170"/>
  <c r="R350" i="170"/>
  <c r="S301" i="170"/>
  <c r="S130" i="170"/>
  <c r="S69" i="171"/>
  <c r="R69" i="171"/>
  <c r="S226" i="171"/>
  <c r="S293" i="171"/>
  <c r="R293" i="171"/>
  <c r="S317" i="171"/>
  <c r="S82" i="171"/>
  <c r="R82" i="171"/>
  <c r="S143" i="171"/>
  <c r="R143" i="171"/>
  <c r="S147" i="171"/>
  <c r="S330" i="171"/>
  <c r="R330" i="171"/>
  <c r="R90" i="171"/>
  <c r="R97" i="171"/>
  <c r="R106" i="171"/>
  <c r="R120" i="171"/>
  <c r="S171" i="171"/>
  <c r="R171" i="171"/>
  <c r="R184" i="171"/>
  <c r="S218" i="171"/>
  <c r="S264" i="171"/>
  <c r="R264" i="171"/>
  <c r="R290" i="171"/>
  <c r="S314" i="171"/>
  <c r="S19" i="172"/>
  <c r="R19" i="172"/>
  <c r="R28" i="172"/>
  <c r="S134" i="172"/>
  <c r="S111" i="170"/>
  <c r="S142" i="170"/>
  <c r="S166" i="170"/>
  <c r="S174" i="170"/>
  <c r="S182" i="170"/>
  <c r="S190" i="170"/>
  <c r="S224" i="170"/>
  <c r="S259" i="170"/>
  <c r="S267" i="170"/>
  <c r="S289" i="170"/>
  <c r="S297" i="170"/>
  <c r="S321" i="170"/>
  <c r="S329" i="170"/>
  <c r="S340" i="170"/>
  <c r="S353" i="170"/>
  <c r="R36" i="171"/>
  <c r="S57" i="171"/>
  <c r="R57" i="171"/>
  <c r="S77" i="171"/>
  <c r="R77" i="171"/>
  <c r="S109" i="171"/>
  <c r="R109" i="171"/>
  <c r="S155" i="171"/>
  <c r="R155" i="171"/>
  <c r="R168" i="171"/>
  <c r="S175" i="171"/>
  <c r="R175" i="171"/>
  <c r="S179" i="171"/>
  <c r="R179" i="171"/>
  <c r="S192" i="171"/>
  <c r="R192" i="171"/>
  <c r="S205" i="171"/>
  <c r="R205" i="171"/>
  <c r="S209" i="171"/>
  <c r="R209" i="171"/>
  <c r="R250" i="171"/>
  <c r="S275" i="171"/>
  <c r="R275" i="171"/>
  <c r="S325" i="171"/>
  <c r="R325" i="171"/>
  <c r="R338" i="171"/>
  <c r="S345" i="171"/>
  <c r="R345" i="171"/>
  <c r="R94" i="172"/>
  <c r="S97" i="172"/>
  <c r="R97" i="172"/>
  <c r="S218" i="172"/>
  <c r="R218" i="172"/>
  <c r="S229" i="172"/>
  <c r="S59" i="173"/>
  <c r="R59" i="173"/>
  <c r="S78" i="173"/>
  <c r="R78" i="173"/>
  <c r="S140" i="173"/>
  <c r="R140" i="173"/>
  <c r="R182" i="173"/>
  <c r="S182" i="173"/>
  <c r="R190" i="173"/>
  <c r="S190" i="173"/>
  <c r="S196" i="173"/>
  <c r="R196" i="173"/>
  <c r="R335" i="170"/>
  <c r="S335" i="170"/>
  <c r="S356" i="170"/>
  <c r="S160" i="171"/>
  <c r="R160" i="171"/>
  <c r="S187" i="171"/>
  <c r="R187" i="171"/>
  <c r="S270" i="172"/>
  <c r="R270" i="172"/>
  <c r="S140" i="170"/>
  <c r="S156" i="170"/>
  <c r="S180" i="170"/>
  <c r="S188" i="170"/>
  <c r="R193" i="170"/>
  <c r="R205" i="170"/>
  <c r="S208" i="170"/>
  <c r="R213" i="170"/>
  <c r="S230" i="170"/>
  <c r="R240" i="170"/>
  <c r="R247" i="170"/>
  <c r="R270" i="170"/>
  <c r="S279" i="170"/>
  <c r="R284" i="170"/>
  <c r="S295" i="170"/>
  <c r="S303" i="170"/>
  <c r="S311" i="170"/>
  <c r="R316" i="170"/>
  <c r="S327" i="170"/>
  <c r="R360" i="170"/>
  <c r="R21" i="171"/>
  <c r="S191" i="171"/>
  <c r="R191" i="171"/>
  <c r="S195" i="171"/>
  <c r="R195" i="171"/>
  <c r="S244" i="171"/>
  <c r="R244" i="171"/>
  <c r="S253" i="171"/>
  <c r="R253" i="171"/>
  <c r="R260" i="171"/>
  <c r="S297" i="171"/>
  <c r="R297" i="171"/>
  <c r="S301" i="171"/>
  <c r="R301" i="171"/>
  <c r="R310" i="171"/>
  <c r="R354" i="171"/>
  <c r="S25" i="173"/>
  <c r="R25" i="173"/>
  <c r="R86" i="173"/>
  <c r="Q210" i="173"/>
  <c r="T349" i="169"/>
  <c r="S20" i="170"/>
  <c r="R100" i="170"/>
  <c r="R68" i="170"/>
  <c r="S71" i="170"/>
  <c r="R165" i="170"/>
  <c r="S168" i="170"/>
  <c r="R181" i="170"/>
  <c r="S184" i="170"/>
  <c r="R189" i="170"/>
  <c r="S212" i="170"/>
  <c r="R223" i="170"/>
  <c r="R231" i="170"/>
  <c r="S246" i="170"/>
  <c r="S254" i="170"/>
  <c r="R274" i="170"/>
  <c r="R280" i="170"/>
  <c r="S291" i="170"/>
  <c r="S315" i="170"/>
  <c r="S323" i="170"/>
  <c r="R328" i="170"/>
  <c r="R344" i="170"/>
  <c r="S359" i="170"/>
  <c r="S27" i="171"/>
  <c r="S58" i="171"/>
  <c r="R58" i="171"/>
  <c r="S139" i="171"/>
  <c r="R139" i="171"/>
  <c r="R152" i="171"/>
  <c r="S159" i="171"/>
  <c r="R159" i="171"/>
  <c r="S176" i="171"/>
  <c r="R176" i="171"/>
  <c r="R202" i="171"/>
  <c r="R240" i="171"/>
  <c r="S245" i="171"/>
  <c r="R245" i="171"/>
  <c r="R254" i="171"/>
  <c r="S259" i="171"/>
  <c r="R259" i="171"/>
  <c r="M276" i="171"/>
  <c r="S333" i="171"/>
  <c r="R333" i="171"/>
  <c r="R342" i="171"/>
  <c r="S238" i="172"/>
  <c r="R57" i="173"/>
  <c r="S57" i="173"/>
  <c r="R97" i="173"/>
  <c r="S97" i="173"/>
  <c r="S113" i="173"/>
  <c r="R113" i="173"/>
  <c r="R130" i="173"/>
  <c r="S194" i="172"/>
  <c r="R194" i="172"/>
  <c r="S282" i="172"/>
  <c r="R282" i="172"/>
  <c r="R290" i="172"/>
  <c r="S306" i="172"/>
  <c r="R306" i="172"/>
  <c r="S346" i="172"/>
  <c r="R346" i="172"/>
  <c r="S36" i="173"/>
  <c r="R36" i="173"/>
  <c r="R118" i="173"/>
  <c r="S118" i="173"/>
  <c r="R126" i="173"/>
  <c r="S126" i="173"/>
  <c r="S171" i="173"/>
  <c r="R171" i="173"/>
  <c r="S208" i="173"/>
  <c r="R208" i="173"/>
  <c r="S73" i="171"/>
  <c r="R73" i="171"/>
  <c r="S101" i="171"/>
  <c r="R101" i="171"/>
  <c r="S151" i="171"/>
  <c r="R151" i="171"/>
  <c r="S213" i="171"/>
  <c r="R213" i="171"/>
  <c r="S271" i="171"/>
  <c r="R271" i="171"/>
  <c r="S305" i="171"/>
  <c r="R305" i="171"/>
  <c r="S321" i="171"/>
  <c r="R321" i="171"/>
  <c r="R337" i="171"/>
  <c r="S353" i="171"/>
  <c r="R353" i="171"/>
  <c r="S57" i="172"/>
  <c r="R159" i="172"/>
  <c r="R183" i="172"/>
  <c r="R70" i="173"/>
  <c r="S110" i="173"/>
  <c r="R110" i="173"/>
  <c r="S160" i="173"/>
  <c r="S172" i="173"/>
  <c r="R172" i="173"/>
  <c r="S212" i="172"/>
  <c r="S279" i="172"/>
  <c r="R279" i="172"/>
  <c r="S287" i="172"/>
  <c r="R287" i="172"/>
  <c r="S303" i="172"/>
  <c r="R303" i="172"/>
  <c r="R319" i="172"/>
  <c r="S327" i="172"/>
  <c r="S343" i="172"/>
  <c r="R343" i="172"/>
  <c r="S351" i="172"/>
  <c r="R351" i="172"/>
  <c r="S102" i="173"/>
  <c r="R102" i="173"/>
  <c r="R158" i="173"/>
  <c r="S158" i="173"/>
  <c r="S204" i="173"/>
  <c r="R204" i="173"/>
  <c r="S247" i="173"/>
  <c r="R247" i="173"/>
  <c r="S251" i="173"/>
  <c r="R251" i="173"/>
  <c r="S310" i="173"/>
  <c r="R310" i="173"/>
  <c r="S326" i="173"/>
  <c r="R326" i="173"/>
  <c r="S342" i="173"/>
  <c r="R342" i="173"/>
  <c r="S358" i="173"/>
  <c r="R358" i="173"/>
  <c r="S190" i="172"/>
  <c r="R190" i="172"/>
  <c r="R249" i="172"/>
  <c r="S259" i="172"/>
  <c r="S275" i="172"/>
  <c r="R285" i="172"/>
  <c r="S285" i="172"/>
  <c r="R317" i="172"/>
  <c r="S317" i="172"/>
  <c r="R333" i="172"/>
  <c r="R341" i="172"/>
  <c r="S341" i="172"/>
  <c r="S349" i="172"/>
  <c r="S357" i="172"/>
  <c r="R67" i="173"/>
  <c r="R75" i="173"/>
  <c r="S90" i="173"/>
  <c r="R90" i="173"/>
  <c r="R95" i="173"/>
  <c r="S109" i="173"/>
  <c r="R109" i="173"/>
  <c r="S139" i="173"/>
  <c r="R139" i="173"/>
  <c r="S151" i="173"/>
  <c r="R151" i="173"/>
  <c r="R168" i="173"/>
  <c r="S168" i="173"/>
  <c r="R175" i="173"/>
  <c r="R194" i="173"/>
  <c r="S194" i="173"/>
  <c r="N216" i="173"/>
  <c r="Q221" i="173"/>
  <c r="S155" i="173"/>
  <c r="R155" i="173"/>
  <c r="R166" i="173"/>
  <c r="S187" i="173"/>
  <c r="R187" i="173"/>
  <c r="S290" i="173"/>
  <c r="R290" i="173"/>
  <c r="S306" i="173"/>
  <c r="R306" i="173"/>
  <c r="S338" i="173"/>
  <c r="R338" i="173"/>
  <c r="S354" i="173"/>
  <c r="R354" i="173"/>
  <c r="S27" i="173"/>
  <c r="S69" i="173"/>
  <c r="S77" i="173"/>
  <c r="R82" i="173"/>
  <c r="S85" i="173"/>
  <c r="Q117" i="173"/>
  <c r="S117" i="173" s="1"/>
  <c r="R127" i="173"/>
  <c r="S131" i="173"/>
  <c r="R131" i="173"/>
  <c r="R142" i="173"/>
  <c r="S142" i="173"/>
  <c r="R174" i="173"/>
  <c r="S174" i="173"/>
  <c r="S176" i="173"/>
  <c r="R191" i="173"/>
  <c r="S195" i="173"/>
  <c r="R195" i="173"/>
  <c r="R205" i="173"/>
  <c r="S273" i="173"/>
  <c r="R273" i="173"/>
  <c r="R291" i="173"/>
  <c r="S302" i="173"/>
  <c r="R302" i="173"/>
  <c r="R307" i="173"/>
  <c r="S318" i="173"/>
  <c r="R318" i="173"/>
  <c r="R323" i="173"/>
  <c r="S334" i="173"/>
  <c r="R334" i="173"/>
  <c r="R339" i="173"/>
  <c r="S350" i="173"/>
  <c r="R350" i="173"/>
  <c r="R355" i="173"/>
  <c r="S212" i="173"/>
  <c r="S228" i="173"/>
  <c r="R228" i="173"/>
  <c r="S248" i="173"/>
  <c r="R248" i="173"/>
  <c r="S282" i="173"/>
  <c r="R282" i="173"/>
  <c r="S298" i="173"/>
  <c r="R298" i="173"/>
  <c r="S314" i="173"/>
  <c r="R314" i="173"/>
  <c r="S346" i="173"/>
  <c r="R346" i="173"/>
  <c r="Q235" i="173"/>
  <c r="S235" i="173" s="1"/>
  <c r="S236" i="173"/>
  <c r="R236" i="173"/>
  <c r="G28" i="34"/>
  <c r="G26" i="34"/>
  <c r="B33" i="168"/>
  <c r="B32" i="168"/>
  <c r="B31" i="168"/>
  <c r="B30" i="168"/>
  <c r="D22" i="168"/>
  <c r="C34" i="34"/>
  <c r="C28" i="165"/>
  <c r="C35" i="34"/>
  <c r="C28" i="37"/>
  <c r="C28" i="36"/>
  <c r="C28" i="35"/>
  <c r="C8" i="168"/>
  <c r="D8" i="168"/>
  <c r="C26" i="37" s="1"/>
  <c r="E8" i="168"/>
  <c r="B24" i="168" s="1"/>
  <c r="B8" i="168"/>
  <c r="C26" i="35" s="1"/>
  <c r="B6" i="168"/>
  <c r="F17" i="168"/>
  <c r="F16" i="168"/>
  <c r="E14" i="168"/>
  <c r="C14" i="168"/>
  <c r="B14" i="168"/>
  <c r="D6" i="168"/>
  <c r="C6" i="168"/>
  <c r="C4" i="168" s="1"/>
  <c r="F11" i="168"/>
  <c r="F10" i="168"/>
  <c r="F9" i="168"/>
  <c r="A4" i="110"/>
  <c r="G8" i="110"/>
  <c r="H8" i="110"/>
  <c r="K8" i="110" s="1"/>
  <c r="C14" i="110"/>
  <c r="D14" i="110"/>
  <c r="E14" i="110"/>
  <c r="G14" i="110"/>
  <c r="H14" i="110"/>
  <c r="I14" i="110"/>
  <c r="F16" i="110"/>
  <c r="M18" i="170" s="1"/>
  <c r="J16" i="110"/>
  <c r="F17" i="110"/>
  <c r="J17" i="110"/>
  <c r="F18" i="110"/>
  <c r="M22" i="170" s="1"/>
  <c r="C20" i="110"/>
  <c r="D20" i="110"/>
  <c r="E20" i="110"/>
  <c r="G20" i="110"/>
  <c r="H20" i="110"/>
  <c r="I20" i="110"/>
  <c r="F22" i="110"/>
  <c r="M24" i="170" s="1"/>
  <c r="F23" i="110"/>
  <c r="K23" i="110" s="1"/>
  <c r="F24" i="110"/>
  <c r="M28" i="170" s="1"/>
  <c r="C26" i="110"/>
  <c r="D26" i="110"/>
  <c r="E26" i="110"/>
  <c r="G26" i="110"/>
  <c r="H26" i="110"/>
  <c r="I26" i="110"/>
  <c r="F28" i="110"/>
  <c r="F29" i="110"/>
  <c r="M31" i="170" s="1"/>
  <c r="F30" i="110"/>
  <c r="L30" i="110" s="1"/>
  <c r="F31" i="110"/>
  <c r="M33" i="170" s="1"/>
  <c r="F32" i="110"/>
  <c r="M34" i="170" s="1"/>
  <c r="C34" i="110"/>
  <c r="D34" i="110"/>
  <c r="E34" i="110"/>
  <c r="G34" i="110"/>
  <c r="H34" i="110"/>
  <c r="I34" i="110"/>
  <c r="F36" i="110"/>
  <c r="M40" i="170" s="1"/>
  <c r="F37" i="110"/>
  <c r="F38" i="110"/>
  <c r="M42" i="170" s="1"/>
  <c r="F39" i="110"/>
  <c r="M43" i="170" s="1"/>
  <c r="F40" i="110"/>
  <c r="K40" i="110" s="1"/>
  <c r="Q44" i="170"/>
  <c r="C42" i="110"/>
  <c r="D42" i="110"/>
  <c r="E42" i="110"/>
  <c r="G42" i="110"/>
  <c r="H42" i="110"/>
  <c r="I42" i="110"/>
  <c r="F44" i="110"/>
  <c r="F45" i="110"/>
  <c r="M47" i="170" s="1"/>
  <c r="F46" i="110"/>
  <c r="M48" i="170" s="1"/>
  <c r="Q48" i="170"/>
  <c r="C48" i="110"/>
  <c r="D48" i="110"/>
  <c r="E48" i="110"/>
  <c r="G48" i="110"/>
  <c r="H48" i="110"/>
  <c r="I48" i="110"/>
  <c r="F50" i="110"/>
  <c r="C54" i="110"/>
  <c r="D54" i="110"/>
  <c r="E54" i="110"/>
  <c r="G54" i="110"/>
  <c r="H54" i="110"/>
  <c r="F56" i="110"/>
  <c r="K56" i="110" s="1"/>
  <c r="Q55" i="170"/>
  <c r="F57" i="110"/>
  <c r="F58" i="110"/>
  <c r="J58" i="110"/>
  <c r="F59" i="110"/>
  <c r="M59" i="170" s="1"/>
  <c r="N59" i="169" s="1"/>
  <c r="C61" i="110"/>
  <c r="D61" i="110"/>
  <c r="E61" i="110"/>
  <c r="G61" i="110"/>
  <c r="H61" i="110"/>
  <c r="I61" i="110"/>
  <c r="F63" i="110"/>
  <c r="F64" i="110"/>
  <c r="K64" i="110" s="1"/>
  <c r="Q62" i="170"/>
  <c r="F65" i="110"/>
  <c r="F66" i="110"/>
  <c r="Q64" i="170"/>
  <c r="F67" i="110"/>
  <c r="C69" i="110"/>
  <c r="D69" i="110"/>
  <c r="E69" i="110"/>
  <c r="G69" i="110"/>
  <c r="H69" i="110"/>
  <c r="I69" i="110"/>
  <c r="F71" i="110"/>
  <c r="M67" i="170" s="1"/>
  <c r="N67" i="169" s="1"/>
  <c r="F72" i="110"/>
  <c r="J72" i="110"/>
  <c r="F73" i="110"/>
  <c r="F74" i="110"/>
  <c r="K74" i="110" s="1"/>
  <c r="Q70" i="170"/>
  <c r="R70" i="169" s="1"/>
  <c r="F75" i="110"/>
  <c r="J75" i="110"/>
  <c r="F76" i="110"/>
  <c r="M72" i="170" s="1"/>
  <c r="N72" i="169" s="1"/>
  <c r="F77" i="110"/>
  <c r="M73" i="170" s="1"/>
  <c r="Q73" i="170"/>
  <c r="C79" i="110"/>
  <c r="D79" i="110"/>
  <c r="E79" i="110"/>
  <c r="G79" i="110"/>
  <c r="H79" i="110"/>
  <c r="I79" i="110"/>
  <c r="F81" i="110"/>
  <c r="J81" i="110"/>
  <c r="F82" i="110"/>
  <c r="F83" i="110"/>
  <c r="J83" i="110"/>
  <c r="F84" i="110"/>
  <c r="M78" i="170" s="1"/>
  <c r="F85" i="110"/>
  <c r="M79" i="170" s="1"/>
  <c r="R79" i="170" s="1"/>
  <c r="F86" i="110"/>
  <c r="F87" i="110"/>
  <c r="C89" i="110"/>
  <c r="D89" i="110"/>
  <c r="E89" i="110"/>
  <c r="G89" i="110"/>
  <c r="H89" i="110"/>
  <c r="I89" i="110"/>
  <c r="F91" i="110"/>
  <c r="M84" i="170" s="1"/>
  <c r="F92" i="110"/>
  <c r="F93" i="110"/>
  <c r="M86" i="170" s="1"/>
  <c r="Q86" i="170"/>
  <c r="R86" i="169" s="1"/>
  <c r="F94" i="110"/>
  <c r="C96" i="110"/>
  <c r="D96" i="110"/>
  <c r="E96" i="110"/>
  <c r="G96" i="110"/>
  <c r="H96" i="110"/>
  <c r="I96" i="110"/>
  <c r="F98" i="110"/>
  <c r="M89" i="170" s="1"/>
  <c r="C100" i="110"/>
  <c r="D100" i="110"/>
  <c r="E100" i="110"/>
  <c r="G100" i="110"/>
  <c r="H100" i="110"/>
  <c r="I100" i="110"/>
  <c r="F102" i="110"/>
  <c r="F103" i="110"/>
  <c r="J103" i="110"/>
  <c r="F104" i="110"/>
  <c r="M95" i="170" s="1"/>
  <c r="N95" i="169" s="1"/>
  <c r="Q95" i="170"/>
  <c r="C106" i="110"/>
  <c r="D106" i="110"/>
  <c r="E106" i="110"/>
  <c r="G106" i="110"/>
  <c r="H106" i="110"/>
  <c r="I106" i="110"/>
  <c r="F108" i="110"/>
  <c r="M97" i="170" s="1"/>
  <c r="N97" i="169" s="1"/>
  <c r="F109" i="110"/>
  <c r="J109" i="110"/>
  <c r="F110" i="110"/>
  <c r="J110" i="110"/>
  <c r="F111" i="110"/>
  <c r="F112" i="110"/>
  <c r="F113" i="110"/>
  <c r="F114" i="110"/>
  <c r="L114" i="110" s="1"/>
  <c r="F115" i="110"/>
  <c r="C117" i="110"/>
  <c r="D117" i="110"/>
  <c r="E117" i="110"/>
  <c r="G117" i="110"/>
  <c r="H117" i="110"/>
  <c r="I117" i="110"/>
  <c r="F119" i="110"/>
  <c r="M214" i="170" s="1"/>
  <c r="M210" i="170" s="1"/>
  <c r="C121" i="110"/>
  <c r="D121" i="110"/>
  <c r="E121" i="110"/>
  <c r="G121" i="110"/>
  <c r="H121" i="110"/>
  <c r="I121" i="110"/>
  <c r="F123" i="110"/>
  <c r="M109" i="170" s="1"/>
  <c r="F124" i="110"/>
  <c r="F125" i="110"/>
  <c r="M113" i="170" s="1"/>
  <c r="C129" i="110"/>
  <c r="D129" i="110"/>
  <c r="E129" i="110"/>
  <c r="G129" i="110"/>
  <c r="H129" i="110"/>
  <c r="I129" i="110"/>
  <c r="F131" i="110"/>
  <c r="K131" i="110" s="1"/>
  <c r="F132" i="110"/>
  <c r="M119" i="170" s="1"/>
  <c r="Q119" i="170"/>
  <c r="F133" i="110"/>
  <c r="F134" i="110"/>
  <c r="C136" i="110"/>
  <c r="D136" i="110"/>
  <c r="E136" i="110"/>
  <c r="F138" i="110"/>
  <c r="C140" i="110"/>
  <c r="D140" i="110"/>
  <c r="E140" i="110"/>
  <c r="F142" i="110"/>
  <c r="M129" i="170" s="1"/>
  <c r="F143" i="110"/>
  <c r="J143" i="110"/>
  <c r="F144" i="110"/>
  <c r="M132" i="170" s="1"/>
  <c r="F145" i="110"/>
  <c r="M133" i="170" s="1"/>
  <c r="Q133" i="170"/>
  <c r="F146" i="110"/>
  <c r="F147" i="110"/>
  <c r="K147" i="110" s="1"/>
  <c r="C149" i="110"/>
  <c r="D149" i="110"/>
  <c r="E149" i="110"/>
  <c r="G149" i="110"/>
  <c r="H149" i="110"/>
  <c r="I149" i="110"/>
  <c r="F151" i="110"/>
  <c r="M137" i="170" s="1"/>
  <c r="F152" i="110"/>
  <c r="C154" i="110"/>
  <c r="D154" i="110"/>
  <c r="E154" i="110"/>
  <c r="G154" i="110"/>
  <c r="H154" i="110"/>
  <c r="I154" i="110"/>
  <c r="F156" i="110"/>
  <c r="Q145" i="170"/>
  <c r="F157" i="110"/>
  <c r="M146" i="170" s="1"/>
  <c r="F158" i="110"/>
  <c r="M147" i="170" s="1"/>
  <c r="F159" i="110"/>
  <c r="L159" i="110" s="1"/>
  <c r="F160" i="110"/>
  <c r="M149" i="170" s="1"/>
  <c r="F161" i="110"/>
  <c r="J161" i="110"/>
  <c r="F162" i="110"/>
  <c r="K162" i="110" s="1"/>
  <c r="J162" i="110"/>
  <c r="F163" i="110"/>
  <c r="J163" i="110"/>
  <c r="C167" i="110"/>
  <c r="D167" i="110"/>
  <c r="E167" i="110"/>
  <c r="G167" i="110"/>
  <c r="H167" i="110"/>
  <c r="I167" i="110"/>
  <c r="I165" i="110" s="1"/>
  <c r="F169" i="110"/>
  <c r="J169" i="110"/>
  <c r="F170" i="110"/>
  <c r="J170" i="110"/>
  <c r="F171" i="110"/>
  <c r="M261" i="170" s="1"/>
  <c r="J171" i="110"/>
  <c r="Q261" i="170" s="1"/>
  <c r="F172" i="110"/>
  <c r="M262" i="170" s="1"/>
  <c r="J172" i="110"/>
  <c r="F173" i="110"/>
  <c r="M263" i="170" s="1"/>
  <c r="J173" i="110"/>
  <c r="F174" i="110"/>
  <c r="M264" i="170" s="1"/>
  <c r="J174" i="110"/>
  <c r="Q264" i="170" s="1"/>
  <c r="R264" i="169" s="1"/>
  <c r="F175" i="110"/>
  <c r="M265" i="170" s="1"/>
  <c r="N265" i="169" s="1"/>
  <c r="J175" i="110"/>
  <c r="Q265" i="170" s="1"/>
  <c r="F176" i="110"/>
  <c r="J176" i="110"/>
  <c r="Q266" i="170" s="1"/>
  <c r="K177" i="110"/>
  <c r="C178" i="110"/>
  <c r="D178" i="110"/>
  <c r="E178" i="110"/>
  <c r="G178" i="110"/>
  <c r="H178" i="110"/>
  <c r="I178" i="110"/>
  <c r="K179" i="110"/>
  <c r="F180" i="110"/>
  <c r="J180" i="110"/>
  <c r="F181" i="110"/>
  <c r="J181" i="110"/>
  <c r="F182" i="110"/>
  <c r="J182" i="110"/>
  <c r="C184" i="110"/>
  <c r="D184" i="110"/>
  <c r="E184" i="110"/>
  <c r="G184" i="110"/>
  <c r="H184" i="110"/>
  <c r="I184" i="110"/>
  <c r="F186" i="110"/>
  <c r="K186" i="110" s="1"/>
  <c r="K184" i="110" s="1"/>
  <c r="C190" i="110"/>
  <c r="D190" i="110"/>
  <c r="E190" i="110"/>
  <c r="G190" i="110"/>
  <c r="H190" i="110"/>
  <c r="I190" i="110"/>
  <c r="F192" i="110"/>
  <c r="J192" i="110"/>
  <c r="F193" i="110"/>
  <c r="J193" i="110"/>
  <c r="F194" i="110"/>
  <c r="K194" i="110" s="1"/>
  <c r="J194" i="110"/>
  <c r="C196" i="110"/>
  <c r="D196" i="110"/>
  <c r="E196" i="110"/>
  <c r="H196" i="110"/>
  <c r="I196" i="110"/>
  <c r="F198" i="110"/>
  <c r="F198" i="167" s="1"/>
  <c r="F196" i="167" s="1"/>
  <c r="J198" i="110"/>
  <c r="C200" i="110"/>
  <c r="D200" i="110"/>
  <c r="E200" i="110"/>
  <c r="G200" i="110"/>
  <c r="H200" i="110"/>
  <c r="I200" i="110"/>
  <c r="F202" i="110"/>
  <c r="C204" i="110"/>
  <c r="D204" i="110"/>
  <c r="E204" i="110"/>
  <c r="G204" i="110"/>
  <c r="H204" i="110"/>
  <c r="I204" i="110"/>
  <c r="F206" i="110"/>
  <c r="K206" i="110" s="1"/>
  <c r="K204" i="110" s="1"/>
  <c r="J206" i="110"/>
  <c r="C208" i="110"/>
  <c r="D208" i="110"/>
  <c r="E208" i="110"/>
  <c r="G208" i="110"/>
  <c r="H208" i="110"/>
  <c r="I208" i="110"/>
  <c r="F210" i="110"/>
  <c r="J210" i="110"/>
  <c r="F211" i="110"/>
  <c r="J211" i="110"/>
  <c r="C216" i="110"/>
  <c r="C214" i="110" s="1"/>
  <c r="D216" i="110"/>
  <c r="D214" i="110" s="1"/>
  <c r="E216" i="110"/>
  <c r="E214" i="110" s="1"/>
  <c r="G216" i="110"/>
  <c r="G214" i="110" s="1"/>
  <c r="H216" i="110"/>
  <c r="H214" i="110" s="1"/>
  <c r="I216" i="110"/>
  <c r="I214" i="110" s="1"/>
  <c r="F218" i="110"/>
  <c r="J218" i="110"/>
  <c r="F219" i="110"/>
  <c r="J219" i="110"/>
  <c r="S221" i="173"/>
  <c r="R221" i="173"/>
  <c r="R235" i="173"/>
  <c r="B23" i="168"/>
  <c r="E6" i="168"/>
  <c r="F12" i="168"/>
  <c r="F6" i="168" s="1"/>
  <c r="D14" i="168"/>
  <c r="D4" i="168" s="1"/>
  <c r="J207" i="160"/>
  <c r="Q241" i="173" s="1"/>
  <c r="F207" i="160"/>
  <c r="J206" i="160"/>
  <c r="F206" i="160"/>
  <c r="J194" i="160"/>
  <c r="F194" i="160"/>
  <c r="J193" i="160"/>
  <c r="F193" i="160"/>
  <c r="J192" i="160"/>
  <c r="Q201" i="173" s="1"/>
  <c r="F192" i="160"/>
  <c r="M201" i="173" s="1"/>
  <c r="M200" i="173" s="1"/>
  <c r="J175" i="160"/>
  <c r="L175" i="160" s="1"/>
  <c r="F175" i="160"/>
  <c r="J174" i="160"/>
  <c r="F174" i="160"/>
  <c r="J173" i="160"/>
  <c r="Q263" i="173" s="1"/>
  <c r="F173" i="160"/>
  <c r="M263" i="173" s="1"/>
  <c r="J172" i="160"/>
  <c r="L172" i="160" s="1"/>
  <c r="F172" i="160"/>
  <c r="K172" i="160" s="1"/>
  <c r="J171" i="160"/>
  <c r="Q261" i="173" s="1"/>
  <c r="F171" i="160"/>
  <c r="J170" i="160"/>
  <c r="F170" i="160"/>
  <c r="J169" i="160"/>
  <c r="L169" i="160" s="1"/>
  <c r="F169" i="160"/>
  <c r="J162" i="160"/>
  <c r="F162" i="160"/>
  <c r="J159" i="160"/>
  <c r="F159" i="160"/>
  <c r="J158" i="160"/>
  <c r="L158" i="160" s="1"/>
  <c r="F158" i="160"/>
  <c r="M147" i="173" s="1"/>
  <c r="M144" i="173" s="1"/>
  <c r="J156" i="160"/>
  <c r="F156" i="160"/>
  <c r="J152" i="160"/>
  <c r="F152" i="160"/>
  <c r="J144" i="160"/>
  <c r="F144" i="160"/>
  <c r="J138" i="160"/>
  <c r="L138" i="160" s="1"/>
  <c r="F138" i="160"/>
  <c r="F136" i="160" s="1"/>
  <c r="J133" i="160"/>
  <c r="F133" i="160"/>
  <c r="J132" i="160"/>
  <c r="F132" i="160"/>
  <c r="J131" i="160"/>
  <c r="F131" i="160"/>
  <c r="J115" i="160"/>
  <c r="F115" i="160"/>
  <c r="J114" i="160"/>
  <c r="F114" i="160"/>
  <c r="F113" i="160"/>
  <c r="K113" i="160" s="1"/>
  <c r="J112" i="160"/>
  <c r="F112" i="160"/>
  <c r="J111" i="160"/>
  <c r="F111" i="160"/>
  <c r="L111" i="160" s="1"/>
  <c r="J110" i="160"/>
  <c r="K110" i="160" s="1"/>
  <c r="F110" i="160"/>
  <c r="J109" i="160"/>
  <c r="F109" i="160"/>
  <c r="J108" i="160"/>
  <c r="L108" i="160" s="1"/>
  <c r="F108" i="160"/>
  <c r="J104" i="160"/>
  <c r="F104" i="160"/>
  <c r="L104" i="160" s="1"/>
  <c r="Q94" i="173"/>
  <c r="R94" i="169" s="1"/>
  <c r="F103" i="160"/>
  <c r="M94" i="173" s="1"/>
  <c r="J102" i="160"/>
  <c r="F102" i="160"/>
  <c r="K102" i="160" s="1"/>
  <c r="Q89" i="173"/>
  <c r="F98" i="160"/>
  <c r="J94" i="160"/>
  <c r="F94" i="160"/>
  <c r="J93" i="160"/>
  <c r="L93" i="160" s="1"/>
  <c r="F93" i="160"/>
  <c r="J92" i="160"/>
  <c r="F92" i="160"/>
  <c r="J91" i="160"/>
  <c r="F91" i="160"/>
  <c r="Q81" i="173"/>
  <c r="F87" i="160"/>
  <c r="M81" i="173" s="1"/>
  <c r="Q80" i="173"/>
  <c r="F86" i="160"/>
  <c r="F85" i="160"/>
  <c r="M79" i="173" s="1"/>
  <c r="J84" i="160"/>
  <c r="F84" i="160"/>
  <c r="L84" i="160" s="1"/>
  <c r="J83" i="160"/>
  <c r="F83" i="160"/>
  <c r="J82" i="160"/>
  <c r="F82" i="160"/>
  <c r="Q73" i="173"/>
  <c r="F77" i="160"/>
  <c r="M73" i="173" s="1"/>
  <c r="J76" i="160"/>
  <c r="F76" i="160"/>
  <c r="J75" i="160"/>
  <c r="F75" i="160"/>
  <c r="J74" i="160"/>
  <c r="F74" i="160"/>
  <c r="J73" i="160"/>
  <c r="F73" i="160"/>
  <c r="J72" i="160"/>
  <c r="F72" i="160"/>
  <c r="J71" i="160"/>
  <c r="F71" i="160"/>
  <c r="J67" i="160"/>
  <c r="K67" i="160" s="1"/>
  <c r="F67" i="160"/>
  <c r="F66" i="160"/>
  <c r="M64" i="173" s="1"/>
  <c r="J65" i="160"/>
  <c r="L65" i="160" s="1"/>
  <c r="F65" i="160"/>
  <c r="F64" i="160"/>
  <c r="M62" i="173" s="1"/>
  <c r="F63" i="160"/>
  <c r="F59" i="160"/>
  <c r="J58" i="160"/>
  <c r="F58" i="160"/>
  <c r="J57" i="160"/>
  <c r="F57" i="160"/>
  <c r="Q55" i="173"/>
  <c r="F56" i="160"/>
  <c r="Q48" i="173"/>
  <c r="F46" i="160"/>
  <c r="M48" i="173" s="1"/>
  <c r="F45" i="160"/>
  <c r="Q46" i="173"/>
  <c r="F44" i="160"/>
  <c r="K44" i="160" s="1"/>
  <c r="F40" i="160"/>
  <c r="K40" i="160" s="1"/>
  <c r="F39" i="160"/>
  <c r="M43" i="173" s="1"/>
  <c r="F38" i="160"/>
  <c r="M42" i="173" s="1"/>
  <c r="F37" i="160"/>
  <c r="M41" i="173" s="1"/>
  <c r="F36" i="160"/>
  <c r="M40" i="173" s="1"/>
  <c r="F32" i="160"/>
  <c r="M34" i="173" s="1"/>
  <c r="F31" i="160"/>
  <c r="M33" i="173" s="1"/>
  <c r="Q32" i="173"/>
  <c r="F30" i="160"/>
  <c r="M32" i="173" s="1"/>
  <c r="F29" i="160"/>
  <c r="K29" i="160" s="1"/>
  <c r="F28" i="160"/>
  <c r="M30" i="173" s="1"/>
  <c r="J24" i="160"/>
  <c r="F24" i="160"/>
  <c r="J23" i="160"/>
  <c r="L23" i="160" s="1"/>
  <c r="F23" i="160"/>
  <c r="F22" i="160"/>
  <c r="K22" i="160" s="1"/>
  <c r="J18" i="160"/>
  <c r="F18" i="160"/>
  <c r="J17" i="160"/>
  <c r="F17" i="160"/>
  <c r="J16" i="160"/>
  <c r="Q18" i="173" s="1"/>
  <c r="S18" i="173" s="1"/>
  <c r="F16" i="160"/>
  <c r="M18" i="173" s="1"/>
  <c r="J207" i="145"/>
  <c r="F207" i="145"/>
  <c r="J216" i="145"/>
  <c r="F216" i="145"/>
  <c r="J215" i="145"/>
  <c r="F215" i="145"/>
  <c r="F199" i="145"/>
  <c r="M222" i="172" s="1"/>
  <c r="M221" i="172" s="1"/>
  <c r="J195" i="145"/>
  <c r="L195" i="145" s="1"/>
  <c r="F195" i="145"/>
  <c r="J194" i="145"/>
  <c r="F194" i="145"/>
  <c r="M202" i="172" s="1"/>
  <c r="N202" i="169" s="1"/>
  <c r="J193" i="145"/>
  <c r="Q201" i="172" s="1"/>
  <c r="F193" i="145"/>
  <c r="M201" i="172" s="1"/>
  <c r="J187" i="145"/>
  <c r="Q278" i="172" s="1"/>
  <c r="F187" i="145"/>
  <c r="M278" i="172" s="1"/>
  <c r="J177" i="145"/>
  <c r="F177" i="145"/>
  <c r="J176" i="145"/>
  <c r="F176" i="145"/>
  <c r="J175" i="145"/>
  <c r="F175" i="145"/>
  <c r="J174" i="145"/>
  <c r="Q263" i="172" s="1"/>
  <c r="F174" i="145"/>
  <c r="J173" i="145"/>
  <c r="Q262" i="172" s="1"/>
  <c r="F173" i="145"/>
  <c r="M262" i="172" s="1"/>
  <c r="J172" i="145"/>
  <c r="Q261" i="172" s="1"/>
  <c r="F172" i="145"/>
  <c r="M261" i="172" s="1"/>
  <c r="J171" i="145"/>
  <c r="F171" i="145"/>
  <c r="J170" i="145"/>
  <c r="F170" i="145"/>
  <c r="J164" i="145"/>
  <c r="F164" i="145"/>
  <c r="J163" i="145"/>
  <c r="F163" i="145"/>
  <c r="J162" i="145"/>
  <c r="F162" i="145"/>
  <c r="K162" i="145" s="1"/>
  <c r="J161" i="145"/>
  <c r="F161" i="145"/>
  <c r="J160" i="145"/>
  <c r="Q148" i="172" s="1"/>
  <c r="F160" i="145"/>
  <c r="M148" i="172" s="1"/>
  <c r="J159" i="145"/>
  <c r="F159" i="145"/>
  <c r="J158" i="145"/>
  <c r="Q146" i="172" s="1"/>
  <c r="F158" i="145"/>
  <c r="M146" i="172" s="1"/>
  <c r="J157" i="145"/>
  <c r="Q145" i="172" s="1"/>
  <c r="F157" i="145"/>
  <c r="M145" i="172" s="1"/>
  <c r="F153" i="145"/>
  <c r="M138" i="172" s="1"/>
  <c r="J152" i="145"/>
  <c r="K152" i="145" s="1"/>
  <c r="F152" i="145"/>
  <c r="J148" i="145"/>
  <c r="F148" i="145"/>
  <c r="J147" i="145"/>
  <c r="K147" i="145" s="1"/>
  <c r="F147" i="145"/>
  <c r="J146" i="145"/>
  <c r="F146" i="145"/>
  <c r="J145" i="145"/>
  <c r="Q132" i="172" s="1"/>
  <c r="F145" i="145"/>
  <c r="M132" i="172" s="1"/>
  <c r="J144" i="145"/>
  <c r="F144" i="145"/>
  <c r="J143" i="145"/>
  <c r="Q129" i="172" s="1"/>
  <c r="F143" i="145"/>
  <c r="M129" i="172" s="1"/>
  <c r="J139" i="145"/>
  <c r="J137" i="145" s="1"/>
  <c r="F139" i="145"/>
  <c r="F137" i="145" s="1"/>
  <c r="J135" i="145"/>
  <c r="K135" i="145" s="1"/>
  <c r="F135" i="145"/>
  <c r="J134" i="145"/>
  <c r="F134" i="145"/>
  <c r="J133" i="145"/>
  <c r="Q119" i="172" s="1"/>
  <c r="F133" i="145"/>
  <c r="J132" i="145"/>
  <c r="F132" i="145"/>
  <c r="M118" i="172" s="1"/>
  <c r="J126" i="145"/>
  <c r="K126" i="145" s="1"/>
  <c r="F126" i="145"/>
  <c r="M113" i="172" s="1"/>
  <c r="J125" i="145"/>
  <c r="Q112" i="172" s="1"/>
  <c r="F125" i="145"/>
  <c r="J124" i="145"/>
  <c r="F124" i="145"/>
  <c r="J120" i="145"/>
  <c r="J118" i="145" s="1"/>
  <c r="F120" i="145"/>
  <c r="M214" i="172" s="1"/>
  <c r="S214" i="172" s="1"/>
  <c r="J116" i="145"/>
  <c r="F116" i="145"/>
  <c r="J115" i="145"/>
  <c r="F115" i="145"/>
  <c r="M105" i="172" s="1"/>
  <c r="J114" i="145"/>
  <c r="F114" i="145"/>
  <c r="J113" i="145"/>
  <c r="F113" i="145"/>
  <c r="F112" i="145"/>
  <c r="M101" i="172" s="1"/>
  <c r="J111" i="145"/>
  <c r="F111" i="145"/>
  <c r="J110" i="145"/>
  <c r="F110" i="145"/>
  <c r="J109" i="145"/>
  <c r="F109" i="145"/>
  <c r="K109" i="145" s="1"/>
  <c r="J105" i="145"/>
  <c r="F105" i="145"/>
  <c r="J104" i="145"/>
  <c r="F104" i="145"/>
  <c r="F103" i="145"/>
  <c r="F99" i="145"/>
  <c r="F97" i="145" s="1"/>
  <c r="J95" i="145"/>
  <c r="F95" i="145"/>
  <c r="J94" i="145"/>
  <c r="F94" i="145"/>
  <c r="M86" i="172" s="1"/>
  <c r="F93" i="145"/>
  <c r="F92" i="145"/>
  <c r="M84" i="172" s="1"/>
  <c r="Q81" i="172"/>
  <c r="F88" i="145"/>
  <c r="F87" i="145"/>
  <c r="M80" i="172" s="1"/>
  <c r="J86" i="145"/>
  <c r="F86" i="145"/>
  <c r="J85" i="145"/>
  <c r="F85" i="145"/>
  <c r="J84" i="145"/>
  <c r="F84" i="145"/>
  <c r="F83" i="145"/>
  <c r="M76" i="172" s="1"/>
  <c r="S76" i="172" s="1"/>
  <c r="F82" i="145"/>
  <c r="J78" i="145"/>
  <c r="F78" i="145"/>
  <c r="J77" i="145"/>
  <c r="L77" i="145" s="1"/>
  <c r="F77" i="145"/>
  <c r="J76" i="145"/>
  <c r="F76" i="145"/>
  <c r="J75" i="145"/>
  <c r="F75" i="145"/>
  <c r="F74" i="145"/>
  <c r="L74" i="145" s="1"/>
  <c r="J73" i="145"/>
  <c r="Q68" i="172" s="1"/>
  <c r="F73" i="145"/>
  <c r="M68" i="172" s="1"/>
  <c r="J72" i="145"/>
  <c r="F72" i="145"/>
  <c r="J68" i="145"/>
  <c r="F68" i="145"/>
  <c r="M65" i="172" s="1"/>
  <c r="F67" i="145"/>
  <c r="J66" i="145"/>
  <c r="F66" i="145"/>
  <c r="M63" i="172" s="1"/>
  <c r="F65" i="145"/>
  <c r="M62" i="172" s="1"/>
  <c r="F64" i="145"/>
  <c r="M61" i="172" s="1"/>
  <c r="J60" i="145"/>
  <c r="F60" i="145"/>
  <c r="F59" i="145"/>
  <c r="F58" i="145"/>
  <c r="L58" i="145" s="1"/>
  <c r="F57" i="145"/>
  <c r="M55" i="172" s="1"/>
  <c r="Q48" i="172"/>
  <c r="F47" i="145"/>
  <c r="M48" i="172" s="1"/>
  <c r="F46" i="145"/>
  <c r="Q46" i="172"/>
  <c r="F45" i="145"/>
  <c r="K45" i="145" s="1"/>
  <c r="F41" i="145"/>
  <c r="L41" i="145" s="1"/>
  <c r="Q43" i="172"/>
  <c r="F40" i="145"/>
  <c r="M43" i="172" s="1"/>
  <c r="F39" i="145"/>
  <c r="L39" i="145" s="1"/>
  <c r="Q41" i="172"/>
  <c r="F38" i="145"/>
  <c r="K38" i="145" s="1"/>
  <c r="F37" i="145"/>
  <c r="K37" i="145" s="1"/>
  <c r="F33" i="145"/>
  <c r="F32" i="145"/>
  <c r="M33" i="172" s="1"/>
  <c r="F31" i="145"/>
  <c r="M32" i="172" s="1"/>
  <c r="F30" i="145"/>
  <c r="F29" i="145"/>
  <c r="J25" i="145"/>
  <c r="F25" i="145"/>
  <c r="J24" i="145"/>
  <c r="F24" i="145"/>
  <c r="F23" i="167" s="1"/>
  <c r="Q24" i="172"/>
  <c r="F23" i="145"/>
  <c r="L23" i="145" s="1"/>
  <c r="J19" i="145"/>
  <c r="Q22" i="172" s="1"/>
  <c r="F19" i="145"/>
  <c r="M22" i="172" s="1"/>
  <c r="F18" i="145"/>
  <c r="L18" i="145" s="1"/>
  <c r="G155" i="126"/>
  <c r="F95" i="126"/>
  <c r="M87" i="171" s="1"/>
  <c r="F94" i="126"/>
  <c r="M86" i="171" s="1"/>
  <c r="J194" i="126"/>
  <c r="F194" i="126"/>
  <c r="J193" i="126"/>
  <c r="Q201" i="171" s="1"/>
  <c r="F193" i="126"/>
  <c r="J173" i="126"/>
  <c r="L173" i="126" s="1"/>
  <c r="F173" i="126"/>
  <c r="J172" i="126"/>
  <c r="F172" i="126"/>
  <c r="J163" i="126"/>
  <c r="F163" i="126"/>
  <c r="J159" i="126"/>
  <c r="F159" i="126"/>
  <c r="J157" i="126"/>
  <c r="F157" i="126"/>
  <c r="J147" i="126"/>
  <c r="F147" i="126"/>
  <c r="J139" i="126"/>
  <c r="L139" i="126" s="1"/>
  <c r="F139" i="126"/>
  <c r="J134" i="126"/>
  <c r="F134" i="126"/>
  <c r="J109" i="126"/>
  <c r="F109" i="126"/>
  <c r="F103" i="126"/>
  <c r="M93" i="171" s="1"/>
  <c r="M92" i="171" s="1"/>
  <c r="F99" i="126"/>
  <c r="M89" i="171" s="1"/>
  <c r="M88" i="171" s="1"/>
  <c r="J92" i="126"/>
  <c r="F92" i="126"/>
  <c r="F88" i="126"/>
  <c r="M81" i="171" s="1"/>
  <c r="F87" i="126"/>
  <c r="J86" i="126"/>
  <c r="F86" i="126"/>
  <c r="F85" i="126"/>
  <c r="F67" i="126"/>
  <c r="F65" i="126"/>
  <c r="M62" i="171" s="1"/>
  <c r="F64" i="126"/>
  <c r="F57" i="126"/>
  <c r="M55" i="171" s="1"/>
  <c r="M54" i="171" s="1"/>
  <c r="Q48" i="171"/>
  <c r="F47" i="126"/>
  <c r="K47" i="126" s="1"/>
  <c r="F46" i="126"/>
  <c r="M47" i="171" s="1"/>
  <c r="F45" i="126"/>
  <c r="M46" i="171" s="1"/>
  <c r="F41" i="126"/>
  <c r="M44" i="171" s="1"/>
  <c r="F40" i="126"/>
  <c r="L40" i="126" s="1"/>
  <c r="F39" i="126"/>
  <c r="K39" i="126" s="1"/>
  <c r="F38" i="126"/>
  <c r="M41" i="171" s="1"/>
  <c r="F37" i="126"/>
  <c r="M40" i="171" s="1"/>
  <c r="F33" i="126"/>
  <c r="F32" i="126"/>
  <c r="M33" i="171" s="1"/>
  <c r="F31" i="126"/>
  <c r="F30" i="126"/>
  <c r="Q30" i="171"/>
  <c r="F29" i="126"/>
  <c r="M30" i="171" s="1"/>
  <c r="Q20" i="171"/>
  <c r="F18" i="126"/>
  <c r="J24" i="126"/>
  <c r="F24" i="126"/>
  <c r="J198" i="167"/>
  <c r="J196" i="167" s="1"/>
  <c r="G43" i="145"/>
  <c r="G35" i="145"/>
  <c r="G27" i="145"/>
  <c r="G21" i="145"/>
  <c r="G97" i="126"/>
  <c r="G90" i="126"/>
  <c r="G80" i="126"/>
  <c r="G62" i="126"/>
  <c r="G43" i="126"/>
  <c r="G35" i="126"/>
  <c r="G27" i="126"/>
  <c r="I26" i="36"/>
  <c r="I27" i="35"/>
  <c r="I27" i="36"/>
  <c r="E24" i="36"/>
  <c r="E24" i="35"/>
  <c r="E25" i="37"/>
  <c r="E24" i="37" s="1"/>
  <c r="I175" i="167"/>
  <c r="I176" i="167"/>
  <c r="H16" i="167"/>
  <c r="G25" i="165"/>
  <c r="G24" i="165" s="1"/>
  <c r="G24" i="36"/>
  <c r="G25" i="35"/>
  <c r="C14" i="160"/>
  <c r="D14" i="160"/>
  <c r="E14" i="160"/>
  <c r="G14" i="160"/>
  <c r="H14" i="160"/>
  <c r="I14" i="160"/>
  <c r="C20" i="160"/>
  <c r="D20" i="160"/>
  <c r="E20" i="160"/>
  <c r="G20" i="160"/>
  <c r="H20" i="160"/>
  <c r="I20" i="160"/>
  <c r="C26" i="160"/>
  <c r="D26" i="160"/>
  <c r="E26" i="160"/>
  <c r="G26" i="160"/>
  <c r="H26" i="160"/>
  <c r="I26" i="160"/>
  <c r="C34" i="160"/>
  <c r="D34" i="160"/>
  <c r="E34" i="160"/>
  <c r="G34" i="160"/>
  <c r="H34" i="160"/>
  <c r="I34" i="160"/>
  <c r="C42" i="160"/>
  <c r="D42" i="160"/>
  <c r="E42" i="160"/>
  <c r="G42" i="160"/>
  <c r="H42" i="160"/>
  <c r="I42" i="160"/>
  <c r="C48" i="160"/>
  <c r="D48" i="160"/>
  <c r="E48" i="160"/>
  <c r="G48" i="160"/>
  <c r="H48" i="160"/>
  <c r="I48" i="160"/>
  <c r="F50" i="160"/>
  <c r="J50" i="160"/>
  <c r="J48" i="160" s="1"/>
  <c r="C54" i="160"/>
  <c r="D54" i="160"/>
  <c r="E54" i="160"/>
  <c r="G54" i="160"/>
  <c r="H54" i="160"/>
  <c r="I54" i="160"/>
  <c r="C61" i="160"/>
  <c r="D61" i="160"/>
  <c r="E61" i="160"/>
  <c r="G61" i="160"/>
  <c r="H61" i="160"/>
  <c r="I61" i="160"/>
  <c r="C69" i="160"/>
  <c r="D69" i="160"/>
  <c r="E69" i="160"/>
  <c r="G69" i="160"/>
  <c r="H69" i="160"/>
  <c r="I69" i="160"/>
  <c r="C79" i="160"/>
  <c r="D79" i="160"/>
  <c r="E79" i="160"/>
  <c r="G79" i="160"/>
  <c r="H79" i="160"/>
  <c r="I79" i="160"/>
  <c r="C89" i="160"/>
  <c r="D89" i="160"/>
  <c r="E89" i="160"/>
  <c r="G89" i="160"/>
  <c r="H89" i="160"/>
  <c r="I89" i="160"/>
  <c r="C96" i="160"/>
  <c r="D96" i="160"/>
  <c r="E96" i="160"/>
  <c r="G96" i="160"/>
  <c r="H96" i="160"/>
  <c r="I96" i="160"/>
  <c r="C100" i="160"/>
  <c r="D100" i="160"/>
  <c r="E100" i="160"/>
  <c r="G100" i="160"/>
  <c r="H100" i="160"/>
  <c r="I100" i="160"/>
  <c r="C106" i="160"/>
  <c r="D106" i="160"/>
  <c r="E106" i="160"/>
  <c r="G106" i="160"/>
  <c r="H106" i="160"/>
  <c r="I106" i="160"/>
  <c r="C117" i="160"/>
  <c r="D117" i="160"/>
  <c r="E117" i="160"/>
  <c r="G117" i="160"/>
  <c r="H117" i="160"/>
  <c r="I117" i="160"/>
  <c r="F119" i="160"/>
  <c r="F117" i="160" s="1"/>
  <c r="J119" i="160"/>
  <c r="J117" i="160" s="1"/>
  <c r="C121" i="160"/>
  <c r="D121" i="160"/>
  <c r="E121" i="160"/>
  <c r="G121" i="160"/>
  <c r="H121" i="160"/>
  <c r="I121" i="160"/>
  <c r="F123" i="160"/>
  <c r="J123" i="160"/>
  <c r="F124" i="160"/>
  <c r="J124" i="160"/>
  <c r="F125" i="160"/>
  <c r="J125" i="160"/>
  <c r="C129" i="160"/>
  <c r="D129" i="160"/>
  <c r="E129" i="160"/>
  <c r="G129" i="160"/>
  <c r="H129" i="160"/>
  <c r="I129" i="160"/>
  <c r="F134" i="160"/>
  <c r="J134" i="160"/>
  <c r="C136" i="160"/>
  <c r="D136" i="160"/>
  <c r="E136" i="160"/>
  <c r="G136" i="160"/>
  <c r="H136" i="160"/>
  <c r="I136" i="160"/>
  <c r="C140" i="160"/>
  <c r="D140" i="160"/>
  <c r="E140" i="160"/>
  <c r="G140" i="160"/>
  <c r="H140" i="160"/>
  <c r="I140" i="160"/>
  <c r="F142" i="160"/>
  <c r="J142" i="160"/>
  <c r="Q129" i="173" s="1"/>
  <c r="F143" i="160"/>
  <c r="J143" i="160"/>
  <c r="F145" i="160"/>
  <c r="J145" i="160"/>
  <c r="F146" i="160"/>
  <c r="J146" i="160"/>
  <c r="F147" i="160"/>
  <c r="K147" i="160" s="1"/>
  <c r="J147" i="160"/>
  <c r="C149" i="160"/>
  <c r="D149" i="160"/>
  <c r="E149" i="160"/>
  <c r="G149" i="160"/>
  <c r="H149" i="160"/>
  <c r="I149" i="160"/>
  <c r="F151" i="160"/>
  <c r="J151" i="160"/>
  <c r="C154" i="160"/>
  <c r="D154" i="160"/>
  <c r="D127" i="160" s="1"/>
  <c r="E154" i="160"/>
  <c r="G154" i="160"/>
  <c r="G127" i="160" s="1"/>
  <c r="H154" i="160"/>
  <c r="I154" i="160"/>
  <c r="F157" i="160"/>
  <c r="J157" i="160"/>
  <c r="F160" i="160"/>
  <c r="J160" i="160"/>
  <c r="F161" i="160"/>
  <c r="J161" i="160"/>
  <c r="F163" i="160"/>
  <c r="J163" i="160"/>
  <c r="C167" i="160"/>
  <c r="D167" i="160"/>
  <c r="E167" i="160"/>
  <c r="G167" i="160"/>
  <c r="H167" i="160"/>
  <c r="I167" i="160"/>
  <c r="F176" i="160"/>
  <c r="J176" i="160"/>
  <c r="C178" i="160"/>
  <c r="D178" i="160"/>
  <c r="E178" i="160"/>
  <c r="G178" i="160"/>
  <c r="H178" i="160"/>
  <c r="I178" i="160"/>
  <c r="F180" i="160"/>
  <c r="K180" i="160" s="1"/>
  <c r="J180" i="160"/>
  <c r="F181" i="160"/>
  <c r="J181" i="160"/>
  <c r="F182" i="160"/>
  <c r="J182" i="160"/>
  <c r="C184" i="160"/>
  <c r="D184" i="160"/>
  <c r="E184" i="160"/>
  <c r="G184" i="160"/>
  <c r="H184" i="160"/>
  <c r="I184" i="160"/>
  <c r="F186" i="160"/>
  <c r="F184" i="160" s="1"/>
  <c r="Q278" i="173"/>
  <c r="C190" i="160"/>
  <c r="D190" i="160"/>
  <c r="E190" i="160"/>
  <c r="G190" i="160"/>
  <c r="H190" i="160"/>
  <c r="I190" i="160"/>
  <c r="C196" i="160"/>
  <c r="D196" i="160"/>
  <c r="E196" i="160"/>
  <c r="G196" i="160"/>
  <c r="H196" i="160"/>
  <c r="I196" i="160"/>
  <c r="F198" i="160"/>
  <c r="J198" i="160"/>
  <c r="C200" i="160"/>
  <c r="D200" i="160"/>
  <c r="E200" i="160"/>
  <c r="G200" i="160"/>
  <c r="H200" i="160"/>
  <c r="I200" i="160"/>
  <c r="F202" i="160"/>
  <c r="F200" i="160" s="1"/>
  <c r="L200" i="160" s="1"/>
  <c r="J202" i="160"/>
  <c r="J200" i="160" s="1"/>
  <c r="C204" i="160"/>
  <c r="D204" i="160"/>
  <c r="E204" i="160"/>
  <c r="G204" i="160"/>
  <c r="H204" i="160"/>
  <c r="I204" i="160"/>
  <c r="C212" i="160"/>
  <c r="C210" i="160" s="1"/>
  <c r="D212" i="160"/>
  <c r="D210" i="160" s="1"/>
  <c r="E212" i="160"/>
  <c r="E210" i="160" s="1"/>
  <c r="G212" i="160"/>
  <c r="G210" i="160" s="1"/>
  <c r="H212" i="160"/>
  <c r="H210" i="160" s="1"/>
  <c r="I212" i="160"/>
  <c r="I210" i="160" s="1"/>
  <c r="F214" i="160"/>
  <c r="F212" i="160" s="1"/>
  <c r="F210" i="160" s="1"/>
  <c r="J214" i="160"/>
  <c r="F215" i="160"/>
  <c r="M364" i="173" s="1"/>
  <c r="J215" i="160"/>
  <c r="Q364" i="173" s="1"/>
  <c r="C15" i="145"/>
  <c r="D15" i="145"/>
  <c r="E15" i="145"/>
  <c r="G15" i="145"/>
  <c r="H15" i="145"/>
  <c r="I15" i="145"/>
  <c r="F17" i="145"/>
  <c r="M18" i="172" s="1"/>
  <c r="J17" i="145"/>
  <c r="Q18" i="172" s="1"/>
  <c r="C21" i="145"/>
  <c r="D21" i="145"/>
  <c r="E21" i="145"/>
  <c r="H21" i="145"/>
  <c r="I21" i="145"/>
  <c r="C27" i="145"/>
  <c r="D27" i="145"/>
  <c r="E27" i="145"/>
  <c r="H27" i="145"/>
  <c r="I27" i="145"/>
  <c r="C35" i="145"/>
  <c r="D35" i="145"/>
  <c r="E35" i="145"/>
  <c r="H35" i="145"/>
  <c r="I35" i="145"/>
  <c r="C43" i="145"/>
  <c r="D43" i="145"/>
  <c r="E43" i="145"/>
  <c r="H43" i="145"/>
  <c r="I43" i="145"/>
  <c r="C49" i="145"/>
  <c r="D49" i="145"/>
  <c r="E49" i="145"/>
  <c r="G49" i="145"/>
  <c r="H49" i="145"/>
  <c r="I49" i="145"/>
  <c r="F51" i="145"/>
  <c r="F49" i="145" s="1"/>
  <c r="J51" i="145"/>
  <c r="J49" i="145" s="1"/>
  <c r="C55" i="145"/>
  <c r="D55" i="145"/>
  <c r="E55" i="145"/>
  <c r="G55" i="145"/>
  <c r="H55" i="145"/>
  <c r="I55" i="145"/>
  <c r="C62" i="145"/>
  <c r="D62" i="145"/>
  <c r="E62" i="145"/>
  <c r="G62" i="145"/>
  <c r="H62" i="145"/>
  <c r="I62" i="145"/>
  <c r="C70" i="145"/>
  <c r="D70" i="145"/>
  <c r="E70" i="145"/>
  <c r="G70" i="145"/>
  <c r="H70" i="145"/>
  <c r="I70" i="145"/>
  <c r="C80" i="145"/>
  <c r="D80" i="145"/>
  <c r="E80" i="145"/>
  <c r="G80" i="145"/>
  <c r="H80" i="145"/>
  <c r="I80" i="145"/>
  <c r="C90" i="145"/>
  <c r="D90" i="145"/>
  <c r="E90" i="145"/>
  <c r="G90" i="145"/>
  <c r="H90" i="145"/>
  <c r="I90" i="145"/>
  <c r="C97" i="145"/>
  <c r="D97" i="145"/>
  <c r="E97" i="145"/>
  <c r="G97" i="145"/>
  <c r="H97" i="145"/>
  <c r="I97" i="145"/>
  <c r="C101" i="145"/>
  <c r="D101" i="145"/>
  <c r="E101" i="145"/>
  <c r="G101" i="145"/>
  <c r="H101" i="145"/>
  <c r="I101" i="145"/>
  <c r="C107" i="145"/>
  <c r="D107" i="145"/>
  <c r="E107" i="145"/>
  <c r="G107" i="145"/>
  <c r="H107" i="145"/>
  <c r="I107" i="145"/>
  <c r="C118" i="145"/>
  <c r="D118" i="145"/>
  <c r="E118" i="145"/>
  <c r="G118" i="145"/>
  <c r="H118" i="145"/>
  <c r="I118" i="145"/>
  <c r="C122" i="145"/>
  <c r="D122" i="145"/>
  <c r="E122" i="145"/>
  <c r="G122" i="145"/>
  <c r="H122" i="145"/>
  <c r="I122" i="145"/>
  <c r="C130" i="145"/>
  <c r="D130" i="145"/>
  <c r="E130" i="145"/>
  <c r="G130" i="145"/>
  <c r="H130" i="145"/>
  <c r="I130" i="145"/>
  <c r="C137" i="145"/>
  <c r="D137" i="145"/>
  <c r="E137" i="145"/>
  <c r="G137" i="145"/>
  <c r="H137" i="145"/>
  <c r="I137" i="145"/>
  <c r="C141" i="145"/>
  <c r="D141" i="145"/>
  <c r="E141" i="145"/>
  <c r="G141" i="145"/>
  <c r="H141" i="145"/>
  <c r="I141" i="145"/>
  <c r="C150" i="145"/>
  <c r="D150" i="145"/>
  <c r="E150" i="145"/>
  <c r="G150" i="145"/>
  <c r="H150" i="145"/>
  <c r="I150" i="145"/>
  <c r="C155" i="145"/>
  <c r="D155" i="145"/>
  <c r="E155" i="145"/>
  <c r="G155" i="145"/>
  <c r="H155" i="145"/>
  <c r="I155" i="145"/>
  <c r="C168" i="145"/>
  <c r="D168" i="145"/>
  <c r="E168" i="145"/>
  <c r="G168" i="145"/>
  <c r="H168" i="145"/>
  <c r="I168" i="145"/>
  <c r="C179" i="145"/>
  <c r="D179" i="145"/>
  <c r="E179" i="145"/>
  <c r="G179" i="145"/>
  <c r="H179" i="145"/>
  <c r="I179" i="145"/>
  <c r="F181" i="145"/>
  <c r="J181" i="145"/>
  <c r="F182" i="145"/>
  <c r="J182" i="145"/>
  <c r="F183" i="145"/>
  <c r="J183" i="145"/>
  <c r="C185" i="145"/>
  <c r="D185" i="145"/>
  <c r="E185" i="145"/>
  <c r="G185" i="145"/>
  <c r="H185" i="145"/>
  <c r="I185" i="145"/>
  <c r="C191" i="145"/>
  <c r="D191" i="145"/>
  <c r="E191" i="145"/>
  <c r="G191" i="145"/>
  <c r="H191" i="145"/>
  <c r="I191" i="145"/>
  <c r="C197" i="145"/>
  <c r="D197" i="145"/>
  <c r="E197" i="145"/>
  <c r="G197" i="145"/>
  <c r="H197" i="145"/>
  <c r="I197" i="145"/>
  <c r="C201" i="145"/>
  <c r="D201" i="145"/>
  <c r="E201" i="145"/>
  <c r="G201" i="145"/>
  <c r="H201" i="145"/>
  <c r="I201" i="145"/>
  <c r="F203" i="145"/>
  <c r="C205" i="145"/>
  <c r="D205" i="145"/>
  <c r="E205" i="145"/>
  <c r="G205" i="145"/>
  <c r="H205" i="145"/>
  <c r="I205" i="145"/>
  <c r="F208" i="145"/>
  <c r="J208" i="145"/>
  <c r="J209" i="145"/>
  <c r="K209" i="145" s="1"/>
  <c r="C213" i="145"/>
  <c r="C211" i="145" s="1"/>
  <c r="D213" i="145"/>
  <c r="D211" i="145" s="1"/>
  <c r="E213" i="145"/>
  <c r="E211" i="145" s="1"/>
  <c r="G213" i="145"/>
  <c r="G211" i="145" s="1"/>
  <c r="H213" i="145"/>
  <c r="H211" i="145" s="1"/>
  <c r="I213" i="145"/>
  <c r="I211" i="145" s="1"/>
  <c r="C15" i="126"/>
  <c r="D15" i="126"/>
  <c r="E15" i="126"/>
  <c r="G15" i="126"/>
  <c r="H15" i="126"/>
  <c r="I15" i="126"/>
  <c r="F17" i="126"/>
  <c r="J17" i="126"/>
  <c r="Q18" i="171" s="1"/>
  <c r="Q17" i="171" s="1"/>
  <c r="F19" i="126"/>
  <c r="F18" i="167" s="1"/>
  <c r="J19" i="126"/>
  <c r="C21" i="126"/>
  <c r="D21" i="126"/>
  <c r="E21" i="126"/>
  <c r="H21" i="126"/>
  <c r="I21" i="126"/>
  <c r="F23" i="126"/>
  <c r="F21" i="126" s="1"/>
  <c r="J23" i="126"/>
  <c r="F25" i="126"/>
  <c r="J25" i="126"/>
  <c r="C27" i="126"/>
  <c r="D27" i="126"/>
  <c r="E27" i="126"/>
  <c r="H27" i="126"/>
  <c r="I27" i="126"/>
  <c r="C35" i="126"/>
  <c r="D35" i="126"/>
  <c r="E35" i="126"/>
  <c r="H35" i="126"/>
  <c r="I35" i="126"/>
  <c r="C43" i="126"/>
  <c r="D43" i="126"/>
  <c r="E43" i="126"/>
  <c r="H43" i="126"/>
  <c r="I43" i="126"/>
  <c r="C49" i="126"/>
  <c r="D49" i="126"/>
  <c r="E49" i="126"/>
  <c r="G49" i="126"/>
  <c r="H49" i="126"/>
  <c r="I49" i="126"/>
  <c r="F51" i="126"/>
  <c r="J51" i="126"/>
  <c r="C55" i="126"/>
  <c r="D55" i="126"/>
  <c r="E55" i="126"/>
  <c r="G55" i="126"/>
  <c r="H55" i="126"/>
  <c r="I55" i="126"/>
  <c r="F58" i="126"/>
  <c r="J58" i="126"/>
  <c r="F59" i="126"/>
  <c r="J59" i="126"/>
  <c r="K59" i="126" s="1"/>
  <c r="F60" i="126"/>
  <c r="J60" i="126"/>
  <c r="C62" i="126"/>
  <c r="D62" i="126"/>
  <c r="E62" i="126"/>
  <c r="H62" i="126"/>
  <c r="I62" i="126"/>
  <c r="F66" i="126"/>
  <c r="J66" i="126"/>
  <c r="L66" i="126" s="1"/>
  <c r="F68" i="126"/>
  <c r="L68" i="126" s="1"/>
  <c r="J68" i="126"/>
  <c r="C70" i="126"/>
  <c r="D70" i="126"/>
  <c r="E70" i="126"/>
  <c r="H70" i="126"/>
  <c r="I70" i="126"/>
  <c r="F72" i="126"/>
  <c r="L72" i="126" s="1"/>
  <c r="J72" i="126"/>
  <c r="F73" i="126"/>
  <c r="J73" i="126"/>
  <c r="F74" i="126"/>
  <c r="J74" i="126"/>
  <c r="F75" i="126"/>
  <c r="J75" i="126"/>
  <c r="F76" i="126"/>
  <c r="J76" i="126"/>
  <c r="F77" i="126"/>
  <c r="J77" i="126"/>
  <c r="F78" i="126"/>
  <c r="J78" i="126"/>
  <c r="C80" i="126"/>
  <c r="D80" i="126"/>
  <c r="E80" i="126"/>
  <c r="H80" i="126"/>
  <c r="I80" i="126"/>
  <c r="F83" i="126"/>
  <c r="J83" i="126"/>
  <c r="F84" i="126"/>
  <c r="J84" i="126"/>
  <c r="C90" i="126"/>
  <c r="D90" i="126"/>
  <c r="E90" i="126"/>
  <c r="H90" i="126"/>
  <c r="I90" i="126"/>
  <c r="F93" i="126"/>
  <c r="F90" i="126" s="1"/>
  <c r="J93" i="126"/>
  <c r="C97" i="126"/>
  <c r="D97" i="126"/>
  <c r="E97" i="126"/>
  <c r="H97" i="126"/>
  <c r="I97" i="126"/>
  <c r="C101" i="126"/>
  <c r="D101" i="126"/>
  <c r="E101" i="126"/>
  <c r="H101" i="126"/>
  <c r="I101" i="126"/>
  <c r="F104" i="126"/>
  <c r="L104" i="126" s="1"/>
  <c r="J104" i="126"/>
  <c r="F105" i="126"/>
  <c r="J105" i="126"/>
  <c r="L105" i="126" s="1"/>
  <c r="C107" i="126"/>
  <c r="D107" i="126"/>
  <c r="E107" i="126"/>
  <c r="H107" i="126"/>
  <c r="I107" i="126"/>
  <c r="F110" i="126"/>
  <c r="J110" i="126"/>
  <c r="F111" i="126"/>
  <c r="J111" i="126"/>
  <c r="K111" i="126" s="1"/>
  <c r="F112" i="126"/>
  <c r="J112" i="126"/>
  <c r="F113" i="126"/>
  <c r="J113" i="126"/>
  <c r="F114" i="126"/>
  <c r="J114" i="126"/>
  <c r="F115" i="126"/>
  <c r="J115" i="126"/>
  <c r="K115" i="126" s="1"/>
  <c r="F116" i="126"/>
  <c r="J116" i="126"/>
  <c r="C118" i="126"/>
  <c r="D118" i="126"/>
  <c r="E118" i="126"/>
  <c r="G118" i="126"/>
  <c r="H118" i="126"/>
  <c r="I118" i="126"/>
  <c r="F120" i="126"/>
  <c r="J120" i="126"/>
  <c r="J118" i="126" s="1"/>
  <c r="C122" i="126"/>
  <c r="D122" i="126"/>
  <c r="E122" i="126"/>
  <c r="G122" i="126"/>
  <c r="H122" i="126"/>
  <c r="I122" i="126"/>
  <c r="F124" i="126"/>
  <c r="K124" i="126" s="1"/>
  <c r="J124" i="126"/>
  <c r="F125" i="126"/>
  <c r="J125" i="126"/>
  <c r="J124" i="167" s="1"/>
  <c r="F126" i="126"/>
  <c r="J126" i="126"/>
  <c r="C130" i="126"/>
  <c r="D130" i="126"/>
  <c r="E130" i="126"/>
  <c r="G130" i="126"/>
  <c r="H130" i="126"/>
  <c r="I130" i="126"/>
  <c r="F132" i="126"/>
  <c r="K132" i="126" s="1"/>
  <c r="J132" i="126"/>
  <c r="F133" i="126"/>
  <c r="J133" i="126"/>
  <c r="F135" i="126"/>
  <c r="J135" i="126"/>
  <c r="C137" i="126"/>
  <c r="D137" i="126"/>
  <c r="E137" i="126"/>
  <c r="H137" i="126"/>
  <c r="I137" i="126"/>
  <c r="C141" i="126"/>
  <c r="D141" i="126"/>
  <c r="E141" i="126"/>
  <c r="H141" i="126"/>
  <c r="I141" i="126"/>
  <c r="F143" i="126"/>
  <c r="M129" i="171" s="1"/>
  <c r="J143" i="126"/>
  <c r="Q129" i="171" s="1"/>
  <c r="F144" i="126"/>
  <c r="J144" i="126"/>
  <c r="L144" i="126" s="1"/>
  <c r="F145" i="126"/>
  <c r="J145" i="126"/>
  <c r="F146" i="126"/>
  <c r="J146" i="126"/>
  <c r="K146" i="126" s="1"/>
  <c r="F148" i="126"/>
  <c r="L148" i="126" s="1"/>
  <c r="J148" i="126"/>
  <c r="C150" i="126"/>
  <c r="D150" i="126"/>
  <c r="E150" i="126"/>
  <c r="H150" i="126"/>
  <c r="I150" i="126"/>
  <c r="F152" i="126"/>
  <c r="F150" i="126" s="1"/>
  <c r="J152" i="126"/>
  <c r="F153" i="126"/>
  <c r="J153" i="126"/>
  <c r="C155" i="126"/>
  <c r="D155" i="126"/>
  <c r="E155" i="126"/>
  <c r="H155" i="126"/>
  <c r="I155" i="126"/>
  <c r="F158" i="126"/>
  <c r="J158" i="126"/>
  <c r="F160" i="126"/>
  <c r="J160" i="126"/>
  <c r="F161" i="126"/>
  <c r="J161" i="126"/>
  <c r="F162" i="126"/>
  <c r="J162" i="126"/>
  <c r="L162" i="126" s="1"/>
  <c r="F164" i="126"/>
  <c r="J164" i="126"/>
  <c r="C168" i="126"/>
  <c r="D168" i="126"/>
  <c r="E168" i="126"/>
  <c r="G168" i="126"/>
  <c r="H168" i="126"/>
  <c r="I168" i="126"/>
  <c r="F170" i="126"/>
  <c r="J170" i="126"/>
  <c r="F171" i="126"/>
  <c r="J171" i="126"/>
  <c r="K171" i="126" s="1"/>
  <c r="F174" i="126"/>
  <c r="J174" i="126"/>
  <c r="Q263" i="171" s="1"/>
  <c r="F175" i="126"/>
  <c r="J175" i="126"/>
  <c r="F176" i="126"/>
  <c r="J176" i="126"/>
  <c r="F177" i="126"/>
  <c r="J177" i="126"/>
  <c r="C179" i="126"/>
  <c r="D179" i="126"/>
  <c r="E179" i="126"/>
  <c r="G179" i="126"/>
  <c r="H179" i="126"/>
  <c r="I179" i="126"/>
  <c r="F181" i="126"/>
  <c r="J181" i="126"/>
  <c r="F182" i="126"/>
  <c r="J182" i="126"/>
  <c r="F183" i="126"/>
  <c r="J183" i="126"/>
  <c r="C185" i="126"/>
  <c r="D185" i="126"/>
  <c r="E185" i="126"/>
  <c r="G185" i="126"/>
  <c r="H185" i="126"/>
  <c r="I185" i="126"/>
  <c r="F187" i="126"/>
  <c r="J187" i="126"/>
  <c r="K187" i="126" s="1"/>
  <c r="K185" i="126" s="1"/>
  <c r="C191" i="126"/>
  <c r="D191" i="126"/>
  <c r="E191" i="126"/>
  <c r="G191" i="126"/>
  <c r="H191" i="126"/>
  <c r="I191" i="126"/>
  <c r="F195" i="126"/>
  <c r="J195" i="126"/>
  <c r="L195" i="126" s="1"/>
  <c r="C197" i="126"/>
  <c r="D197" i="126"/>
  <c r="E197" i="126"/>
  <c r="G197" i="126"/>
  <c r="H197" i="126"/>
  <c r="I197" i="126"/>
  <c r="F199" i="126"/>
  <c r="J199" i="126"/>
  <c r="Q222" i="171" s="1"/>
  <c r="C201" i="126"/>
  <c r="D201" i="126"/>
  <c r="E201" i="126"/>
  <c r="G201" i="126"/>
  <c r="H201" i="126"/>
  <c r="I201" i="126"/>
  <c r="F203" i="126"/>
  <c r="J203" i="126"/>
  <c r="J201" i="126" s="1"/>
  <c r="C205" i="126"/>
  <c r="D205" i="126"/>
  <c r="E205" i="126"/>
  <c r="G205" i="126"/>
  <c r="H205" i="126"/>
  <c r="I205" i="126"/>
  <c r="F207" i="126"/>
  <c r="J207" i="126"/>
  <c r="K207" i="126" s="1"/>
  <c r="F208" i="126"/>
  <c r="J208" i="126"/>
  <c r="C213" i="126"/>
  <c r="C211" i="126" s="1"/>
  <c r="D213" i="126"/>
  <c r="D211" i="126" s="1"/>
  <c r="E213" i="126"/>
  <c r="E211" i="126" s="1"/>
  <c r="G213" i="126"/>
  <c r="G211" i="126" s="1"/>
  <c r="H213" i="126"/>
  <c r="H211" i="126" s="1"/>
  <c r="I213" i="126"/>
  <c r="I211" i="126" s="1"/>
  <c r="F215" i="126"/>
  <c r="J215" i="126"/>
  <c r="F216" i="126"/>
  <c r="J216" i="126"/>
  <c r="Q364" i="171" s="1"/>
  <c r="A4" i="126"/>
  <c r="A4" i="145" s="1"/>
  <c r="A4" i="160" s="1"/>
  <c r="G9" i="126"/>
  <c r="G9" i="145" s="1"/>
  <c r="G8" i="160" s="1"/>
  <c r="I8" i="167"/>
  <c r="J8" i="167"/>
  <c r="K8" i="167"/>
  <c r="C16" i="167"/>
  <c r="M18" i="169" s="1"/>
  <c r="D16" i="167"/>
  <c r="E16" i="167"/>
  <c r="G16" i="167"/>
  <c r="I16" i="167"/>
  <c r="P18" i="170" s="1"/>
  <c r="C17" i="167"/>
  <c r="M20" i="169" s="1"/>
  <c r="D17" i="167"/>
  <c r="E17" i="167"/>
  <c r="G17" i="167"/>
  <c r="H17" i="167"/>
  <c r="I17" i="167"/>
  <c r="C18" i="167"/>
  <c r="M22" i="169" s="1"/>
  <c r="D18" i="167"/>
  <c r="E18" i="167"/>
  <c r="G18" i="167"/>
  <c r="H18" i="167"/>
  <c r="I18" i="167"/>
  <c r="C22" i="167"/>
  <c r="M24" i="169" s="1"/>
  <c r="D22" i="167"/>
  <c r="E22" i="167"/>
  <c r="G22" i="167"/>
  <c r="H22" i="167"/>
  <c r="I22" i="167"/>
  <c r="C23" i="167"/>
  <c r="M25" i="169" s="1"/>
  <c r="D23" i="167"/>
  <c r="E23" i="167"/>
  <c r="G23" i="167"/>
  <c r="H23" i="167"/>
  <c r="I23" i="167"/>
  <c r="C24" i="167"/>
  <c r="M28" i="169" s="1"/>
  <c r="D24" i="167"/>
  <c r="E24" i="167"/>
  <c r="G24" i="167"/>
  <c r="I24" i="167"/>
  <c r="C28" i="167"/>
  <c r="M30" i="169" s="1"/>
  <c r="D28" i="167"/>
  <c r="E28" i="167"/>
  <c r="G28" i="167"/>
  <c r="H28" i="167"/>
  <c r="I28" i="167"/>
  <c r="C29" i="167"/>
  <c r="M31" i="169" s="1"/>
  <c r="D29" i="167"/>
  <c r="E29" i="167"/>
  <c r="G29" i="167"/>
  <c r="H29" i="167"/>
  <c r="I29" i="167"/>
  <c r="C30" i="167"/>
  <c r="D30" i="167"/>
  <c r="E30" i="167"/>
  <c r="G30" i="167"/>
  <c r="H30" i="167"/>
  <c r="I30" i="167"/>
  <c r="C31" i="167"/>
  <c r="M33" i="169" s="1"/>
  <c r="D31" i="167"/>
  <c r="E31" i="167"/>
  <c r="G31" i="167"/>
  <c r="H31" i="167"/>
  <c r="I31" i="167"/>
  <c r="C32" i="167"/>
  <c r="M34" i="169" s="1"/>
  <c r="D32" i="167"/>
  <c r="E32" i="167"/>
  <c r="G32" i="167"/>
  <c r="H32" i="167"/>
  <c r="I32" i="167"/>
  <c r="C36" i="167"/>
  <c r="M40" i="169" s="1"/>
  <c r="D36" i="167"/>
  <c r="E36" i="167"/>
  <c r="G36" i="167"/>
  <c r="H36" i="167"/>
  <c r="I36" i="167"/>
  <c r="C37" i="167"/>
  <c r="M41" i="169" s="1"/>
  <c r="D37" i="167"/>
  <c r="E37" i="167"/>
  <c r="G37" i="167"/>
  <c r="H37" i="167"/>
  <c r="I37" i="167"/>
  <c r="C38" i="167"/>
  <c r="M42" i="169" s="1"/>
  <c r="D38" i="167"/>
  <c r="E38" i="167"/>
  <c r="G38" i="167"/>
  <c r="H38" i="167"/>
  <c r="I38" i="167"/>
  <c r="C39" i="167"/>
  <c r="M43" i="169" s="1"/>
  <c r="D39" i="167"/>
  <c r="E39" i="167"/>
  <c r="G39" i="167"/>
  <c r="H39" i="167"/>
  <c r="I39" i="167"/>
  <c r="C40" i="167"/>
  <c r="M44" i="169" s="1"/>
  <c r="D40" i="167"/>
  <c r="E40" i="167"/>
  <c r="G40" i="167"/>
  <c r="H40" i="167"/>
  <c r="I40" i="167"/>
  <c r="C44" i="167"/>
  <c r="M46" i="169" s="1"/>
  <c r="D44" i="167"/>
  <c r="E44" i="167"/>
  <c r="G44" i="167"/>
  <c r="H44" i="167"/>
  <c r="I44" i="167"/>
  <c r="C45" i="167"/>
  <c r="D45" i="167"/>
  <c r="E45" i="167"/>
  <c r="G45" i="167"/>
  <c r="H45" i="167"/>
  <c r="I45" i="167"/>
  <c r="C46" i="167"/>
  <c r="M48" i="169" s="1"/>
  <c r="D46" i="167"/>
  <c r="E46" i="167"/>
  <c r="G46" i="167"/>
  <c r="H46" i="167"/>
  <c r="I46" i="167"/>
  <c r="C50" i="167"/>
  <c r="M37" i="169" s="1"/>
  <c r="M35" i="169" s="1"/>
  <c r="D50" i="167"/>
  <c r="D48" i="167" s="1"/>
  <c r="E50" i="167"/>
  <c r="E48" i="167" s="1"/>
  <c r="G50" i="167"/>
  <c r="G48" i="167" s="1"/>
  <c r="H50" i="167"/>
  <c r="H48" i="167" s="1"/>
  <c r="I50" i="167"/>
  <c r="I48" i="167" s="1"/>
  <c r="C56" i="167"/>
  <c r="M55" i="169" s="1"/>
  <c r="D56" i="167"/>
  <c r="E56" i="167"/>
  <c r="G56" i="167"/>
  <c r="H56" i="167"/>
  <c r="I56" i="167"/>
  <c r="C57" i="167"/>
  <c r="M56" i="169" s="1"/>
  <c r="D57" i="167"/>
  <c r="E57" i="167"/>
  <c r="G57" i="167"/>
  <c r="H57" i="167"/>
  <c r="I57" i="167"/>
  <c r="C58" i="167"/>
  <c r="D58" i="167"/>
  <c r="E58" i="167"/>
  <c r="G58" i="167"/>
  <c r="H58" i="167"/>
  <c r="C59" i="167"/>
  <c r="M59" i="169" s="1"/>
  <c r="D59" i="167"/>
  <c r="E59" i="167"/>
  <c r="G59" i="167"/>
  <c r="H59" i="167"/>
  <c r="C63" i="167"/>
  <c r="M61" i="169" s="1"/>
  <c r="D63" i="167"/>
  <c r="E63" i="167"/>
  <c r="G63" i="167"/>
  <c r="H63" i="167"/>
  <c r="I63" i="167"/>
  <c r="C64" i="167"/>
  <c r="M62" i="169" s="1"/>
  <c r="D64" i="167"/>
  <c r="E64" i="167"/>
  <c r="G64" i="167"/>
  <c r="H64" i="167"/>
  <c r="I64" i="167"/>
  <c r="C65" i="167"/>
  <c r="M63" i="169" s="1"/>
  <c r="D65" i="167"/>
  <c r="E65" i="167"/>
  <c r="G65" i="167"/>
  <c r="H65" i="167"/>
  <c r="I65" i="167"/>
  <c r="C66" i="167"/>
  <c r="M64" i="169" s="1"/>
  <c r="D66" i="167"/>
  <c r="E66" i="167"/>
  <c r="G66" i="167"/>
  <c r="H66" i="167"/>
  <c r="I66" i="167"/>
  <c r="C67" i="167"/>
  <c r="M65" i="169" s="1"/>
  <c r="D67" i="167"/>
  <c r="E67" i="167"/>
  <c r="G67" i="167"/>
  <c r="H67" i="167"/>
  <c r="I67" i="167"/>
  <c r="C71" i="167"/>
  <c r="M67" i="169" s="1"/>
  <c r="D71" i="167"/>
  <c r="E71" i="167"/>
  <c r="G71" i="167"/>
  <c r="H71" i="167"/>
  <c r="I71" i="167"/>
  <c r="C72" i="167"/>
  <c r="M68" i="169" s="1"/>
  <c r="D72" i="167"/>
  <c r="C73" i="167"/>
  <c r="M69" i="169" s="1"/>
  <c r="D73" i="167"/>
  <c r="E73" i="167"/>
  <c r="G73" i="167"/>
  <c r="H73" i="167"/>
  <c r="I73" i="167"/>
  <c r="C74" i="167"/>
  <c r="M70" i="169" s="1"/>
  <c r="D74" i="167"/>
  <c r="E74" i="167"/>
  <c r="G74" i="167"/>
  <c r="H74" i="167"/>
  <c r="I74" i="167"/>
  <c r="C75" i="167"/>
  <c r="M71" i="169" s="1"/>
  <c r="D75" i="167"/>
  <c r="E75" i="167"/>
  <c r="G75" i="167"/>
  <c r="H75" i="167"/>
  <c r="I75" i="167"/>
  <c r="C76" i="167"/>
  <c r="M72" i="169" s="1"/>
  <c r="D76" i="167"/>
  <c r="E76" i="167"/>
  <c r="G76" i="167"/>
  <c r="H76" i="167"/>
  <c r="I76" i="167"/>
  <c r="C77" i="167"/>
  <c r="M73" i="169" s="1"/>
  <c r="D77" i="167"/>
  <c r="E77" i="167"/>
  <c r="G77" i="167"/>
  <c r="H77" i="167"/>
  <c r="I77" i="167"/>
  <c r="C81" i="167"/>
  <c r="M75" i="169" s="1"/>
  <c r="D81" i="167"/>
  <c r="E81" i="167"/>
  <c r="G81" i="167"/>
  <c r="H81" i="167"/>
  <c r="I81" i="167"/>
  <c r="C82" i="167"/>
  <c r="M76" i="169" s="1"/>
  <c r="D82" i="167"/>
  <c r="E82" i="167"/>
  <c r="G82" i="167"/>
  <c r="H82" i="167"/>
  <c r="I82" i="167"/>
  <c r="C83" i="167"/>
  <c r="M77" i="169" s="1"/>
  <c r="D83" i="167"/>
  <c r="E83" i="167"/>
  <c r="G83" i="167"/>
  <c r="H83" i="167"/>
  <c r="I83" i="167"/>
  <c r="C84" i="167"/>
  <c r="M78" i="169" s="1"/>
  <c r="D84" i="167"/>
  <c r="E84" i="167"/>
  <c r="G84" i="167"/>
  <c r="H84" i="167"/>
  <c r="I84" i="167"/>
  <c r="C85" i="167"/>
  <c r="M79" i="169" s="1"/>
  <c r="D85" i="167"/>
  <c r="E85" i="167"/>
  <c r="G85" i="167"/>
  <c r="H85" i="167"/>
  <c r="I85" i="167"/>
  <c r="C86" i="167"/>
  <c r="M80" i="169" s="1"/>
  <c r="D86" i="167"/>
  <c r="E86" i="167"/>
  <c r="G86" i="167"/>
  <c r="H86" i="167"/>
  <c r="I86" i="167"/>
  <c r="C87" i="167"/>
  <c r="M81" i="169" s="1"/>
  <c r="D87" i="167"/>
  <c r="E87" i="167"/>
  <c r="G87" i="167"/>
  <c r="H87" i="167"/>
  <c r="I87" i="167"/>
  <c r="C91" i="167"/>
  <c r="M84" i="169" s="1"/>
  <c r="D91" i="167"/>
  <c r="E91" i="167"/>
  <c r="G91" i="167"/>
  <c r="H91" i="167"/>
  <c r="I91" i="167"/>
  <c r="C92" i="167"/>
  <c r="M85" i="169" s="1"/>
  <c r="D92" i="167"/>
  <c r="E92" i="167"/>
  <c r="G92" i="167"/>
  <c r="H92" i="167"/>
  <c r="I92" i="167"/>
  <c r="C93" i="167"/>
  <c r="M86" i="169" s="1"/>
  <c r="D93" i="167"/>
  <c r="E93" i="167"/>
  <c r="G93" i="167"/>
  <c r="H93" i="167"/>
  <c r="I93" i="167"/>
  <c r="C94" i="167"/>
  <c r="M87" i="169" s="1"/>
  <c r="D94" i="167"/>
  <c r="E94" i="167"/>
  <c r="G94" i="167"/>
  <c r="H94" i="167"/>
  <c r="I94" i="167"/>
  <c r="C98" i="167"/>
  <c r="M89" i="169" s="1"/>
  <c r="M88" i="169" s="1"/>
  <c r="D98" i="167"/>
  <c r="D96" i="167" s="1"/>
  <c r="E98" i="167"/>
  <c r="E96" i="167" s="1"/>
  <c r="G98" i="167"/>
  <c r="G96" i="167" s="1"/>
  <c r="H98" i="167"/>
  <c r="H96" i="167" s="1"/>
  <c r="I98" i="167"/>
  <c r="I96" i="167" s="1"/>
  <c r="C102" i="167"/>
  <c r="M93" i="169" s="1"/>
  <c r="D102" i="167"/>
  <c r="E102" i="167"/>
  <c r="G102" i="167"/>
  <c r="H102" i="167"/>
  <c r="I102" i="167"/>
  <c r="C103" i="167"/>
  <c r="M94" i="169" s="1"/>
  <c r="D103" i="167"/>
  <c r="E103" i="167"/>
  <c r="G103" i="167"/>
  <c r="H103" i="167"/>
  <c r="I103" i="167"/>
  <c r="C104" i="167"/>
  <c r="M95" i="169" s="1"/>
  <c r="D104" i="167"/>
  <c r="E104" i="167"/>
  <c r="G104" i="167"/>
  <c r="H104" i="167"/>
  <c r="I104" i="167"/>
  <c r="C108" i="167"/>
  <c r="M97" i="169" s="1"/>
  <c r="D108" i="167"/>
  <c r="E108" i="167"/>
  <c r="G108" i="167"/>
  <c r="H108" i="167"/>
  <c r="I108" i="167"/>
  <c r="C109" i="167"/>
  <c r="M98" i="169" s="1"/>
  <c r="D109" i="167"/>
  <c r="E109" i="167"/>
  <c r="G109" i="167"/>
  <c r="H109" i="167"/>
  <c r="I109" i="167"/>
  <c r="C110" i="167"/>
  <c r="M99" i="169" s="1"/>
  <c r="D110" i="167"/>
  <c r="E110" i="167"/>
  <c r="G110" i="167"/>
  <c r="H110" i="167"/>
  <c r="I110" i="167"/>
  <c r="C111" i="167"/>
  <c r="M101" i="169" s="1"/>
  <c r="D111" i="167"/>
  <c r="E111" i="167"/>
  <c r="G111" i="167"/>
  <c r="H111" i="167"/>
  <c r="I111" i="167"/>
  <c r="C112" i="167"/>
  <c r="M102" i="169" s="1"/>
  <c r="D112" i="167"/>
  <c r="E112" i="167"/>
  <c r="G112" i="167"/>
  <c r="H112" i="167"/>
  <c r="I112" i="167"/>
  <c r="C113" i="167"/>
  <c r="M103" i="169" s="1"/>
  <c r="D113" i="167"/>
  <c r="E113" i="167"/>
  <c r="G113" i="167"/>
  <c r="H113" i="167"/>
  <c r="I113" i="167"/>
  <c r="C114" i="167"/>
  <c r="M104" i="169" s="1"/>
  <c r="D114" i="167"/>
  <c r="E114" i="167"/>
  <c r="G114" i="167"/>
  <c r="H114" i="167"/>
  <c r="I114" i="167"/>
  <c r="C115" i="167"/>
  <c r="M105" i="169" s="1"/>
  <c r="D115" i="167"/>
  <c r="E115" i="167"/>
  <c r="G115" i="167"/>
  <c r="H115" i="167"/>
  <c r="I115" i="167"/>
  <c r="C119" i="167"/>
  <c r="C117" i="167" s="1"/>
  <c r="D119" i="167"/>
  <c r="D117" i="167" s="1"/>
  <c r="E119" i="167"/>
  <c r="E117" i="167" s="1"/>
  <c r="G119" i="167"/>
  <c r="G117" i="167" s="1"/>
  <c r="H119" i="167"/>
  <c r="H117" i="167" s="1"/>
  <c r="I119" i="167"/>
  <c r="I117" i="167" s="1"/>
  <c r="C123" i="167"/>
  <c r="M109" i="169" s="1"/>
  <c r="D123" i="167"/>
  <c r="E123" i="167"/>
  <c r="G123" i="167"/>
  <c r="H123" i="167"/>
  <c r="I123" i="167"/>
  <c r="C124" i="167"/>
  <c r="M112" i="169" s="1"/>
  <c r="D124" i="167"/>
  <c r="E124" i="167"/>
  <c r="G124" i="167"/>
  <c r="H124" i="167"/>
  <c r="I124" i="167"/>
  <c r="C125" i="167"/>
  <c r="M113" i="169" s="1"/>
  <c r="D125" i="167"/>
  <c r="E125" i="167"/>
  <c r="G125" i="167"/>
  <c r="H125" i="167"/>
  <c r="I125" i="167"/>
  <c r="C131" i="167"/>
  <c r="M118" i="169" s="1"/>
  <c r="D131" i="167"/>
  <c r="E131" i="167"/>
  <c r="G131" i="167"/>
  <c r="H131" i="167"/>
  <c r="I131" i="167"/>
  <c r="C132" i="167"/>
  <c r="M119" i="169" s="1"/>
  <c r="D132" i="167"/>
  <c r="E132" i="167"/>
  <c r="G132" i="167"/>
  <c r="H132" i="167"/>
  <c r="I132" i="167"/>
  <c r="C133" i="167"/>
  <c r="M121" i="169" s="1"/>
  <c r="D133" i="167"/>
  <c r="E133" i="167"/>
  <c r="G133" i="167"/>
  <c r="H133" i="167"/>
  <c r="I133" i="167"/>
  <c r="C134" i="167"/>
  <c r="D134" i="167"/>
  <c r="E134" i="167"/>
  <c r="G134" i="167"/>
  <c r="H134" i="167"/>
  <c r="I134" i="167"/>
  <c r="C138" i="167"/>
  <c r="C136" i="167" s="1"/>
  <c r="D138" i="167"/>
  <c r="D136" i="167" s="1"/>
  <c r="E138" i="167"/>
  <c r="E136" i="167" s="1"/>
  <c r="G138" i="167"/>
  <c r="G136" i="167" s="1"/>
  <c r="H138" i="167"/>
  <c r="H136" i="167" s="1"/>
  <c r="I138" i="167"/>
  <c r="I136" i="167" s="1"/>
  <c r="C142" i="167"/>
  <c r="M129" i="169" s="1"/>
  <c r="D142" i="167"/>
  <c r="E142" i="167"/>
  <c r="G142" i="167"/>
  <c r="H142" i="167"/>
  <c r="I142" i="167"/>
  <c r="C143" i="167"/>
  <c r="D143" i="167"/>
  <c r="E143" i="167"/>
  <c r="G143" i="167"/>
  <c r="H143" i="167"/>
  <c r="I143" i="167"/>
  <c r="C144" i="167"/>
  <c r="M132" i="169" s="1"/>
  <c r="D144" i="167"/>
  <c r="E144" i="167"/>
  <c r="G144" i="167"/>
  <c r="H144" i="167"/>
  <c r="I144" i="167"/>
  <c r="C145" i="167"/>
  <c r="M133" i="169" s="1"/>
  <c r="D145" i="167"/>
  <c r="E145" i="167"/>
  <c r="G145" i="167"/>
  <c r="H145" i="167"/>
  <c r="I145" i="167"/>
  <c r="C146" i="167"/>
  <c r="M134" i="169" s="1"/>
  <c r="D146" i="167"/>
  <c r="E146" i="167"/>
  <c r="G146" i="167"/>
  <c r="H146" i="167"/>
  <c r="I146" i="167"/>
  <c r="C147" i="167"/>
  <c r="M135" i="169" s="1"/>
  <c r="D147" i="167"/>
  <c r="E147" i="167"/>
  <c r="G147" i="167"/>
  <c r="H147" i="167"/>
  <c r="I147" i="167"/>
  <c r="C151" i="167"/>
  <c r="M137" i="169" s="1"/>
  <c r="D151" i="167"/>
  <c r="E151" i="167"/>
  <c r="G151" i="167"/>
  <c r="H151" i="167"/>
  <c r="I151" i="167"/>
  <c r="C152" i="167"/>
  <c r="M138" i="169" s="1"/>
  <c r="D152" i="167"/>
  <c r="E152" i="167"/>
  <c r="G152" i="167"/>
  <c r="H152" i="167"/>
  <c r="I152" i="167"/>
  <c r="C156" i="167"/>
  <c r="D156" i="167"/>
  <c r="E156" i="167"/>
  <c r="G156" i="167"/>
  <c r="H156" i="167"/>
  <c r="I156" i="167"/>
  <c r="C157" i="167"/>
  <c r="M146" i="169" s="1"/>
  <c r="D157" i="167"/>
  <c r="E157" i="167"/>
  <c r="G157" i="167"/>
  <c r="H157" i="167"/>
  <c r="I157" i="167"/>
  <c r="C158" i="167"/>
  <c r="M147" i="169" s="1"/>
  <c r="D158" i="167"/>
  <c r="E158" i="167"/>
  <c r="G158" i="167"/>
  <c r="H158" i="167"/>
  <c r="I158" i="167"/>
  <c r="C159" i="167"/>
  <c r="M148" i="169" s="1"/>
  <c r="D159" i="167"/>
  <c r="E159" i="167"/>
  <c r="G159" i="167"/>
  <c r="H159" i="167"/>
  <c r="I159" i="167"/>
  <c r="C160" i="167"/>
  <c r="M149" i="169" s="1"/>
  <c r="D160" i="167"/>
  <c r="E160" i="167"/>
  <c r="G160" i="167"/>
  <c r="H160" i="167"/>
  <c r="I160" i="167"/>
  <c r="C161" i="167"/>
  <c r="D161" i="167"/>
  <c r="E161" i="167"/>
  <c r="G161" i="167"/>
  <c r="H161" i="167"/>
  <c r="I161" i="167"/>
  <c r="C162" i="167"/>
  <c r="D162" i="167"/>
  <c r="E162" i="167"/>
  <c r="G162" i="167"/>
  <c r="H162" i="167"/>
  <c r="I162" i="167"/>
  <c r="C163" i="167"/>
  <c r="D163" i="167"/>
  <c r="E163" i="167"/>
  <c r="G163" i="167"/>
  <c r="H163" i="167"/>
  <c r="I163" i="167"/>
  <c r="C169" i="167"/>
  <c r="D169" i="167"/>
  <c r="E169" i="167"/>
  <c r="G169" i="167"/>
  <c r="H169" i="167"/>
  <c r="I169" i="167"/>
  <c r="C170" i="167"/>
  <c r="D170" i="167"/>
  <c r="E170" i="167"/>
  <c r="G170" i="167"/>
  <c r="H170" i="167"/>
  <c r="I170" i="167"/>
  <c r="C171" i="167"/>
  <c r="M261" i="169" s="1"/>
  <c r="D171" i="167"/>
  <c r="E171" i="167"/>
  <c r="G171" i="167"/>
  <c r="I171" i="167"/>
  <c r="C172" i="167"/>
  <c r="M262" i="169" s="1"/>
  <c r="D172" i="167"/>
  <c r="E172" i="167"/>
  <c r="G172" i="167"/>
  <c r="H172" i="167"/>
  <c r="I172" i="167"/>
  <c r="C173" i="167"/>
  <c r="M263" i="169" s="1"/>
  <c r="D173" i="167"/>
  <c r="E173" i="167"/>
  <c r="G173" i="167"/>
  <c r="H173" i="167"/>
  <c r="I173" i="167"/>
  <c r="C174" i="167"/>
  <c r="M264" i="169" s="1"/>
  <c r="D174" i="167"/>
  <c r="E174" i="167"/>
  <c r="G174" i="167"/>
  <c r="H174" i="167"/>
  <c r="I174" i="167"/>
  <c r="C175" i="167"/>
  <c r="M265" i="169" s="1"/>
  <c r="D175" i="167"/>
  <c r="E175" i="167"/>
  <c r="G175" i="167"/>
  <c r="H175" i="167"/>
  <c r="C176" i="167"/>
  <c r="M266" i="169" s="1"/>
  <c r="D176" i="167"/>
  <c r="E176" i="167"/>
  <c r="G176" i="167"/>
  <c r="H176" i="167"/>
  <c r="C180" i="167"/>
  <c r="D180" i="167"/>
  <c r="E180" i="167"/>
  <c r="G180" i="167"/>
  <c r="H180" i="167"/>
  <c r="I180" i="167"/>
  <c r="C181" i="167"/>
  <c r="D181" i="167"/>
  <c r="E181" i="167"/>
  <c r="G181" i="167"/>
  <c r="H181" i="167"/>
  <c r="I181" i="167"/>
  <c r="C182" i="167"/>
  <c r="D182" i="167"/>
  <c r="E182" i="167"/>
  <c r="G182" i="167"/>
  <c r="H182" i="167"/>
  <c r="I182" i="167"/>
  <c r="C186" i="167"/>
  <c r="M278" i="169" s="1"/>
  <c r="M277" i="169" s="1"/>
  <c r="M276" i="169" s="1"/>
  <c r="D186" i="167"/>
  <c r="D184" i="167" s="1"/>
  <c r="E186" i="167"/>
  <c r="E184" i="167" s="1"/>
  <c r="G186" i="167"/>
  <c r="G184" i="167" s="1"/>
  <c r="H186" i="167"/>
  <c r="H184" i="167" s="1"/>
  <c r="I186" i="167"/>
  <c r="I184" i="167" s="1"/>
  <c r="C192" i="167"/>
  <c r="D192" i="167"/>
  <c r="E192" i="167"/>
  <c r="G192" i="167"/>
  <c r="H192" i="167"/>
  <c r="I192" i="167"/>
  <c r="C193" i="167"/>
  <c r="M202" i="169" s="1"/>
  <c r="D193" i="167"/>
  <c r="E193" i="167"/>
  <c r="G193" i="167"/>
  <c r="H193" i="167"/>
  <c r="I193" i="167"/>
  <c r="C194" i="167"/>
  <c r="D194" i="167"/>
  <c r="E194" i="167"/>
  <c r="G194" i="167"/>
  <c r="H194" i="167"/>
  <c r="I194" i="167"/>
  <c r="A198" i="167"/>
  <c r="B198" i="167"/>
  <c r="C198" i="167"/>
  <c r="C196" i="167" s="1"/>
  <c r="D198" i="167"/>
  <c r="D196" i="167" s="1"/>
  <c r="E198" i="167"/>
  <c r="E196" i="167" s="1"/>
  <c r="G198" i="167"/>
  <c r="G196" i="167" s="1"/>
  <c r="H198" i="167"/>
  <c r="H196" i="167" s="1"/>
  <c r="I198" i="167"/>
  <c r="I196" i="167" s="1"/>
  <c r="C202" i="167"/>
  <c r="M222" i="169" s="1"/>
  <c r="M221" i="169" s="1"/>
  <c r="D202" i="167"/>
  <c r="D200" i="167" s="1"/>
  <c r="E202" i="167"/>
  <c r="E200" i="167" s="1"/>
  <c r="G202" i="167"/>
  <c r="G200" i="167" s="1"/>
  <c r="H202" i="167"/>
  <c r="H200" i="167" s="1"/>
  <c r="I202" i="167"/>
  <c r="I200" i="167" s="1"/>
  <c r="C206" i="167"/>
  <c r="C204" i="167" s="1"/>
  <c r="D206" i="167"/>
  <c r="D204" i="167" s="1"/>
  <c r="E206" i="167"/>
  <c r="E204" i="167" s="1"/>
  <c r="G206" i="167"/>
  <c r="G204" i="167" s="1"/>
  <c r="H206" i="167"/>
  <c r="H204" i="167" s="1"/>
  <c r="I206" i="167"/>
  <c r="I204" i="167" s="1"/>
  <c r="C210" i="167"/>
  <c r="D210" i="167"/>
  <c r="E210" i="167"/>
  <c r="G210" i="167"/>
  <c r="H210" i="167"/>
  <c r="I210" i="167"/>
  <c r="C211" i="167"/>
  <c r="M241" i="169" s="1"/>
  <c r="M239" i="169" s="1"/>
  <c r="D211" i="167"/>
  <c r="E211" i="167"/>
  <c r="G211" i="167"/>
  <c r="H211" i="167"/>
  <c r="I211" i="167"/>
  <c r="C218" i="167"/>
  <c r="D218" i="167"/>
  <c r="E218" i="167"/>
  <c r="G218" i="167"/>
  <c r="H218" i="167"/>
  <c r="I218" i="167"/>
  <c r="C219" i="167"/>
  <c r="D219" i="167"/>
  <c r="E219" i="167"/>
  <c r="G219" i="167"/>
  <c r="H219" i="167"/>
  <c r="I219" i="167"/>
  <c r="C16" i="165"/>
  <c r="D16" i="165"/>
  <c r="D15" i="165" s="1"/>
  <c r="E16" i="165"/>
  <c r="G16" i="165"/>
  <c r="G15" i="165" s="1"/>
  <c r="H16" i="165"/>
  <c r="F17" i="165"/>
  <c r="F16" i="165" s="1"/>
  <c r="I17" i="165"/>
  <c r="C18" i="165"/>
  <c r="D18" i="165"/>
  <c r="E18" i="165"/>
  <c r="H18" i="165"/>
  <c r="I18" i="165"/>
  <c r="F19" i="165"/>
  <c r="I19" i="165"/>
  <c r="C20" i="165"/>
  <c r="D20" i="165"/>
  <c r="E20" i="165"/>
  <c r="H20" i="165"/>
  <c r="I20" i="165" s="1"/>
  <c r="F21" i="165"/>
  <c r="I21" i="165"/>
  <c r="F22" i="165"/>
  <c r="I22" i="165"/>
  <c r="F27" i="165"/>
  <c r="I27" i="165"/>
  <c r="F28" i="165"/>
  <c r="I29" i="165"/>
  <c r="C33" i="165"/>
  <c r="C31" i="165" s="1"/>
  <c r="D33" i="165"/>
  <c r="D31" i="165" s="1"/>
  <c r="E33" i="165"/>
  <c r="E31" i="165"/>
  <c r="G33" i="165"/>
  <c r="G31" i="165"/>
  <c r="F34" i="165"/>
  <c r="F35" i="165"/>
  <c r="I35" i="165"/>
  <c r="B7" i="37"/>
  <c r="B7" i="165" s="1"/>
  <c r="D7" i="37"/>
  <c r="C16" i="37"/>
  <c r="D16" i="37"/>
  <c r="E16" i="37"/>
  <c r="G16" i="37"/>
  <c r="H16" i="37"/>
  <c r="F17" i="37"/>
  <c r="F16" i="37" s="1"/>
  <c r="I17" i="37"/>
  <c r="C18" i="37"/>
  <c r="D18" i="37"/>
  <c r="D15" i="37" s="1"/>
  <c r="E18" i="37"/>
  <c r="H18" i="37"/>
  <c r="I18" i="37" s="1"/>
  <c r="F19" i="37"/>
  <c r="F18" i="37"/>
  <c r="I19" i="37"/>
  <c r="C20" i="37"/>
  <c r="D20" i="37"/>
  <c r="E20" i="37"/>
  <c r="G20" i="37"/>
  <c r="I20" i="37" s="1"/>
  <c r="G25" i="37"/>
  <c r="G24" i="37" s="1"/>
  <c r="H20" i="37"/>
  <c r="F21" i="37"/>
  <c r="I21" i="37"/>
  <c r="F22" i="37"/>
  <c r="I22" i="37"/>
  <c r="D25" i="37"/>
  <c r="D24" i="37" s="1"/>
  <c r="F27" i="37"/>
  <c r="I27" i="37"/>
  <c r="F29" i="37"/>
  <c r="I29" i="37"/>
  <c r="C33" i="37"/>
  <c r="C31" i="37" s="1"/>
  <c r="D33" i="37"/>
  <c r="D31" i="37" s="1"/>
  <c r="F34" i="37"/>
  <c r="H34" i="37" s="1"/>
  <c r="H33" i="37" s="1"/>
  <c r="H31" i="37" s="1"/>
  <c r="H35" i="34"/>
  <c r="C7" i="36"/>
  <c r="C7" i="37" s="1"/>
  <c r="C7" i="165" s="1"/>
  <c r="C16" i="36"/>
  <c r="D16" i="36"/>
  <c r="E16" i="36"/>
  <c r="G16" i="36"/>
  <c r="G15" i="36"/>
  <c r="G13" i="36" s="1"/>
  <c r="F17" i="36"/>
  <c r="F16" i="36" s="1"/>
  <c r="C18" i="36"/>
  <c r="D18" i="36"/>
  <c r="E18" i="36"/>
  <c r="H18" i="36"/>
  <c r="I18" i="36" s="1"/>
  <c r="F19" i="36"/>
  <c r="F18" i="36" s="1"/>
  <c r="I19" i="36"/>
  <c r="C20" i="36"/>
  <c r="D20" i="36"/>
  <c r="E20" i="36"/>
  <c r="H20" i="36"/>
  <c r="I20" i="36" s="1"/>
  <c r="F21" i="36"/>
  <c r="I21" i="36"/>
  <c r="F22" i="36"/>
  <c r="I22" i="36"/>
  <c r="C25" i="36"/>
  <c r="C24" i="36" s="1"/>
  <c r="F27" i="36"/>
  <c r="F28" i="36"/>
  <c r="F29" i="36"/>
  <c r="I29" i="36"/>
  <c r="C33" i="36"/>
  <c r="C31" i="36" s="1"/>
  <c r="D33" i="36"/>
  <c r="D31" i="36" s="1"/>
  <c r="E33" i="36"/>
  <c r="E31" i="36"/>
  <c r="G33" i="36"/>
  <c r="G31" i="36" s="1"/>
  <c r="F34" i="36"/>
  <c r="F35" i="36"/>
  <c r="I35" i="36"/>
  <c r="A4" i="35"/>
  <c r="A4" i="36" s="1"/>
  <c r="A4" i="37" s="1"/>
  <c r="A4" i="165" s="1"/>
  <c r="A7" i="35"/>
  <c r="A7" i="36" s="1"/>
  <c r="A7" i="37" s="1"/>
  <c r="A7" i="165" s="1"/>
  <c r="E7" i="35"/>
  <c r="E7" i="36" s="1"/>
  <c r="E7" i="37" s="1"/>
  <c r="E7" i="165" s="1"/>
  <c r="F7" i="35"/>
  <c r="F7" i="36" s="1"/>
  <c r="F7" i="37" s="1"/>
  <c r="F7" i="165" s="1"/>
  <c r="G7" i="35"/>
  <c r="G7" i="36" s="1"/>
  <c r="G7" i="37" s="1"/>
  <c r="G7" i="165" s="1"/>
  <c r="H7" i="35"/>
  <c r="H7" i="36" s="1"/>
  <c r="H7" i="37" s="1"/>
  <c r="H7" i="165" s="1"/>
  <c r="I7" i="35"/>
  <c r="I7" i="36" s="1"/>
  <c r="I7" i="37" s="1"/>
  <c r="I7" i="165" s="1"/>
  <c r="J13" i="35"/>
  <c r="K13" i="35"/>
  <c r="G15" i="35"/>
  <c r="C16" i="35"/>
  <c r="D16" i="35"/>
  <c r="E16" i="35"/>
  <c r="G16" i="35"/>
  <c r="I16" i="35" s="1"/>
  <c r="H16" i="35"/>
  <c r="F17" i="35"/>
  <c r="I17" i="35"/>
  <c r="C18" i="35"/>
  <c r="D18" i="35"/>
  <c r="E18" i="35"/>
  <c r="H18" i="35"/>
  <c r="I18" i="35" s="1"/>
  <c r="F19" i="35"/>
  <c r="I19" i="35"/>
  <c r="C20" i="35"/>
  <c r="D20" i="35"/>
  <c r="E20" i="35"/>
  <c r="H20" i="35"/>
  <c r="I20" i="35" s="1"/>
  <c r="F21" i="35"/>
  <c r="I21" i="35"/>
  <c r="F22" i="35"/>
  <c r="I22" i="35"/>
  <c r="F27" i="35"/>
  <c r="F29" i="35"/>
  <c r="F29" i="34" s="1"/>
  <c r="I29" i="35"/>
  <c r="C33" i="35"/>
  <c r="C31" i="35" s="1"/>
  <c r="D33" i="35"/>
  <c r="D31" i="35" s="1"/>
  <c r="E33" i="35"/>
  <c r="E31" i="35" s="1"/>
  <c r="G33" i="35"/>
  <c r="G31" i="35" s="1"/>
  <c r="F34" i="35"/>
  <c r="H34" i="35" s="1"/>
  <c r="F35" i="35"/>
  <c r="I35" i="35"/>
  <c r="C16" i="34"/>
  <c r="D17" i="34"/>
  <c r="D16" i="34" s="1"/>
  <c r="E17" i="34"/>
  <c r="E16" i="34" s="1"/>
  <c r="G17" i="34"/>
  <c r="G16" i="34" s="1"/>
  <c r="H17" i="34"/>
  <c r="C19" i="34"/>
  <c r="C18" i="34" s="1"/>
  <c r="D19" i="34"/>
  <c r="D18" i="34" s="1"/>
  <c r="E19" i="34"/>
  <c r="E18" i="34" s="1"/>
  <c r="G19" i="34"/>
  <c r="H19" i="34"/>
  <c r="H18" i="34" s="1"/>
  <c r="I18" i="34" s="1"/>
  <c r="C21" i="34"/>
  <c r="D21" i="34"/>
  <c r="E21" i="34"/>
  <c r="G21" i="34"/>
  <c r="H21" i="34"/>
  <c r="C22" i="34"/>
  <c r="D22" i="34"/>
  <c r="E22" i="34"/>
  <c r="G22" i="34"/>
  <c r="G20" i="34" s="1"/>
  <c r="H22" i="34"/>
  <c r="H20" i="34" s="1"/>
  <c r="C27" i="34"/>
  <c r="D27" i="34"/>
  <c r="E27" i="34"/>
  <c r="G27" i="34"/>
  <c r="H27" i="34"/>
  <c r="D28" i="34"/>
  <c r="E28" i="34"/>
  <c r="B29" i="34"/>
  <c r="D29" i="34"/>
  <c r="E29" i="34"/>
  <c r="G29" i="34"/>
  <c r="H29" i="34"/>
  <c r="I29" i="34" s="1"/>
  <c r="D34" i="34"/>
  <c r="E34" i="34"/>
  <c r="F34" i="34" s="1"/>
  <c r="G34" i="34"/>
  <c r="D35" i="34"/>
  <c r="G24" i="35"/>
  <c r="H24" i="167"/>
  <c r="J136" i="160"/>
  <c r="J26" i="36"/>
  <c r="H171" i="167"/>
  <c r="E26" i="34"/>
  <c r="E25" i="34" s="1"/>
  <c r="E24" i="34" s="1"/>
  <c r="J197" i="126"/>
  <c r="E24" i="165"/>
  <c r="G35" i="34"/>
  <c r="G31" i="37"/>
  <c r="J185" i="126"/>
  <c r="E35" i="34"/>
  <c r="E33" i="37"/>
  <c r="E31" i="37" s="1"/>
  <c r="L113" i="145"/>
  <c r="F185" i="126"/>
  <c r="F201" i="126"/>
  <c r="D165" i="160"/>
  <c r="L71" i="160"/>
  <c r="K50" i="160"/>
  <c r="J49" i="126"/>
  <c r="F137" i="126"/>
  <c r="L114" i="160"/>
  <c r="K71" i="160"/>
  <c r="L133" i="160"/>
  <c r="L144" i="145"/>
  <c r="F103" i="167"/>
  <c r="K176" i="126"/>
  <c r="F175" i="167"/>
  <c r="J137" i="126"/>
  <c r="K110" i="126"/>
  <c r="L176" i="126"/>
  <c r="K24" i="126"/>
  <c r="L29" i="126"/>
  <c r="K95" i="126"/>
  <c r="J184" i="160"/>
  <c r="K215" i="160"/>
  <c r="K75" i="160"/>
  <c r="K173" i="160"/>
  <c r="J97" i="145"/>
  <c r="L153" i="145"/>
  <c r="L93" i="126"/>
  <c r="G128" i="126"/>
  <c r="L173" i="160"/>
  <c r="K103" i="160"/>
  <c r="L37" i="160"/>
  <c r="K153" i="145"/>
  <c r="L64" i="145"/>
  <c r="L144" i="160"/>
  <c r="L73" i="126"/>
  <c r="K73" i="126"/>
  <c r="K66" i="126"/>
  <c r="K23" i="145"/>
  <c r="K206" i="160"/>
  <c r="L206" i="160"/>
  <c r="L215" i="160"/>
  <c r="K203" i="126"/>
  <c r="K201" i="126" s="1"/>
  <c r="F196" i="160"/>
  <c r="L198" i="160"/>
  <c r="K114" i="160"/>
  <c r="F20" i="165"/>
  <c r="F48" i="160"/>
  <c r="L48" i="160" s="1"/>
  <c r="H15" i="165"/>
  <c r="K169" i="160"/>
  <c r="I16" i="165"/>
  <c r="K104" i="145"/>
  <c r="L88" i="126"/>
  <c r="R347" i="173"/>
  <c r="R315" i="173"/>
  <c r="R283" i="173"/>
  <c r="R351" i="173"/>
  <c r="R335" i="173"/>
  <c r="R319" i="173"/>
  <c r="R303" i="173"/>
  <c r="R287" i="173"/>
  <c r="R359" i="173"/>
  <c r="R343" i="173"/>
  <c r="R327" i="173"/>
  <c r="R311" i="173"/>
  <c r="R295" i="173"/>
  <c r="R279" i="173"/>
  <c r="S363" i="173"/>
  <c r="S331" i="173"/>
  <c r="S299" i="173"/>
  <c r="S271" i="173"/>
  <c r="R280" i="173"/>
  <c r="R284" i="173"/>
  <c r="R288" i="173"/>
  <c r="R292" i="173"/>
  <c r="R296" i="173"/>
  <c r="R300" i="173"/>
  <c r="R304" i="173"/>
  <c r="R308" i="173"/>
  <c r="R312" i="173"/>
  <c r="R316" i="173"/>
  <c r="R320" i="173"/>
  <c r="R324" i="173"/>
  <c r="R328" i="173"/>
  <c r="R332" i="173"/>
  <c r="R336" i="173"/>
  <c r="R340" i="173"/>
  <c r="R344" i="173"/>
  <c r="R348" i="173"/>
  <c r="R352" i="173"/>
  <c r="R356" i="173"/>
  <c r="R360" i="173"/>
  <c r="S264" i="173"/>
  <c r="R266" i="173"/>
  <c r="S272" i="173"/>
  <c r="R274" i="173"/>
  <c r="S301" i="172"/>
  <c r="S284" i="172"/>
  <c r="R342" i="172"/>
  <c r="S352" i="172"/>
  <c r="R355" i="172"/>
  <c r="S322" i="172"/>
  <c r="R298" i="172"/>
  <c r="R299" i="172"/>
  <c r="R323" i="172"/>
  <c r="R336" i="172"/>
  <c r="S348" i="172"/>
  <c r="S293" i="172"/>
  <c r="S292" i="172"/>
  <c r="S321" i="172"/>
  <c r="R329" i="172"/>
  <c r="S360" i="172"/>
  <c r="S271" i="172"/>
  <c r="R223" i="172"/>
  <c r="R211" i="172"/>
  <c r="R162" i="172"/>
  <c r="S187" i="172"/>
  <c r="R143" i="172"/>
  <c r="S141" i="172"/>
  <c r="S100" i="172"/>
  <c r="R82" i="172"/>
  <c r="R78" i="172"/>
  <c r="R57" i="172"/>
  <c r="S57" i="169" s="1"/>
  <c r="S49" i="172"/>
  <c r="R27" i="172"/>
  <c r="S309" i="172"/>
  <c r="R252" i="172"/>
  <c r="S94" i="172"/>
  <c r="S185" i="172"/>
  <c r="R185" i="172"/>
  <c r="S260" i="172"/>
  <c r="R268" i="172"/>
  <c r="R283" i="172"/>
  <c r="S305" i="172"/>
  <c r="R320" i="172"/>
  <c r="S328" i="172"/>
  <c r="R334" i="172"/>
  <c r="S340" i="172"/>
  <c r="R158" i="172"/>
  <c r="S265" i="172"/>
  <c r="S330" i="172"/>
  <c r="R121" i="172"/>
  <c r="S121" i="172"/>
  <c r="R188" i="172"/>
  <c r="S193" i="172"/>
  <c r="S264" i="172"/>
  <c r="R274" i="172"/>
  <c r="S289" i="172"/>
  <c r="R300" i="172"/>
  <c r="S324" i="172"/>
  <c r="R331" i="172"/>
  <c r="S353" i="172"/>
  <c r="S137" i="172"/>
  <c r="R137" i="172"/>
  <c r="R68" i="169"/>
  <c r="R98" i="172"/>
  <c r="S98" i="172"/>
  <c r="R155" i="172"/>
  <c r="S155" i="172"/>
  <c r="S220" i="172"/>
  <c r="R247" i="172"/>
  <c r="S296" i="172"/>
  <c r="R313" i="172"/>
  <c r="R315" i="172"/>
  <c r="S337" i="172"/>
  <c r="S186" i="172"/>
  <c r="R186" i="172"/>
  <c r="S161" i="172"/>
  <c r="S179" i="172"/>
  <c r="R179" i="172"/>
  <c r="R133" i="172"/>
  <c r="S133" i="172"/>
  <c r="S176" i="172"/>
  <c r="R176" i="172"/>
  <c r="S196" i="172"/>
  <c r="R196" i="172"/>
  <c r="S125" i="172"/>
  <c r="R125" i="172"/>
  <c r="R130" i="172"/>
  <c r="R164" i="172"/>
  <c r="R72" i="172"/>
  <c r="R91" i="172"/>
  <c r="R110" i="172"/>
  <c r="R77" i="172"/>
  <c r="R58" i="172"/>
  <c r="R59" i="172"/>
  <c r="R71" i="172"/>
  <c r="R272" i="171"/>
  <c r="S286" i="171"/>
  <c r="S304" i="171"/>
  <c r="R306" i="171"/>
  <c r="S315" i="171"/>
  <c r="S328" i="171"/>
  <c r="R331" i="171"/>
  <c r="R343" i="171"/>
  <c r="R309" i="171"/>
  <c r="R349" i="171"/>
  <c r="R285" i="171"/>
  <c r="S268" i="171"/>
  <c r="Q277" i="171"/>
  <c r="S355" i="171"/>
  <c r="S302" i="171"/>
  <c r="S326" i="171"/>
  <c r="R230" i="171"/>
  <c r="R224" i="171"/>
  <c r="R228" i="171"/>
  <c r="R233" i="171"/>
  <c r="R207" i="171"/>
  <c r="R214" i="171"/>
  <c r="R142" i="171"/>
  <c r="R149" i="171"/>
  <c r="R133" i="171"/>
  <c r="S134" i="171"/>
  <c r="S137" i="171"/>
  <c r="R141" i="171"/>
  <c r="R146" i="171"/>
  <c r="R140" i="171"/>
  <c r="S123" i="171"/>
  <c r="R123" i="171"/>
  <c r="R119" i="171"/>
  <c r="R127" i="171"/>
  <c r="R118" i="171"/>
  <c r="R126" i="171"/>
  <c r="R84" i="171"/>
  <c r="R223" i="171"/>
  <c r="P200" i="171"/>
  <c r="R204" i="171"/>
  <c r="R208" i="171"/>
  <c r="R212" i="171"/>
  <c r="S219" i="171"/>
  <c r="R220" i="171"/>
  <c r="R225" i="171"/>
  <c r="R232" i="171"/>
  <c r="R236" i="171"/>
  <c r="R206" i="171"/>
  <c r="S236" i="171"/>
  <c r="S277" i="171"/>
  <c r="R282" i="171"/>
  <c r="R341" i="171"/>
  <c r="R313" i="171"/>
  <c r="R357" i="171"/>
  <c r="R267" i="171"/>
  <c r="R280" i="171"/>
  <c r="R284" i="171"/>
  <c r="R291" i="171"/>
  <c r="R296" i="171"/>
  <c r="R300" i="171"/>
  <c r="R308" i="171"/>
  <c r="R319" i="171"/>
  <c r="R324" i="171"/>
  <c r="R336" i="171"/>
  <c r="R352" i="171"/>
  <c r="R278" i="171"/>
  <c r="R298" i="171"/>
  <c r="R262" i="171"/>
  <c r="R266" i="171"/>
  <c r="R273" i="171"/>
  <c r="R279" i="171"/>
  <c r="R283" i="171"/>
  <c r="R295" i="171"/>
  <c r="R299" i="171"/>
  <c r="R307" i="171"/>
  <c r="R312" i="171"/>
  <c r="R316" i="171"/>
  <c r="R323" i="171"/>
  <c r="R335" i="171"/>
  <c r="R340" i="171"/>
  <c r="R351" i="171"/>
  <c r="R356" i="171"/>
  <c r="R130" i="171"/>
  <c r="R131" i="171"/>
  <c r="R132" i="171"/>
  <c r="S349" i="170"/>
  <c r="R336" i="170"/>
  <c r="S302" i="170"/>
  <c r="R288" i="170"/>
  <c r="R292" i="170"/>
  <c r="S286" i="170"/>
  <c r="R290" i="170"/>
  <c r="R298" i="170"/>
  <c r="R282" i="170"/>
  <c r="S358" i="170"/>
  <c r="R268" i="170"/>
  <c r="S269" i="170"/>
  <c r="S275" i="170"/>
  <c r="S271" i="170"/>
  <c r="R237" i="170"/>
  <c r="R217" i="169"/>
  <c r="R219" i="170"/>
  <c r="S206" i="170"/>
  <c r="S202" i="170"/>
  <c r="S192" i="170"/>
  <c r="R185" i="170"/>
  <c r="R169" i="170"/>
  <c r="S179" i="170"/>
  <c r="S187" i="170"/>
  <c r="R173" i="170"/>
  <c r="R157" i="170"/>
  <c r="S196" i="170"/>
  <c r="S194" i="170"/>
  <c r="R171" i="170"/>
  <c r="R183" i="170"/>
  <c r="R177" i="170"/>
  <c r="R150" i="170"/>
  <c r="S143" i="170"/>
  <c r="R131" i="170"/>
  <c r="S124" i="170"/>
  <c r="S116" i="170"/>
  <c r="S110" i="170"/>
  <c r="R82" i="170"/>
  <c r="R50" i="170"/>
  <c r="S36" i="170"/>
  <c r="R270" i="173"/>
  <c r="R265" i="173"/>
  <c r="R275" i="173"/>
  <c r="R202" i="173"/>
  <c r="S202" i="173"/>
  <c r="S148" i="173"/>
  <c r="R145" i="173"/>
  <c r="S138" i="173"/>
  <c r="S120" i="173"/>
  <c r="Q123" i="173"/>
  <c r="R123" i="173" s="1"/>
  <c r="S123" i="173"/>
  <c r="S104" i="173"/>
  <c r="R69" i="173"/>
  <c r="R281" i="173"/>
  <c r="R297" i="173"/>
  <c r="R305" i="173"/>
  <c r="R309" i="173"/>
  <c r="R313" i="173"/>
  <c r="R317" i="173"/>
  <c r="R321" i="173"/>
  <c r="R325" i="173"/>
  <c r="R329" i="173"/>
  <c r="R333" i="173"/>
  <c r="R337" i="173"/>
  <c r="R341" i="173"/>
  <c r="R345" i="173"/>
  <c r="R353" i="173"/>
  <c r="R365" i="173"/>
  <c r="C33" i="34"/>
  <c r="C31" i="34" s="1"/>
  <c r="F28" i="37"/>
  <c r="F33" i="37"/>
  <c r="F31" i="37" s="1"/>
  <c r="I35" i="37"/>
  <c r="L126" i="126"/>
  <c r="K126" i="126"/>
  <c r="L47" i="126"/>
  <c r="L116" i="126"/>
  <c r="K116" i="126"/>
  <c r="Q78" i="171"/>
  <c r="K215" i="126"/>
  <c r="K77" i="126"/>
  <c r="L77" i="126"/>
  <c r="L84" i="126"/>
  <c r="K139" i="126"/>
  <c r="K137" i="126" s="1"/>
  <c r="K124" i="160"/>
  <c r="L162" i="160"/>
  <c r="J196" i="110"/>
  <c r="M46" i="170"/>
  <c r="M364" i="172"/>
  <c r="M362" i="172" s="1"/>
  <c r="F8" i="168"/>
  <c r="B22" i="168"/>
  <c r="S162" i="171"/>
  <c r="R162" i="171"/>
  <c r="M93" i="170"/>
  <c r="S65" i="171"/>
  <c r="Q134" i="170"/>
  <c r="R134" i="169" s="1"/>
  <c r="M65" i="170"/>
  <c r="Q30" i="173"/>
  <c r="K170" i="110"/>
  <c r="M64" i="172"/>
  <c r="M278" i="170"/>
  <c r="L210" i="110"/>
  <c r="B21" i="168"/>
  <c r="R228" i="170"/>
  <c r="S228" i="170"/>
  <c r="S178" i="171"/>
  <c r="R178" i="171"/>
  <c r="S292" i="171"/>
  <c r="R292" i="171"/>
  <c r="K159" i="110"/>
  <c r="R202" i="170"/>
  <c r="S108" i="170"/>
  <c r="R108" i="170"/>
  <c r="S79" i="171"/>
  <c r="R79" i="171"/>
  <c r="S59" i="171"/>
  <c r="R59" i="171"/>
  <c r="J204" i="160"/>
  <c r="R133" i="169"/>
  <c r="F81" i="167"/>
  <c r="F48" i="110"/>
  <c r="R110" i="171"/>
  <c r="S110" i="171"/>
  <c r="S163" i="170"/>
  <c r="R163" i="170"/>
  <c r="R320" i="171"/>
  <c r="S320" i="171"/>
  <c r="S122" i="171"/>
  <c r="R122" i="171"/>
  <c r="S194" i="171"/>
  <c r="R194" i="171"/>
  <c r="S26" i="171"/>
  <c r="S104" i="171"/>
  <c r="S150" i="171"/>
  <c r="S161" i="171"/>
  <c r="S177" i="171"/>
  <c r="S193" i="171"/>
  <c r="S229" i="171"/>
  <c r="S248" i="171"/>
  <c r="S184" i="173"/>
  <c r="R184" i="173"/>
  <c r="R157" i="171"/>
  <c r="R173" i="171"/>
  <c r="R189" i="171"/>
  <c r="S217" i="171"/>
  <c r="R287" i="171"/>
  <c r="S339" i="172"/>
  <c r="R339" i="172"/>
  <c r="S167" i="173"/>
  <c r="R167" i="173"/>
  <c r="S318" i="170"/>
  <c r="S352" i="170"/>
  <c r="S24" i="171"/>
  <c r="S148" i="171"/>
  <c r="S164" i="171"/>
  <c r="S180" i="171"/>
  <c r="S196" i="171"/>
  <c r="S339" i="171"/>
  <c r="R339" i="171"/>
  <c r="R155" i="170"/>
  <c r="R25" i="171"/>
  <c r="R37" i="171"/>
  <c r="R71" i="171"/>
  <c r="R94" i="171"/>
  <c r="R112" i="171"/>
  <c r="S240" i="170"/>
  <c r="R253" i="170"/>
  <c r="S121" i="171"/>
  <c r="R270" i="171"/>
  <c r="S311" i="171"/>
  <c r="S280" i="172"/>
  <c r="R280" i="172"/>
  <c r="R297" i="172"/>
  <c r="S297" i="172"/>
  <c r="S26" i="173"/>
  <c r="R26" i="173"/>
  <c r="S250" i="172"/>
  <c r="R250" i="172"/>
  <c r="R350" i="171"/>
  <c r="S350" i="171"/>
  <c r="R117" i="173"/>
  <c r="R203" i="173"/>
  <c r="S231" i="173"/>
  <c r="R231" i="173"/>
  <c r="S237" i="173"/>
  <c r="R207" i="172"/>
  <c r="R22" i="173"/>
  <c r="R153" i="173"/>
  <c r="S226" i="173"/>
  <c r="S233" i="173"/>
  <c r="S246" i="173"/>
  <c r="S71" i="173"/>
  <c r="R71" i="173"/>
  <c r="S178" i="173"/>
  <c r="R178" i="173"/>
  <c r="S215" i="173"/>
  <c r="R215" i="173"/>
  <c r="S266" i="172"/>
  <c r="S318" i="172"/>
  <c r="S227" i="173"/>
  <c r="R254" i="173"/>
  <c r="R184" i="172"/>
  <c r="R365" i="172"/>
  <c r="S124" i="173"/>
  <c r="R180" i="173"/>
  <c r="R206" i="173"/>
  <c r="P362" i="171"/>
  <c r="S334" i="171"/>
  <c r="R344" i="172"/>
  <c r="S125" i="173"/>
  <c r="S173" i="173"/>
  <c r="R188" i="173"/>
  <c r="S222" i="173"/>
  <c r="S302" i="172"/>
  <c r="S250" i="173"/>
  <c r="R250" i="173"/>
  <c r="S111" i="173"/>
  <c r="S189" i="173"/>
  <c r="R141" i="173"/>
  <c r="R157" i="173"/>
  <c r="R169" i="173"/>
  <c r="R245" i="173"/>
  <c r="R289" i="173"/>
  <c r="K67" i="145"/>
  <c r="J121" i="160"/>
  <c r="L30" i="160"/>
  <c r="J201" i="145"/>
  <c r="L160" i="145"/>
  <c r="J21" i="145"/>
  <c r="K59" i="145"/>
  <c r="Q43" i="171"/>
  <c r="N115" i="171"/>
  <c r="L143" i="126"/>
  <c r="K94" i="126"/>
  <c r="L19" i="126"/>
  <c r="K153" i="126"/>
  <c r="K29" i="126"/>
  <c r="L153" i="126"/>
  <c r="K19" i="126"/>
  <c r="K143" i="126"/>
  <c r="Q121" i="170"/>
  <c r="R121" i="169" s="1"/>
  <c r="F83" i="167"/>
  <c r="M201" i="170"/>
  <c r="L72" i="110"/>
  <c r="O37" i="169"/>
  <c r="O35" i="169" s="1"/>
  <c r="L85" i="110"/>
  <c r="J48" i="110"/>
  <c r="K174" i="160"/>
  <c r="K124" i="110"/>
  <c r="Q112" i="170"/>
  <c r="R112" i="169" s="1"/>
  <c r="R106" i="170"/>
  <c r="S106" i="170"/>
  <c r="K120" i="126"/>
  <c r="K118" i="126" s="1"/>
  <c r="L134" i="160"/>
  <c r="F42" i="160"/>
  <c r="L147" i="110"/>
  <c r="F90" i="145"/>
  <c r="M87" i="172"/>
  <c r="S87" i="172" s="1"/>
  <c r="M135" i="170"/>
  <c r="N135" i="169" s="1"/>
  <c r="S165" i="173"/>
  <c r="R165" i="173"/>
  <c r="S177" i="173"/>
  <c r="R177" i="173"/>
  <c r="O59" i="169"/>
  <c r="K18" i="160"/>
  <c r="S65" i="173"/>
  <c r="Q222" i="172"/>
  <c r="J197" i="145"/>
  <c r="S274" i="171"/>
  <c r="R274" i="171"/>
  <c r="S322" i="171"/>
  <c r="R322" i="171"/>
  <c r="S158" i="170"/>
  <c r="R158" i="170"/>
  <c r="N96" i="173"/>
  <c r="M78" i="171"/>
  <c r="K85" i="126"/>
  <c r="L85" i="126"/>
  <c r="L83" i="160"/>
  <c r="J100" i="160"/>
  <c r="M266" i="170"/>
  <c r="K176" i="110"/>
  <c r="L176" i="110"/>
  <c r="Q42" i="171"/>
  <c r="S167" i="171"/>
  <c r="R167" i="171"/>
  <c r="M17" i="173"/>
  <c r="R294" i="173"/>
  <c r="S294" i="173"/>
  <c r="S263" i="173"/>
  <c r="R263" i="173"/>
  <c r="L103" i="110"/>
  <c r="K72" i="126"/>
  <c r="S306" i="170"/>
  <c r="R306" i="170"/>
  <c r="M44" i="172"/>
  <c r="S44" i="172" s="1"/>
  <c r="K218" i="110"/>
  <c r="R250" i="170"/>
  <c r="S250" i="170"/>
  <c r="L104" i="110"/>
  <c r="S204" i="170"/>
  <c r="R167" i="170"/>
  <c r="S167" i="170"/>
  <c r="R305" i="170"/>
  <c r="S305" i="170"/>
  <c r="R139" i="172"/>
  <c r="S139" i="172"/>
  <c r="S267" i="172"/>
  <c r="R267" i="172"/>
  <c r="S63" i="173"/>
  <c r="R63" i="173"/>
  <c r="E15" i="36"/>
  <c r="E13" i="36" s="1"/>
  <c r="E11" i="36" s="1"/>
  <c r="I189" i="126"/>
  <c r="E166" i="126"/>
  <c r="K103" i="110"/>
  <c r="S251" i="170"/>
  <c r="R251" i="170"/>
  <c r="S296" i="170"/>
  <c r="S36" i="172"/>
  <c r="R36" i="172"/>
  <c r="Q241" i="169"/>
  <c r="R91" i="170"/>
  <c r="S203" i="170"/>
  <c r="R203" i="170"/>
  <c r="S265" i="171"/>
  <c r="R233" i="172"/>
  <c r="S285" i="173"/>
  <c r="R285" i="173"/>
  <c r="D166" i="145"/>
  <c r="S99" i="173"/>
  <c r="R99" i="173"/>
  <c r="S286" i="173"/>
  <c r="R286" i="173"/>
  <c r="Q202" i="169"/>
  <c r="S236" i="170"/>
  <c r="R236" i="170"/>
  <c r="S100" i="173"/>
  <c r="R100" i="173"/>
  <c r="M18" i="171"/>
  <c r="K104" i="110"/>
  <c r="S151" i="170"/>
  <c r="R151" i="170"/>
  <c r="S85" i="171"/>
  <c r="R85" i="171"/>
  <c r="S138" i="171"/>
  <c r="R138" i="171"/>
  <c r="S190" i="171"/>
  <c r="R190" i="171"/>
  <c r="S91" i="173"/>
  <c r="R192" i="173"/>
  <c r="S192" i="173"/>
  <c r="N88" i="171"/>
  <c r="N221" i="171"/>
  <c r="N216" i="171" s="1"/>
  <c r="N198" i="171" s="1"/>
  <c r="S183" i="171"/>
  <c r="R183" i="171"/>
  <c r="R19" i="173"/>
  <c r="S19" i="173"/>
  <c r="S193" i="173"/>
  <c r="R193" i="173"/>
  <c r="R240" i="173"/>
  <c r="S240" i="173"/>
  <c r="S75" i="170"/>
  <c r="R272" i="170"/>
  <c r="S272" i="170"/>
  <c r="R273" i="172"/>
  <c r="S273" i="172"/>
  <c r="R150" i="173"/>
  <c r="S150" i="173"/>
  <c r="H15" i="35"/>
  <c r="R273" i="170"/>
  <c r="S312" i="170"/>
  <c r="R312" i="170"/>
  <c r="R339" i="170"/>
  <c r="S339" i="170"/>
  <c r="S72" i="171"/>
  <c r="R72" i="171"/>
  <c r="S113" i="171"/>
  <c r="R113" i="171"/>
  <c r="S174" i="171"/>
  <c r="R174" i="171"/>
  <c r="R238" i="171"/>
  <c r="R289" i="171"/>
  <c r="S289" i="171"/>
  <c r="S232" i="173"/>
  <c r="R232" i="173"/>
  <c r="S322" i="173"/>
  <c r="R322" i="173"/>
  <c r="Q119" i="169"/>
  <c r="F136" i="110"/>
  <c r="R313" i="170"/>
  <c r="S313" i="170"/>
  <c r="S231" i="171"/>
  <c r="R231" i="171"/>
  <c r="S208" i="172"/>
  <c r="R208" i="172"/>
  <c r="P266" i="169"/>
  <c r="S220" i="170"/>
  <c r="R220" i="170"/>
  <c r="S191" i="172"/>
  <c r="R191" i="172"/>
  <c r="S72" i="173"/>
  <c r="L109" i="110"/>
  <c r="F14" i="168"/>
  <c r="Q66" i="171"/>
  <c r="Q117" i="171"/>
  <c r="R117" i="171" s="1"/>
  <c r="S332" i="171"/>
  <c r="Q123" i="172"/>
  <c r="S350" i="172"/>
  <c r="R186" i="173"/>
  <c r="S253" i="172"/>
  <c r="S310" i="172"/>
  <c r="N128" i="173"/>
  <c r="R108" i="171"/>
  <c r="R161" i="173"/>
  <c r="S26" i="172"/>
  <c r="S101" i="173"/>
  <c r="F243" i="170"/>
  <c r="F368" i="170" s="1"/>
  <c r="R75" i="171"/>
  <c r="R153" i="171"/>
  <c r="R170" i="171"/>
  <c r="R318" i="171"/>
  <c r="R288" i="172"/>
  <c r="R37" i="173"/>
  <c r="T293" i="169"/>
  <c r="T299" i="169"/>
  <c r="R324" i="170"/>
  <c r="R22" i="171"/>
  <c r="S303" i="171"/>
  <c r="S327" i="171"/>
  <c r="R137" i="173"/>
  <c r="R156" i="173"/>
  <c r="S181" i="173"/>
  <c r="S229" i="173"/>
  <c r="R111" i="171"/>
  <c r="Q210" i="171"/>
  <c r="T100" i="169"/>
  <c r="R241" i="171"/>
  <c r="S251" i="171"/>
  <c r="R347" i="171"/>
  <c r="R106" i="173"/>
  <c r="S133" i="173"/>
  <c r="R230" i="173"/>
  <c r="S267" i="173"/>
  <c r="B25" i="168"/>
  <c r="C21" i="168" s="1"/>
  <c r="Q364" i="172"/>
  <c r="L216" i="145"/>
  <c r="K216" i="145"/>
  <c r="L84" i="145"/>
  <c r="M93" i="172"/>
  <c r="M92" i="172" s="1"/>
  <c r="K144" i="126"/>
  <c r="K84" i="145"/>
  <c r="S281" i="170"/>
  <c r="R281" i="170"/>
  <c r="S134" i="173"/>
  <c r="R134" i="173"/>
  <c r="F20" i="36"/>
  <c r="K171" i="145"/>
  <c r="L171" i="145"/>
  <c r="Q202" i="172"/>
  <c r="R202" i="169" s="1"/>
  <c r="Q147" i="173"/>
  <c r="S147" i="173" s="1"/>
  <c r="F18" i="35"/>
  <c r="J77" i="167"/>
  <c r="M81" i="170"/>
  <c r="Q43" i="173"/>
  <c r="K39" i="160"/>
  <c r="S35" i="171"/>
  <c r="M69" i="172"/>
  <c r="M132" i="173"/>
  <c r="K144" i="160"/>
  <c r="L171" i="126"/>
  <c r="M31" i="172"/>
  <c r="L147" i="145"/>
  <c r="M80" i="171"/>
  <c r="L159" i="126"/>
  <c r="K50" i="110"/>
  <c r="K48" i="110" s="1"/>
  <c r="R166" i="172"/>
  <c r="C127" i="110"/>
  <c r="Q37" i="170"/>
  <c r="S314" i="170"/>
  <c r="R314" i="170"/>
  <c r="L81" i="110"/>
  <c r="S238" i="170"/>
  <c r="R238" i="170"/>
  <c r="J96" i="160"/>
  <c r="R161" i="170"/>
  <c r="S161" i="170"/>
  <c r="S67" i="171"/>
  <c r="R67" i="171"/>
  <c r="R358" i="171"/>
  <c r="S358" i="171"/>
  <c r="S179" i="173"/>
  <c r="R179" i="173"/>
  <c r="R207" i="170"/>
  <c r="S207" i="170"/>
  <c r="S170" i="173"/>
  <c r="R170" i="173"/>
  <c r="R21" i="170"/>
  <c r="S21" i="170"/>
  <c r="R233" i="170"/>
  <c r="S233" i="170"/>
  <c r="Q235" i="171"/>
  <c r="S235" i="171" s="1"/>
  <c r="S247" i="171"/>
  <c r="R247" i="171"/>
  <c r="R162" i="173"/>
  <c r="S162" i="173"/>
  <c r="Q262" i="170"/>
  <c r="R345" i="170"/>
  <c r="S345" i="170"/>
  <c r="Q136" i="171"/>
  <c r="R136" i="171" s="1"/>
  <c r="S127" i="172"/>
  <c r="R338" i="170"/>
  <c r="S338" i="170"/>
  <c r="R172" i="171"/>
  <c r="S172" i="171"/>
  <c r="S329" i="171"/>
  <c r="R329" i="171"/>
  <c r="P121" i="169"/>
  <c r="Q62" i="169"/>
  <c r="R227" i="170"/>
  <c r="S227" i="170"/>
  <c r="R332" i="170"/>
  <c r="C26" i="165"/>
  <c r="R175" i="170"/>
  <c r="R63" i="171"/>
  <c r="R103" i="171"/>
  <c r="R154" i="171"/>
  <c r="S219" i="172"/>
  <c r="S225" i="173"/>
  <c r="R27" i="171"/>
  <c r="R76" i="171"/>
  <c r="R95" i="171"/>
  <c r="R182" i="171"/>
  <c r="R345" i="172"/>
  <c r="S58" i="173"/>
  <c r="S68" i="173"/>
  <c r="S98" i="173"/>
  <c r="S105" i="173"/>
  <c r="R122" i="170"/>
  <c r="S304" i="170"/>
  <c r="S90" i="172"/>
  <c r="S294" i="172"/>
  <c r="R294" i="172"/>
  <c r="S156" i="171"/>
  <c r="R203" i="171"/>
  <c r="S21" i="173"/>
  <c r="R244" i="173"/>
  <c r="S259" i="173"/>
  <c r="R259" i="173"/>
  <c r="R332" i="172"/>
  <c r="R152" i="173"/>
  <c r="S252" i="173"/>
  <c r="P200" i="173"/>
  <c r="R91" i="171"/>
  <c r="R100" i="171"/>
  <c r="R145" i="171"/>
  <c r="S268" i="173"/>
  <c r="S320" i="170"/>
  <c r="S211" i="171"/>
  <c r="R211" i="171"/>
  <c r="R262" i="173"/>
  <c r="R125" i="171"/>
  <c r="S359" i="171"/>
  <c r="S227" i="171"/>
  <c r="S20" i="173"/>
  <c r="R65" i="173"/>
  <c r="S84" i="173"/>
  <c r="R301" i="173"/>
  <c r="S210" i="171"/>
  <c r="R210" i="171"/>
  <c r="R235" i="171"/>
  <c r="C25" i="165"/>
  <c r="C24" i="165" s="1"/>
  <c r="T337" i="169"/>
  <c r="H17" i="36"/>
  <c r="I17" i="36" s="1"/>
  <c r="Q69" i="169"/>
  <c r="Q109" i="170"/>
  <c r="R109" i="169" s="1"/>
  <c r="Q104" i="170"/>
  <c r="R104" i="169" s="1"/>
  <c r="M56" i="170"/>
  <c r="J204" i="110"/>
  <c r="Q278" i="170"/>
  <c r="S278" i="170" s="1"/>
  <c r="F200" i="110"/>
  <c r="M222" i="170"/>
  <c r="Q86" i="169"/>
  <c r="M30" i="170"/>
  <c r="K93" i="110"/>
  <c r="Q22" i="170"/>
  <c r="R22" i="169" s="1"/>
  <c r="Q47" i="171"/>
  <c r="R47" i="171" s="1"/>
  <c r="L46" i="126"/>
  <c r="K46" i="126"/>
  <c r="M20" i="171"/>
  <c r="R20" i="171" s="1"/>
  <c r="Q93" i="171"/>
  <c r="K103" i="126"/>
  <c r="K147" i="126"/>
  <c r="N362" i="171"/>
  <c r="Q362" i="171" s="1"/>
  <c r="F80" i="126"/>
  <c r="L147" i="126"/>
  <c r="K182" i="126"/>
  <c r="L182" i="126"/>
  <c r="L161" i="126"/>
  <c r="K161" i="126"/>
  <c r="K158" i="126"/>
  <c r="L158" i="126"/>
  <c r="L135" i="126"/>
  <c r="K135" i="126"/>
  <c r="L137" i="126"/>
  <c r="K162" i="126"/>
  <c r="Q81" i="171"/>
  <c r="K88" i="126"/>
  <c r="K170" i="126"/>
  <c r="L170" i="126"/>
  <c r="K45" i="126"/>
  <c r="M61" i="171"/>
  <c r="Q261" i="171"/>
  <c r="L111" i="126"/>
  <c r="K25" i="126"/>
  <c r="L25" i="126"/>
  <c r="Q80" i="171"/>
  <c r="Q87" i="171"/>
  <c r="S87" i="171" s="1"/>
  <c r="L95" i="126"/>
  <c r="L186" i="160"/>
  <c r="E165" i="160"/>
  <c r="L176" i="160"/>
  <c r="S48" i="173"/>
  <c r="F100" i="160"/>
  <c r="L102" i="160"/>
  <c r="K159" i="160"/>
  <c r="L159" i="160"/>
  <c r="M24" i="173"/>
  <c r="M23" i="173" s="1"/>
  <c r="M47" i="173"/>
  <c r="L45" i="160"/>
  <c r="M55" i="173"/>
  <c r="L56" i="160"/>
  <c r="K56" i="160"/>
  <c r="Q132" i="173"/>
  <c r="L207" i="160"/>
  <c r="O96" i="173"/>
  <c r="L151" i="160"/>
  <c r="K151" i="160"/>
  <c r="Q41" i="173"/>
  <c r="K37" i="160"/>
  <c r="M61" i="173"/>
  <c r="Q103" i="173"/>
  <c r="L113" i="160"/>
  <c r="O241" i="169"/>
  <c r="L175" i="145"/>
  <c r="K175" i="145"/>
  <c r="K177" i="145"/>
  <c r="Q42" i="172"/>
  <c r="F45" i="167"/>
  <c r="M85" i="172"/>
  <c r="L86" i="145"/>
  <c r="L170" i="145"/>
  <c r="Q33" i="172"/>
  <c r="K144" i="145"/>
  <c r="O144" i="172"/>
  <c r="M236" i="172"/>
  <c r="M235" i="172" s="1"/>
  <c r="F201" i="145"/>
  <c r="T289" i="169"/>
  <c r="T353" i="169"/>
  <c r="T359" i="169"/>
  <c r="T297" i="169"/>
  <c r="T307" i="169"/>
  <c r="T343" i="169"/>
  <c r="T294" i="169"/>
  <c r="L40" i="160"/>
  <c r="L65" i="145"/>
  <c r="L67" i="145"/>
  <c r="R87" i="171"/>
  <c r="L94" i="126"/>
  <c r="K41" i="126"/>
  <c r="J40" i="167"/>
  <c r="L41" i="126"/>
  <c r="Q135" i="170"/>
  <c r="N136" i="170"/>
  <c r="Q93" i="170"/>
  <c r="O67" i="169"/>
  <c r="J100" i="110"/>
  <c r="L76" i="110"/>
  <c r="K85" i="110"/>
  <c r="Q85" i="170"/>
  <c r="Q25" i="170"/>
  <c r="L44" i="110"/>
  <c r="O28" i="169"/>
  <c r="Q41" i="170"/>
  <c r="L37" i="110"/>
  <c r="K37" i="110"/>
  <c r="J37" i="167"/>
  <c r="Q32" i="170"/>
  <c r="K30" i="110"/>
  <c r="J8" i="110"/>
  <c r="I8" i="110"/>
  <c r="H9" i="126"/>
  <c r="K9" i="126" s="1"/>
  <c r="H16" i="36"/>
  <c r="I16" i="36" s="1"/>
  <c r="P258" i="171"/>
  <c r="P256" i="171" s="1"/>
  <c r="P243" i="171" s="1"/>
  <c r="R19" i="169"/>
  <c r="N276" i="170"/>
  <c r="Q276" i="170" s="1"/>
  <c r="O266" i="169"/>
  <c r="L199" i="145"/>
  <c r="M277" i="172"/>
  <c r="M276" i="172" s="1"/>
  <c r="F185" i="145"/>
  <c r="F171" i="167"/>
  <c r="F134" i="167"/>
  <c r="K158" i="145"/>
  <c r="L158" i="145"/>
  <c r="J157" i="167"/>
  <c r="K139" i="145"/>
  <c r="K137" i="145" s="1"/>
  <c r="L139" i="145"/>
  <c r="K112" i="145"/>
  <c r="M75" i="172"/>
  <c r="L76" i="145"/>
  <c r="F76" i="167"/>
  <c r="M46" i="172"/>
  <c r="L45" i="145"/>
  <c r="M40" i="172"/>
  <c r="S40" i="172" s="1"/>
  <c r="L37" i="145"/>
  <c r="K41" i="145"/>
  <c r="M30" i="172"/>
  <c r="Q31" i="173"/>
  <c r="Q17" i="173"/>
  <c r="S17" i="173" s="1"/>
  <c r="Q236" i="172"/>
  <c r="R236" i="169" s="1"/>
  <c r="K203" i="145"/>
  <c r="K201" i="145" s="1"/>
  <c r="K103" i="145"/>
  <c r="Q93" i="172"/>
  <c r="L103" i="145"/>
  <c r="K74" i="145"/>
  <c r="Q69" i="172"/>
  <c r="S69" i="172" s="1"/>
  <c r="Q62" i="172"/>
  <c r="K39" i="145"/>
  <c r="J17" i="167"/>
  <c r="L39" i="126"/>
  <c r="S18" i="171"/>
  <c r="K39" i="110"/>
  <c r="L39" i="110"/>
  <c r="L186" i="110"/>
  <c r="J184" i="110"/>
  <c r="Q146" i="170"/>
  <c r="Q80" i="170"/>
  <c r="K73" i="110"/>
  <c r="N75" i="169"/>
  <c r="R245" i="172"/>
  <c r="S246" i="172"/>
  <c r="R213" i="172"/>
  <c r="R209" i="172"/>
  <c r="S189" i="172"/>
  <c r="R151" i="169"/>
  <c r="T151" i="169" s="1"/>
  <c r="R178" i="172"/>
  <c r="R168" i="172"/>
  <c r="S175" i="172"/>
  <c r="R181" i="172"/>
  <c r="S153" i="172"/>
  <c r="S156" i="172"/>
  <c r="S180" i="172"/>
  <c r="R151" i="172"/>
  <c r="S151" i="169"/>
  <c r="S157" i="172"/>
  <c r="R167" i="172"/>
  <c r="S195" i="172"/>
  <c r="R123" i="172"/>
  <c r="S126" i="172"/>
  <c r="R109" i="172"/>
  <c r="S109" i="172"/>
  <c r="S111" i="172"/>
  <c r="S106" i="172"/>
  <c r="S73" i="172"/>
  <c r="R206" i="172"/>
  <c r="R204" i="172"/>
  <c r="S251" i="172"/>
  <c r="S248" i="172"/>
  <c r="R244" i="172"/>
  <c r="E53" i="145"/>
  <c r="M112" i="172"/>
  <c r="S112" i="172" s="1"/>
  <c r="F124" i="167"/>
  <c r="L125" i="145"/>
  <c r="K125" i="145"/>
  <c r="S177" i="172"/>
  <c r="R170" i="172"/>
  <c r="R160" i="172"/>
  <c r="S172" i="172"/>
  <c r="S174" i="172"/>
  <c r="S123" i="172"/>
  <c r="R122" i="172"/>
  <c r="R108" i="172"/>
  <c r="S103" i="172"/>
  <c r="G15" i="34"/>
  <c r="H15" i="36"/>
  <c r="I15" i="36" s="1"/>
  <c r="T320" i="169"/>
  <c r="T335" i="169"/>
  <c r="T341" i="169"/>
  <c r="T354" i="169"/>
  <c r="T98" i="169"/>
  <c r="T283" i="169"/>
  <c r="M54" i="173"/>
  <c r="P92" i="173"/>
  <c r="S132" i="173"/>
  <c r="T131" i="169"/>
  <c r="T326" i="169"/>
  <c r="T358" i="169"/>
  <c r="S224" i="172"/>
  <c r="R225" i="172"/>
  <c r="S230" i="172"/>
  <c r="R227" i="172"/>
  <c r="O276" i="172"/>
  <c r="T120" i="169"/>
  <c r="S113" i="172"/>
  <c r="O85" i="169"/>
  <c r="P54" i="172"/>
  <c r="T99" i="169"/>
  <c r="P61" i="169"/>
  <c r="P236" i="169"/>
  <c r="P235" i="169" s="1"/>
  <c r="S99" i="172"/>
  <c r="R99" i="172"/>
  <c r="S347" i="172"/>
  <c r="R347" i="172"/>
  <c r="R165" i="172"/>
  <c r="R173" i="172"/>
  <c r="S95" i="172"/>
  <c r="R95" i="172"/>
  <c r="R140" i="172"/>
  <c r="S140" i="172"/>
  <c r="S154" i="172"/>
  <c r="R154" i="172"/>
  <c r="S163" i="172"/>
  <c r="R163" i="172"/>
  <c r="R171" i="172"/>
  <c r="S171" i="172"/>
  <c r="R295" i="172"/>
  <c r="S295" i="172"/>
  <c r="S304" i="172"/>
  <c r="R304" i="172"/>
  <c r="S314" i="172"/>
  <c r="R314" i="172"/>
  <c r="S335" i="172"/>
  <c r="R335" i="172"/>
  <c r="R50" i="172"/>
  <c r="S50" i="172"/>
  <c r="S232" i="172"/>
  <c r="S291" i="172"/>
  <c r="R291" i="172"/>
  <c r="R356" i="172"/>
  <c r="S356" i="172"/>
  <c r="R192" i="172"/>
  <c r="S182" i="172"/>
  <c r="R25" i="172"/>
  <c r="S25" i="172"/>
  <c r="S104" i="172"/>
  <c r="R104" i="172"/>
  <c r="R120" i="172"/>
  <c r="S120" i="172"/>
  <c r="S135" i="172"/>
  <c r="R135" i="172"/>
  <c r="S152" i="172"/>
  <c r="R152" i="172"/>
  <c r="S169" i="172"/>
  <c r="R169" i="172"/>
  <c r="S205" i="172"/>
  <c r="R205" i="172"/>
  <c r="S217" i="172"/>
  <c r="R217" i="172"/>
  <c r="R228" i="172"/>
  <c r="S228" i="172"/>
  <c r="S286" i="172"/>
  <c r="R286" i="172"/>
  <c r="S354" i="172"/>
  <c r="R354" i="172"/>
  <c r="R363" i="172"/>
  <c r="S363" i="172"/>
  <c r="R359" i="172"/>
  <c r="S359" i="172"/>
  <c r="R281" i="172"/>
  <c r="S142" i="172"/>
  <c r="R21" i="169"/>
  <c r="S21" i="169"/>
  <c r="R79" i="172"/>
  <c r="S79" i="172"/>
  <c r="R102" i="172"/>
  <c r="S102" i="172"/>
  <c r="R131" i="172"/>
  <c r="S131" i="172"/>
  <c r="S150" i="172"/>
  <c r="R150" i="172"/>
  <c r="S150" i="169" s="1"/>
  <c r="R150" i="169"/>
  <c r="T150" i="169" s="1"/>
  <c r="S203" i="172"/>
  <c r="R203" i="172"/>
  <c r="R240" i="172"/>
  <c r="S240" i="169" s="1"/>
  <c r="R264" i="172"/>
  <c r="R308" i="172"/>
  <c r="S308" i="172"/>
  <c r="R312" i="172"/>
  <c r="S312" i="172"/>
  <c r="S316" i="172"/>
  <c r="R316" i="172"/>
  <c r="R325" i="172"/>
  <c r="S325" i="172"/>
  <c r="S254" i="172"/>
  <c r="Q239" i="169"/>
  <c r="T284" i="169"/>
  <c r="T288" i="169"/>
  <c r="T300" i="169"/>
  <c r="T340" i="169"/>
  <c r="P148" i="169"/>
  <c r="O202" i="169"/>
  <c r="P235" i="172"/>
  <c r="Q236" i="169"/>
  <c r="Q235" i="169" s="1"/>
  <c r="M210" i="172"/>
  <c r="R112" i="172"/>
  <c r="T286" i="169"/>
  <c r="T292" i="169"/>
  <c r="T332" i="169"/>
  <c r="T334" i="169"/>
  <c r="T344" i="169"/>
  <c r="T346" i="169"/>
  <c r="N17" i="172"/>
  <c r="O20" i="169"/>
  <c r="N362" i="172"/>
  <c r="T130" i="169"/>
  <c r="N128" i="172"/>
  <c r="O138" i="169"/>
  <c r="T71" i="169"/>
  <c r="T279" i="169"/>
  <c r="T281" i="169"/>
  <c r="T295" i="169"/>
  <c r="T315" i="169"/>
  <c r="T321" i="169"/>
  <c r="T323" i="169"/>
  <c r="T329" i="169"/>
  <c r="T331" i="169"/>
  <c r="R86" i="171"/>
  <c r="T357" i="169"/>
  <c r="N39" i="171"/>
  <c r="T313" i="169"/>
  <c r="T317" i="169"/>
  <c r="T319" i="169"/>
  <c r="R235" i="169"/>
  <c r="S93" i="171"/>
  <c r="T290" i="169"/>
  <c r="T342" i="169"/>
  <c r="S44" i="171"/>
  <c r="S86" i="171"/>
  <c r="T285" i="169"/>
  <c r="T304" i="169"/>
  <c r="T339" i="169"/>
  <c r="T280" i="169"/>
  <c r="T301" i="169"/>
  <c r="T336" i="169"/>
  <c r="O78" i="169"/>
  <c r="Q22" i="169"/>
  <c r="P35" i="170"/>
  <c r="Q37" i="169"/>
  <c r="Q35" i="169" s="1"/>
  <c r="N88" i="170"/>
  <c r="P92" i="170"/>
  <c r="O97" i="169"/>
  <c r="Q121" i="169"/>
  <c r="T312" i="169"/>
  <c r="T314" i="169"/>
  <c r="T316" i="169"/>
  <c r="T318" i="169"/>
  <c r="Q24" i="169"/>
  <c r="M221" i="170"/>
  <c r="M216" i="170" s="1"/>
  <c r="N266" i="169"/>
  <c r="T298" i="169"/>
  <c r="T309" i="169"/>
  <c r="O214" i="169"/>
  <c r="O210" i="169" s="1"/>
  <c r="T291" i="169"/>
  <c r="T338" i="169"/>
  <c r="Q146" i="169"/>
  <c r="T217" i="169"/>
  <c r="T303" i="169"/>
  <c r="T333" i="169"/>
  <c r="T356" i="169"/>
  <c r="T77" i="169"/>
  <c r="T287" i="169"/>
  <c r="T296" i="169"/>
  <c r="T325" i="169"/>
  <c r="T351" i="169"/>
  <c r="L147" i="160" l="1"/>
  <c r="F28" i="167"/>
  <c r="S30" i="173"/>
  <c r="L202" i="160"/>
  <c r="Q147" i="169"/>
  <c r="K82" i="160"/>
  <c r="K202" i="160"/>
  <c r="K200" i="160" s="1"/>
  <c r="K123" i="160"/>
  <c r="K195" i="145"/>
  <c r="K181" i="145"/>
  <c r="J176" i="167"/>
  <c r="L114" i="145"/>
  <c r="L109" i="145"/>
  <c r="R87" i="172"/>
  <c r="K24" i="145"/>
  <c r="L24" i="145"/>
  <c r="C128" i="145"/>
  <c r="Q144" i="172"/>
  <c r="R261" i="172"/>
  <c r="P118" i="169"/>
  <c r="L177" i="145"/>
  <c r="K114" i="145"/>
  <c r="L17" i="145"/>
  <c r="K173" i="145"/>
  <c r="F180" i="167"/>
  <c r="L137" i="145"/>
  <c r="L47" i="145"/>
  <c r="L207" i="145"/>
  <c r="Q93" i="169"/>
  <c r="Q92" i="169" s="1"/>
  <c r="D189" i="145"/>
  <c r="D13" i="145"/>
  <c r="L110" i="145"/>
  <c r="L25" i="145"/>
  <c r="S43" i="172"/>
  <c r="K170" i="145"/>
  <c r="K92" i="126"/>
  <c r="L181" i="126"/>
  <c r="L109" i="126"/>
  <c r="Q54" i="171"/>
  <c r="L175" i="126"/>
  <c r="L162" i="110"/>
  <c r="L23" i="110"/>
  <c r="M25" i="170"/>
  <c r="N25" i="169" s="1"/>
  <c r="D188" i="110"/>
  <c r="K193" i="110"/>
  <c r="K190" i="110" s="1"/>
  <c r="L143" i="110"/>
  <c r="L174" i="110"/>
  <c r="K174" i="110"/>
  <c r="F16" i="167"/>
  <c r="M62" i="170"/>
  <c r="R62" i="170" s="1"/>
  <c r="L64" i="110"/>
  <c r="N74" i="170"/>
  <c r="L194" i="110"/>
  <c r="L211" i="110"/>
  <c r="L192" i="110"/>
  <c r="F206" i="167"/>
  <c r="F204" i="167" s="1"/>
  <c r="K182" i="110"/>
  <c r="K163" i="110"/>
  <c r="P37" i="169"/>
  <c r="P35" i="169" s="1"/>
  <c r="C106" i="167"/>
  <c r="L93" i="110"/>
  <c r="K38" i="110"/>
  <c r="Q201" i="170"/>
  <c r="R201" i="169" s="1"/>
  <c r="L157" i="110"/>
  <c r="L46" i="110"/>
  <c r="K157" i="110"/>
  <c r="P128" i="170"/>
  <c r="Q117" i="169"/>
  <c r="K192" i="110"/>
  <c r="Q35" i="170"/>
  <c r="K132" i="160"/>
  <c r="P41" i="169"/>
  <c r="O278" i="169"/>
  <c r="O277" i="169" s="1"/>
  <c r="O276" i="169" s="1"/>
  <c r="P258" i="173"/>
  <c r="P256" i="173" s="1"/>
  <c r="P243" i="173" s="1"/>
  <c r="L181" i="160"/>
  <c r="L18" i="160"/>
  <c r="I140" i="167"/>
  <c r="K93" i="160"/>
  <c r="K108" i="160"/>
  <c r="K65" i="160"/>
  <c r="G188" i="160"/>
  <c r="N277" i="172"/>
  <c r="R68" i="172"/>
  <c r="S68" i="169" s="1"/>
  <c r="K176" i="145"/>
  <c r="C166" i="145"/>
  <c r="O132" i="169"/>
  <c r="L162" i="145"/>
  <c r="S47" i="171"/>
  <c r="Q48" i="169"/>
  <c r="J150" i="126"/>
  <c r="K163" i="126"/>
  <c r="P87" i="169"/>
  <c r="N92" i="170"/>
  <c r="N83" i="170"/>
  <c r="N39" i="170"/>
  <c r="P278" i="169"/>
  <c r="P277" i="169" s="1"/>
  <c r="P276" i="169" s="1"/>
  <c r="J30" i="167"/>
  <c r="K58" i="110"/>
  <c r="F178" i="110"/>
  <c r="K72" i="110"/>
  <c r="P46" i="169"/>
  <c r="C15" i="165"/>
  <c r="J80" i="126"/>
  <c r="L80" i="126" s="1"/>
  <c r="F4" i="168"/>
  <c r="R137" i="169"/>
  <c r="J43" i="145"/>
  <c r="K63" i="160"/>
  <c r="F15" i="36"/>
  <c r="G189" i="126"/>
  <c r="F15" i="126"/>
  <c r="S62" i="170"/>
  <c r="R50" i="171"/>
  <c r="N256" i="171"/>
  <c r="N243" i="171" s="1"/>
  <c r="R239" i="172"/>
  <c r="P200" i="172"/>
  <c r="P198" i="172" s="1"/>
  <c r="P258" i="172"/>
  <c r="P256" i="172" s="1"/>
  <c r="P243" i="172" s="1"/>
  <c r="O200" i="170"/>
  <c r="O198" i="170" s="1"/>
  <c r="R102" i="169"/>
  <c r="K116" i="145"/>
  <c r="R145" i="172"/>
  <c r="L163" i="145"/>
  <c r="J191" i="145"/>
  <c r="F14" i="160"/>
  <c r="L74" i="160"/>
  <c r="K84" i="160"/>
  <c r="R264" i="170"/>
  <c r="R56" i="171"/>
  <c r="R216" i="173"/>
  <c r="Q84" i="169"/>
  <c r="P45" i="171"/>
  <c r="Q20" i="169"/>
  <c r="R44" i="172"/>
  <c r="O73" i="169"/>
  <c r="J179" i="145"/>
  <c r="I166" i="145"/>
  <c r="P76" i="169"/>
  <c r="Q101" i="169"/>
  <c r="L100" i="160"/>
  <c r="F33" i="165"/>
  <c r="F31" i="165" s="1"/>
  <c r="L164" i="145"/>
  <c r="E165" i="110"/>
  <c r="T308" i="169"/>
  <c r="T310" i="169"/>
  <c r="T330" i="169"/>
  <c r="R113" i="172"/>
  <c r="R240" i="169"/>
  <c r="T240" i="169" s="1"/>
  <c r="Q83" i="173"/>
  <c r="Q136" i="173"/>
  <c r="R136" i="173" s="1"/>
  <c r="S213" i="173"/>
  <c r="S253" i="173"/>
  <c r="P101" i="169"/>
  <c r="P96" i="169" s="1"/>
  <c r="J87" i="167"/>
  <c r="L87" i="126"/>
  <c r="K64" i="145"/>
  <c r="L112" i="145"/>
  <c r="R79" i="169"/>
  <c r="L201" i="126"/>
  <c r="L180" i="160"/>
  <c r="K134" i="160"/>
  <c r="L123" i="160"/>
  <c r="K83" i="110"/>
  <c r="N264" i="169"/>
  <c r="R35" i="171"/>
  <c r="R57" i="169"/>
  <c r="T57" i="169" s="1"/>
  <c r="Q96" i="171"/>
  <c r="Q35" i="172"/>
  <c r="S35" i="172" s="1"/>
  <c r="P30" i="169"/>
  <c r="K18" i="110"/>
  <c r="L39" i="160"/>
  <c r="S27" i="169"/>
  <c r="E52" i="160"/>
  <c r="J70" i="145"/>
  <c r="J122" i="145"/>
  <c r="F213" i="145"/>
  <c r="F211" i="145" s="1"/>
  <c r="J129" i="160"/>
  <c r="Q239" i="170"/>
  <c r="S70" i="171"/>
  <c r="O39" i="170"/>
  <c r="Q39" i="170" s="1"/>
  <c r="O45" i="170"/>
  <c r="P117" i="170"/>
  <c r="N45" i="172"/>
  <c r="Q61" i="169"/>
  <c r="Q79" i="169"/>
  <c r="H188" i="110"/>
  <c r="L182" i="110"/>
  <c r="L163" i="110"/>
  <c r="Q23" i="171"/>
  <c r="Q210" i="172"/>
  <c r="S210" i="172" s="1"/>
  <c r="Q35" i="173"/>
  <c r="S35" i="173" s="1"/>
  <c r="S159" i="173"/>
  <c r="E33" i="34"/>
  <c r="E31" i="34" s="1"/>
  <c r="C189" i="145"/>
  <c r="F43" i="145"/>
  <c r="M200" i="170"/>
  <c r="M198" i="170" s="1"/>
  <c r="S276" i="171"/>
  <c r="N200" i="173"/>
  <c r="Q200" i="173" s="1"/>
  <c r="S200" i="173" s="1"/>
  <c r="R87" i="169"/>
  <c r="S46" i="171"/>
  <c r="L40" i="145"/>
  <c r="L82" i="145"/>
  <c r="L22" i="160"/>
  <c r="L103" i="160"/>
  <c r="C15" i="37"/>
  <c r="E13" i="126"/>
  <c r="C13" i="126"/>
  <c r="L146" i="160"/>
  <c r="D12" i="160"/>
  <c r="K47" i="145"/>
  <c r="L104" i="145"/>
  <c r="K24" i="160"/>
  <c r="L91" i="160"/>
  <c r="K112" i="160"/>
  <c r="K162" i="160"/>
  <c r="L174" i="160"/>
  <c r="K207" i="160"/>
  <c r="K204" i="160" s="1"/>
  <c r="L181" i="110"/>
  <c r="K81" i="110"/>
  <c r="P239" i="169"/>
  <c r="R99" i="171"/>
  <c r="S272" i="172"/>
  <c r="L74" i="110"/>
  <c r="K28" i="160"/>
  <c r="J46" i="167"/>
  <c r="R132" i="173"/>
  <c r="C20" i="34"/>
  <c r="F21" i="34"/>
  <c r="D15" i="36"/>
  <c r="J174" i="167"/>
  <c r="N22" i="169"/>
  <c r="T22" i="169" s="1"/>
  <c r="S22" i="172"/>
  <c r="K78" i="145"/>
  <c r="K73" i="160"/>
  <c r="K83" i="160"/>
  <c r="C188" i="110"/>
  <c r="K161" i="110"/>
  <c r="K109" i="110"/>
  <c r="S141" i="170"/>
  <c r="F198" i="170"/>
  <c r="S219" i="173"/>
  <c r="P23" i="170"/>
  <c r="P83" i="171"/>
  <c r="Q362" i="173"/>
  <c r="T21" i="169"/>
  <c r="R67" i="172"/>
  <c r="R237" i="172"/>
  <c r="S240" i="172"/>
  <c r="R234" i="172"/>
  <c r="L126" i="145"/>
  <c r="C127" i="160"/>
  <c r="I127" i="160"/>
  <c r="L58" i="160"/>
  <c r="F54" i="160"/>
  <c r="Q92" i="173"/>
  <c r="I52" i="160"/>
  <c r="R24" i="169"/>
  <c r="O239" i="169"/>
  <c r="J119" i="167"/>
  <c r="J117" i="167" s="1"/>
  <c r="J93" i="167"/>
  <c r="L132" i="160"/>
  <c r="F204" i="160"/>
  <c r="L204" i="160" s="1"/>
  <c r="K23" i="160"/>
  <c r="K20" i="160" s="1"/>
  <c r="F65" i="167"/>
  <c r="K138" i="160"/>
  <c r="L82" i="160"/>
  <c r="F178" i="160"/>
  <c r="K176" i="160"/>
  <c r="L160" i="160"/>
  <c r="K143" i="160"/>
  <c r="K125" i="160"/>
  <c r="O24" i="169"/>
  <c r="O31" i="169"/>
  <c r="R62" i="173"/>
  <c r="F44" i="167"/>
  <c r="J23" i="167"/>
  <c r="L23" i="167" s="1"/>
  <c r="J14" i="160"/>
  <c r="K74" i="160"/>
  <c r="L17" i="160"/>
  <c r="Q96" i="173"/>
  <c r="M241" i="173"/>
  <c r="R241" i="173" s="1"/>
  <c r="J89" i="160"/>
  <c r="J20" i="160"/>
  <c r="K186" i="160"/>
  <c r="K184" i="160" s="1"/>
  <c r="L73" i="160"/>
  <c r="K91" i="160"/>
  <c r="M46" i="173"/>
  <c r="N46" i="169" s="1"/>
  <c r="F174" i="167"/>
  <c r="L67" i="160"/>
  <c r="L28" i="160"/>
  <c r="L110" i="160"/>
  <c r="L87" i="160"/>
  <c r="K30" i="160"/>
  <c r="J42" i="160"/>
  <c r="L42" i="160" s="1"/>
  <c r="Q24" i="173"/>
  <c r="S24" i="173" s="1"/>
  <c r="S32" i="173"/>
  <c r="O103" i="169"/>
  <c r="P147" i="169"/>
  <c r="P144" i="169" s="1"/>
  <c r="L36" i="160"/>
  <c r="L16" i="160"/>
  <c r="L44" i="160"/>
  <c r="L46" i="160"/>
  <c r="F138" i="167"/>
  <c r="F136" i="167" s="1"/>
  <c r="J79" i="160"/>
  <c r="E12" i="160"/>
  <c r="R79" i="173"/>
  <c r="S79" i="169" s="1"/>
  <c r="F89" i="160"/>
  <c r="P94" i="169"/>
  <c r="Q81" i="169"/>
  <c r="Q46" i="169"/>
  <c r="F162" i="167"/>
  <c r="K23" i="167"/>
  <c r="K16" i="160"/>
  <c r="K104" i="160"/>
  <c r="K100" i="160" s="1"/>
  <c r="K17" i="160"/>
  <c r="M278" i="173"/>
  <c r="M277" i="173" s="1"/>
  <c r="M276" i="173" s="1"/>
  <c r="P198" i="173"/>
  <c r="M103" i="173"/>
  <c r="M96" i="173" s="1"/>
  <c r="L50" i="160"/>
  <c r="K45" i="160"/>
  <c r="K87" i="160"/>
  <c r="F38" i="167"/>
  <c r="K46" i="160"/>
  <c r="J103" i="167"/>
  <c r="L103" i="167" s="1"/>
  <c r="K86" i="160"/>
  <c r="Q34" i="169"/>
  <c r="Q30" i="169"/>
  <c r="Q41" i="169"/>
  <c r="R65" i="172"/>
  <c r="S65" i="172"/>
  <c r="S18" i="172"/>
  <c r="N18" i="169"/>
  <c r="R18" i="172"/>
  <c r="L161" i="145"/>
  <c r="Q149" i="172"/>
  <c r="R364" i="172"/>
  <c r="J35" i="145"/>
  <c r="K65" i="145"/>
  <c r="F35" i="145"/>
  <c r="F62" i="145"/>
  <c r="K77" i="145"/>
  <c r="J123" i="167"/>
  <c r="L83" i="145"/>
  <c r="K82" i="145"/>
  <c r="M47" i="172"/>
  <c r="N47" i="169" s="1"/>
  <c r="L174" i="145"/>
  <c r="L94" i="145"/>
  <c r="J81" i="167"/>
  <c r="L81" i="167" s="1"/>
  <c r="M20" i="172"/>
  <c r="M17" i="172" s="1"/>
  <c r="L181" i="145"/>
  <c r="K110" i="145"/>
  <c r="K40" i="145"/>
  <c r="K35" i="145" s="1"/>
  <c r="K94" i="145"/>
  <c r="L176" i="145"/>
  <c r="D216" i="167"/>
  <c r="D214" i="167" s="1"/>
  <c r="C140" i="167"/>
  <c r="M39" i="169"/>
  <c r="J132" i="167"/>
  <c r="L105" i="145"/>
  <c r="K164" i="145"/>
  <c r="O42" i="169"/>
  <c r="Q40" i="169"/>
  <c r="Q263" i="169"/>
  <c r="O39" i="172"/>
  <c r="N54" i="172"/>
  <c r="N74" i="172"/>
  <c r="N65" i="169"/>
  <c r="R119" i="169"/>
  <c r="S145" i="172"/>
  <c r="S364" i="172"/>
  <c r="N29" i="172"/>
  <c r="N16" i="172" s="1"/>
  <c r="L116" i="145"/>
  <c r="F15" i="145"/>
  <c r="L31" i="145"/>
  <c r="L145" i="145"/>
  <c r="C184" i="167"/>
  <c r="K83" i="145"/>
  <c r="Q101" i="172"/>
  <c r="R101" i="172" s="1"/>
  <c r="Q75" i="172"/>
  <c r="R75" i="169" s="1"/>
  <c r="T75" i="169" s="1"/>
  <c r="K174" i="145"/>
  <c r="J173" i="167"/>
  <c r="J80" i="145"/>
  <c r="R22" i="172"/>
  <c r="Q61" i="172"/>
  <c r="S61" i="172" s="1"/>
  <c r="S32" i="172"/>
  <c r="R40" i="172"/>
  <c r="K18" i="145"/>
  <c r="L38" i="145"/>
  <c r="M41" i="172"/>
  <c r="R41" i="172" s="1"/>
  <c r="K145" i="145"/>
  <c r="K17" i="145"/>
  <c r="L157" i="145"/>
  <c r="F93" i="167"/>
  <c r="I189" i="145"/>
  <c r="K124" i="145"/>
  <c r="K122" i="145" s="1"/>
  <c r="M149" i="172"/>
  <c r="R149" i="172" s="1"/>
  <c r="K163" i="145"/>
  <c r="F168" i="145"/>
  <c r="O101" i="169"/>
  <c r="J114" i="167"/>
  <c r="C100" i="167"/>
  <c r="K181" i="126"/>
  <c r="L187" i="126"/>
  <c r="K195" i="126"/>
  <c r="J141" i="126"/>
  <c r="L18" i="126"/>
  <c r="L86" i="126"/>
  <c r="J206" i="167"/>
  <c r="J204" i="167" s="1"/>
  <c r="J179" i="126"/>
  <c r="F101" i="126"/>
  <c r="L38" i="126"/>
  <c r="F43" i="126"/>
  <c r="J122" i="126"/>
  <c r="L203" i="126"/>
  <c r="L146" i="126"/>
  <c r="E208" i="167"/>
  <c r="D140" i="167"/>
  <c r="I129" i="167"/>
  <c r="J67" i="167"/>
  <c r="J145" i="167"/>
  <c r="J143" i="167"/>
  <c r="J43" i="126"/>
  <c r="J85" i="167"/>
  <c r="J168" i="126"/>
  <c r="K18" i="126"/>
  <c r="K173" i="126"/>
  <c r="K109" i="126"/>
  <c r="K38" i="126"/>
  <c r="F35" i="126"/>
  <c r="L133" i="126"/>
  <c r="M48" i="171"/>
  <c r="J205" i="126"/>
  <c r="G190" i="167"/>
  <c r="C121" i="167"/>
  <c r="M92" i="169"/>
  <c r="G166" i="126"/>
  <c r="J131" i="167"/>
  <c r="J170" i="167"/>
  <c r="K87" i="126"/>
  <c r="K133" i="126"/>
  <c r="C189" i="126"/>
  <c r="E53" i="126"/>
  <c r="K93" i="126"/>
  <c r="K90" i="126" s="1"/>
  <c r="L74" i="126"/>
  <c r="L58" i="126"/>
  <c r="L163" i="126"/>
  <c r="P17" i="171"/>
  <c r="Q18" i="170"/>
  <c r="S18" i="170" s="1"/>
  <c r="N17" i="170"/>
  <c r="P119" i="169"/>
  <c r="P117" i="169" s="1"/>
  <c r="O117" i="170"/>
  <c r="O118" i="169"/>
  <c r="O117" i="169" s="1"/>
  <c r="N117" i="170"/>
  <c r="P25" i="169"/>
  <c r="O23" i="170"/>
  <c r="Q33" i="170"/>
  <c r="R33" i="170" s="1"/>
  <c r="K31" i="110"/>
  <c r="Q42" i="170"/>
  <c r="S42" i="170" s="1"/>
  <c r="L38" i="110"/>
  <c r="Q63" i="170"/>
  <c r="L65" i="110"/>
  <c r="Q105" i="170"/>
  <c r="R105" i="169" s="1"/>
  <c r="L115" i="110"/>
  <c r="Q113" i="170"/>
  <c r="S113" i="170" s="1"/>
  <c r="J121" i="110"/>
  <c r="K138" i="110"/>
  <c r="K136" i="110" s="1"/>
  <c r="J138" i="167"/>
  <c r="J136" i="167" s="1"/>
  <c r="Q132" i="170"/>
  <c r="R132" i="170" s="1"/>
  <c r="J144" i="167"/>
  <c r="I121" i="167"/>
  <c r="D61" i="167"/>
  <c r="L206" i="110"/>
  <c r="F204" i="110"/>
  <c r="L193" i="110"/>
  <c r="F190" i="110"/>
  <c r="S265" i="170"/>
  <c r="R265" i="169"/>
  <c r="T265" i="169" s="1"/>
  <c r="M105" i="170"/>
  <c r="K115" i="110"/>
  <c r="F115" i="167"/>
  <c r="N105" i="169" s="1"/>
  <c r="F100" i="110"/>
  <c r="L100" i="110" s="1"/>
  <c r="K102" i="110"/>
  <c r="K102" i="167" s="1"/>
  <c r="F102" i="167"/>
  <c r="L102" i="110"/>
  <c r="M148" i="170"/>
  <c r="S148" i="170" s="1"/>
  <c r="F159" i="167"/>
  <c r="N148" i="169" s="1"/>
  <c r="F154" i="110"/>
  <c r="M145" i="170"/>
  <c r="S145" i="170" s="1"/>
  <c r="N29" i="170"/>
  <c r="Q64" i="169"/>
  <c r="P60" i="170"/>
  <c r="N221" i="170"/>
  <c r="O222" i="169"/>
  <c r="O221" i="169" s="1"/>
  <c r="Q28" i="170"/>
  <c r="R28" i="169" s="1"/>
  <c r="L24" i="110"/>
  <c r="J24" i="167"/>
  <c r="J20" i="110"/>
  <c r="M364" i="169"/>
  <c r="M362" i="169" s="1"/>
  <c r="C216" i="167"/>
  <c r="C214" i="167" s="1"/>
  <c r="R86" i="170"/>
  <c r="L94" i="110"/>
  <c r="Q364" i="169"/>
  <c r="Q362" i="169" s="1"/>
  <c r="K24" i="110"/>
  <c r="O136" i="170"/>
  <c r="Q136" i="170" s="1"/>
  <c r="M112" i="170"/>
  <c r="M107" i="170" s="1"/>
  <c r="L124" i="110"/>
  <c r="K65" i="110"/>
  <c r="M63" i="170"/>
  <c r="L58" i="110"/>
  <c r="F58" i="167"/>
  <c r="M19" i="170"/>
  <c r="S19" i="170" s="1"/>
  <c r="L17" i="110"/>
  <c r="F14" i="110"/>
  <c r="F156" i="167"/>
  <c r="N145" i="169" s="1"/>
  <c r="Q214" i="169"/>
  <c r="Q210" i="169" s="1"/>
  <c r="J89" i="110"/>
  <c r="S86" i="170"/>
  <c r="R135" i="170"/>
  <c r="O95" i="169"/>
  <c r="Q81" i="170"/>
  <c r="R81" i="169" s="1"/>
  <c r="M277" i="170"/>
  <c r="M276" i="170" s="1"/>
  <c r="N278" i="169"/>
  <c r="N277" i="169" s="1"/>
  <c r="N276" i="169" s="1"/>
  <c r="R278" i="170"/>
  <c r="L144" i="110"/>
  <c r="K144" i="110"/>
  <c r="P32" i="169"/>
  <c r="R148" i="169"/>
  <c r="R265" i="170"/>
  <c r="J39" i="167"/>
  <c r="F186" i="167"/>
  <c r="F184" i="167" s="1"/>
  <c r="J194" i="167"/>
  <c r="L18" i="110"/>
  <c r="F71" i="167"/>
  <c r="J190" i="110"/>
  <c r="F104" i="167"/>
  <c r="Q28" i="169"/>
  <c r="Q23" i="169" s="1"/>
  <c r="F46" i="167"/>
  <c r="F173" i="167"/>
  <c r="F163" i="167"/>
  <c r="F108" i="167"/>
  <c r="S264" i="170"/>
  <c r="K143" i="110"/>
  <c r="N258" i="170"/>
  <c r="N256" i="170" s="1"/>
  <c r="N243" i="170" s="1"/>
  <c r="L36" i="110"/>
  <c r="T264" i="169"/>
  <c r="L145" i="110"/>
  <c r="C34" i="167"/>
  <c r="K46" i="110"/>
  <c r="F184" i="110"/>
  <c r="L184" i="110" s="1"/>
  <c r="F42" i="110"/>
  <c r="I190" i="167"/>
  <c r="E149" i="167"/>
  <c r="E129" i="167"/>
  <c r="E100" i="167"/>
  <c r="F17" i="167"/>
  <c r="L17" i="167" s="1"/>
  <c r="F39" i="167"/>
  <c r="F109" i="167"/>
  <c r="J208" i="110"/>
  <c r="N144" i="170"/>
  <c r="G25" i="34"/>
  <c r="G24" i="34" s="1"/>
  <c r="G13" i="34" s="1"/>
  <c r="D33" i="34"/>
  <c r="D31" i="34" s="1"/>
  <c r="I35" i="34"/>
  <c r="R231" i="172"/>
  <c r="S226" i="172"/>
  <c r="R241" i="169"/>
  <c r="R239" i="169" s="1"/>
  <c r="R241" i="172"/>
  <c r="Q107" i="172"/>
  <c r="R65" i="169"/>
  <c r="I20" i="34"/>
  <c r="I16" i="37"/>
  <c r="I22" i="34"/>
  <c r="I19" i="34"/>
  <c r="F27" i="34"/>
  <c r="D20" i="34"/>
  <c r="D15" i="35"/>
  <c r="F33" i="35"/>
  <c r="F31" i="35" s="1"/>
  <c r="I17" i="34"/>
  <c r="Q261" i="169"/>
  <c r="P128" i="173"/>
  <c r="P115" i="173" s="1"/>
  <c r="R73" i="169"/>
  <c r="P73" i="169"/>
  <c r="L64" i="160"/>
  <c r="Q54" i="173"/>
  <c r="K36" i="160"/>
  <c r="Q40" i="173"/>
  <c r="S40" i="173" s="1"/>
  <c r="E216" i="167"/>
  <c r="E214" i="167" s="1"/>
  <c r="L173" i="145"/>
  <c r="R262" i="172"/>
  <c r="R262" i="169"/>
  <c r="J172" i="167"/>
  <c r="O54" i="172"/>
  <c r="K33" i="126"/>
  <c r="S261" i="170"/>
  <c r="R261" i="170"/>
  <c r="L171" i="110"/>
  <c r="K171" i="110"/>
  <c r="K112" i="110"/>
  <c r="L112" i="110"/>
  <c r="Q88" i="170"/>
  <c r="P74" i="170"/>
  <c r="O60" i="170"/>
  <c r="P29" i="170"/>
  <c r="S73" i="170"/>
  <c r="R48" i="169"/>
  <c r="G12" i="110"/>
  <c r="O33" i="169"/>
  <c r="J83" i="167"/>
  <c r="J167" i="110"/>
  <c r="S25" i="170"/>
  <c r="L31" i="110"/>
  <c r="F117" i="110"/>
  <c r="C178" i="167"/>
  <c r="G100" i="167"/>
  <c r="E20" i="167"/>
  <c r="M70" i="170"/>
  <c r="H12" i="110"/>
  <c r="Q278" i="169"/>
  <c r="Q277" i="169" s="1"/>
  <c r="Q276" i="169" s="1"/>
  <c r="K91" i="110"/>
  <c r="G216" i="167"/>
  <c r="G214" i="167" s="1"/>
  <c r="E42" i="167"/>
  <c r="O47" i="169"/>
  <c r="J161" i="167"/>
  <c r="M55" i="170"/>
  <c r="R55" i="170" s="1"/>
  <c r="I188" i="110"/>
  <c r="L83" i="110"/>
  <c r="K77" i="110"/>
  <c r="L77" i="110"/>
  <c r="L170" i="110"/>
  <c r="F111" i="167"/>
  <c r="L40" i="110"/>
  <c r="P277" i="173"/>
  <c r="P276" i="173" s="1"/>
  <c r="J64" i="167"/>
  <c r="K64" i="160"/>
  <c r="R55" i="173"/>
  <c r="S43" i="173"/>
  <c r="R30" i="173"/>
  <c r="G26" i="167"/>
  <c r="S55" i="173"/>
  <c r="L94" i="160"/>
  <c r="K85" i="160"/>
  <c r="I178" i="167"/>
  <c r="G167" i="167"/>
  <c r="E154" i="167"/>
  <c r="E89" i="167"/>
  <c r="E79" i="167"/>
  <c r="E69" i="167"/>
  <c r="N66" i="173"/>
  <c r="Q66" i="173" s="1"/>
  <c r="F143" i="167"/>
  <c r="L63" i="160"/>
  <c r="K94" i="160"/>
  <c r="J190" i="160"/>
  <c r="H165" i="160"/>
  <c r="J69" i="160"/>
  <c r="G89" i="167"/>
  <c r="K160" i="160"/>
  <c r="O160" i="160" s="1"/>
  <c r="F61" i="160"/>
  <c r="L119" i="160"/>
  <c r="L125" i="160"/>
  <c r="K119" i="160"/>
  <c r="K117" i="160" s="1"/>
  <c r="L117" i="160"/>
  <c r="Q61" i="173"/>
  <c r="S61" i="173" s="1"/>
  <c r="K133" i="160"/>
  <c r="F85" i="167"/>
  <c r="K37" i="167"/>
  <c r="H216" i="167"/>
  <c r="H214" i="167" s="1"/>
  <c r="H127" i="160"/>
  <c r="L85" i="160"/>
  <c r="L192" i="160"/>
  <c r="H188" i="160"/>
  <c r="C188" i="160"/>
  <c r="F160" i="167"/>
  <c r="N149" i="169" s="1"/>
  <c r="K192" i="160"/>
  <c r="K57" i="160"/>
  <c r="K170" i="160"/>
  <c r="K170" i="167" s="1"/>
  <c r="J130" i="145"/>
  <c r="Q118" i="172"/>
  <c r="R118" i="169" s="1"/>
  <c r="O89" i="169"/>
  <c r="O88" i="169" s="1"/>
  <c r="G79" i="167"/>
  <c r="O76" i="169"/>
  <c r="K31" i="145"/>
  <c r="O29" i="172"/>
  <c r="Q23" i="172"/>
  <c r="S105" i="172"/>
  <c r="M96" i="172"/>
  <c r="R278" i="172"/>
  <c r="S278" i="172"/>
  <c r="L132" i="145"/>
  <c r="L152" i="145"/>
  <c r="F210" i="167"/>
  <c r="L49" i="145"/>
  <c r="K72" i="145"/>
  <c r="Q138" i="169"/>
  <c r="S93" i="172"/>
  <c r="F57" i="167"/>
  <c r="L183" i="145"/>
  <c r="K207" i="145"/>
  <c r="J150" i="145"/>
  <c r="R261" i="169"/>
  <c r="S261" i="172"/>
  <c r="J101" i="145"/>
  <c r="F107" i="145"/>
  <c r="K172" i="145"/>
  <c r="O81" i="169"/>
  <c r="E166" i="145"/>
  <c r="O128" i="172"/>
  <c r="Q128" i="172" s="1"/>
  <c r="L172" i="145"/>
  <c r="K105" i="145"/>
  <c r="K101" i="145" s="1"/>
  <c r="J185" i="145"/>
  <c r="L185" i="145" s="1"/>
  <c r="F205" i="145"/>
  <c r="L115" i="145"/>
  <c r="J182" i="167"/>
  <c r="L68" i="145"/>
  <c r="O83" i="172"/>
  <c r="K68" i="145"/>
  <c r="E106" i="167"/>
  <c r="J107" i="145"/>
  <c r="K115" i="145"/>
  <c r="J186" i="167"/>
  <c r="J184" i="167" s="1"/>
  <c r="K46" i="145"/>
  <c r="P83" i="172"/>
  <c r="M107" i="172"/>
  <c r="K132" i="145"/>
  <c r="J171" i="167"/>
  <c r="L171" i="167" s="1"/>
  <c r="K86" i="145"/>
  <c r="K187" i="145"/>
  <c r="K185" i="145" s="1"/>
  <c r="L187" i="145"/>
  <c r="K58" i="145"/>
  <c r="J168" i="145"/>
  <c r="O56" i="169"/>
  <c r="J50" i="167"/>
  <c r="J48" i="167" s="1"/>
  <c r="K43" i="126"/>
  <c r="L17" i="126"/>
  <c r="K17" i="126"/>
  <c r="J15" i="126"/>
  <c r="L15" i="126" s="1"/>
  <c r="R18" i="171"/>
  <c r="J191" i="126"/>
  <c r="J189" i="126" s="1"/>
  <c r="P34" i="169"/>
  <c r="Q42" i="169"/>
  <c r="Q47" i="169"/>
  <c r="Q87" i="169"/>
  <c r="O129" i="169"/>
  <c r="O45" i="171"/>
  <c r="O60" i="171"/>
  <c r="J134" i="167"/>
  <c r="L134" i="167" s="1"/>
  <c r="L64" i="126"/>
  <c r="D13" i="126"/>
  <c r="O261" i="169"/>
  <c r="H190" i="167"/>
  <c r="H178" i="167"/>
  <c r="D149" i="167"/>
  <c r="D89" i="167"/>
  <c r="K145" i="126"/>
  <c r="G149" i="167"/>
  <c r="K86" i="126"/>
  <c r="Q201" i="169"/>
  <c r="R81" i="171"/>
  <c r="S81" i="171"/>
  <c r="J193" i="167"/>
  <c r="L112" i="126"/>
  <c r="K58" i="126"/>
  <c r="F67" i="167"/>
  <c r="Q61" i="171"/>
  <c r="S61" i="171" s="1"/>
  <c r="K112" i="126"/>
  <c r="L103" i="126"/>
  <c r="J73" i="167"/>
  <c r="R78" i="171"/>
  <c r="H89" i="167"/>
  <c r="G14" i="167"/>
  <c r="L110" i="126"/>
  <c r="J219" i="167"/>
  <c r="K68" i="126"/>
  <c r="Q221" i="171"/>
  <c r="J90" i="126"/>
  <c r="L90" i="126" s="1"/>
  <c r="L24" i="126"/>
  <c r="F56" i="167"/>
  <c r="Q88" i="171"/>
  <c r="S88" i="171" s="1"/>
  <c r="L33" i="126"/>
  <c r="L160" i="126"/>
  <c r="O86" i="169"/>
  <c r="K74" i="126"/>
  <c r="O83" i="171"/>
  <c r="O258" i="171"/>
  <c r="H258" i="171" s="1"/>
  <c r="H256" i="171" s="1"/>
  <c r="H243" i="171" s="1"/>
  <c r="Q216" i="171"/>
  <c r="P89" i="169"/>
  <c r="P88" i="169" s="1"/>
  <c r="O29" i="171"/>
  <c r="O74" i="171"/>
  <c r="F97" i="126"/>
  <c r="F107" i="126"/>
  <c r="J109" i="167"/>
  <c r="F32" i="167"/>
  <c r="F27" i="126"/>
  <c r="E128" i="126"/>
  <c r="Q55" i="169"/>
  <c r="K173" i="110"/>
  <c r="Q263" i="170"/>
  <c r="R263" i="170" s="1"/>
  <c r="L173" i="110"/>
  <c r="I127" i="110"/>
  <c r="S146" i="170"/>
  <c r="J152" i="167"/>
  <c r="N109" i="169"/>
  <c r="T109" i="169" s="1"/>
  <c r="S109" i="170"/>
  <c r="R119" i="170"/>
  <c r="S119" i="170"/>
  <c r="P39" i="170"/>
  <c r="R22" i="170"/>
  <c r="K67" i="110"/>
  <c r="J129" i="110"/>
  <c r="J151" i="167"/>
  <c r="J216" i="110"/>
  <c r="J214" i="110" s="1"/>
  <c r="L123" i="110"/>
  <c r="K123" i="110"/>
  <c r="J210" i="167"/>
  <c r="Q80" i="169"/>
  <c r="O364" i="169"/>
  <c r="O362" i="169" s="1"/>
  <c r="O262" i="169"/>
  <c r="L67" i="110"/>
  <c r="K132" i="110"/>
  <c r="K210" i="110"/>
  <c r="K219" i="110"/>
  <c r="D79" i="167"/>
  <c r="P83" i="170"/>
  <c r="S22" i="170"/>
  <c r="F129" i="110"/>
  <c r="L132" i="110"/>
  <c r="L219" i="110"/>
  <c r="S364" i="170" s="1"/>
  <c r="S65" i="170"/>
  <c r="O148" i="169"/>
  <c r="L134" i="110"/>
  <c r="Q364" i="170"/>
  <c r="L108" i="110"/>
  <c r="K198" i="110"/>
  <c r="L161" i="110"/>
  <c r="R65" i="170"/>
  <c r="L198" i="167"/>
  <c r="L196" i="167" s="1"/>
  <c r="K108" i="110"/>
  <c r="F196" i="110"/>
  <c r="N128" i="170"/>
  <c r="L198" i="110"/>
  <c r="P45" i="170"/>
  <c r="P214" i="169"/>
  <c r="P210" i="169" s="1"/>
  <c r="K134" i="110"/>
  <c r="R146" i="170"/>
  <c r="F121" i="110"/>
  <c r="K151" i="110"/>
  <c r="O54" i="170"/>
  <c r="J108" i="167"/>
  <c r="L151" i="110"/>
  <c r="I12" i="110"/>
  <c r="O128" i="170"/>
  <c r="Q128" i="170" s="1"/>
  <c r="M70" i="172"/>
  <c r="M66" i="172" s="1"/>
  <c r="L75" i="145"/>
  <c r="K75" i="145"/>
  <c r="K85" i="145"/>
  <c r="L85" i="145"/>
  <c r="F84" i="167"/>
  <c r="K95" i="145"/>
  <c r="L95" i="145"/>
  <c r="S117" i="171"/>
  <c r="M37" i="170"/>
  <c r="L50" i="110"/>
  <c r="K206" i="167"/>
  <c r="K204" i="167" s="1"/>
  <c r="H34" i="34"/>
  <c r="H33" i="34" s="1"/>
  <c r="H31" i="34" s="1"/>
  <c r="F33" i="34"/>
  <c r="F31" i="34" s="1"/>
  <c r="D13" i="37"/>
  <c r="D11" i="37" s="1"/>
  <c r="L134" i="126"/>
  <c r="K134" i="126"/>
  <c r="K130" i="126" s="1"/>
  <c r="F133" i="167"/>
  <c r="F130" i="126"/>
  <c r="M261" i="171"/>
  <c r="L172" i="126"/>
  <c r="K172" i="126"/>
  <c r="F94" i="167"/>
  <c r="K94" i="110"/>
  <c r="M87" i="170"/>
  <c r="K87" i="110"/>
  <c r="L87" i="110"/>
  <c r="M69" i="170"/>
  <c r="R69" i="170" s="1"/>
  <c r="F73" i="167"/>
  <c r="F69" i="110"/>
  <c r="L73" i="110"/>
  <c r="M64" i="170"/>
  <c r="S64" i="170" s="1"/>
  <c r="K66" i="110"/>
  <c r="L66" i="110"/>
  <c r="K40" i="126"/>
  <c r="M43" i="171"/>
  <c r="N43" i="169" s="1"/>
  <c r="F74" i="167"/>
  <c r="N70" i="169" s="1"/>
  <c r="T70" i="169" s="1"/>
  <c r="F122" i="145"/>
  <c r="C23" i="168"/>
  <c r="D23" i="168" s="1"/>
  <c r="I26" i="37" s="1"/>
  <c r="F16" i="35"/>
  <c r="F17" i="34"/>
  <c r="F16" i="34" s="1"/>
  <c r="S129" i="171"/>
  <c r="M128" i="171"/>
  <c r="M115" i="171" s="1"/>
  <c r="L157" i="160"/>
  <c r="K157" i="160"/>
  <c r="K157" i="167" s="1"/>
  <c r="M129" i="173"/>
  <c r="K142" i="160"/>
  <c r="L142" i="160"/>
  <c r="F142" i="167"/>
  <c r="L124" i="160"/>
  <c r="F121" i="160"/>
  <c r="L121" i="160" s="1"/>
  <c r="C12" i="160"/>
  <c r="K180" i="110"/>
  <c r="K180" i="167" s="1"/>
  <c r="J180" i="167"/>
  <c r="L180" i="110"/>
  <c r="K175" i="110"/>
  <c r="J175" i="167"/>
  <c r="L175" i="167" s="1"/>
  <c r="L175" i="110"/>
  <c r="J169" i="167"/>
  <c r="K169" i="110"/>
  <c r="L169" i="110"/>
  <c r="M134" i="170"/>
  <c r="M128" i="170" s="1"/>
  <c r="F146" i="167"/>
  <c r="K146" i="110"/>
  <c r="L146" i="110"/>
  <c r="M103" i="170"/>
  <c r="N103" i="169" s="1"/>
  <c r="F113" i="167"/>
  <c r="C24" i="168"/>
  <c r="D24" i="168" s="1"/>
  <c r="I26" i="165" s="1"/>
  <c r="J94" i="167"/>
  <c r="J212" i="160"/>
  <c r="J210" i="160" s="1"/>
  <c r="L214" i="160"/>
  <c r="C26" i="34"/>
  <c r="F26" i="37"/>
  <c r="R69" i="169"/>
  <c r="R105" i="172"/>
  <c r="R93" i="172"/>
  <c r="S239" i="172"/>
  <c r="F123" i="167"/>
  <c r="M263" i="172"/>
  <c r="S263" i="172" s="1"/>
  <c r="L76" i="160"/>
  <c r="L75" i="126"/>
  <c r="K75" i="126"/>
  <c r="J74" i="167"/>
  <c r="J205" i="145"/>
  <c r="L208" i="145"/>
  <c r="K208" i="145"/>
  <c r="J211" i="167"/>
  <c r="K182" i="145"/>
  <c r="F181" i="167"/>
  <c r="K131" i="160"/>
  <c r="L131" i="160"/>
  <c r="F154" i="160"/>
  <c r="K156" i="160"/>
  <c r="L156" i="160"/>
  <c r="M261" i="173"/>
  <c r="M258" i="173" s="1"/>
  <c r="L171" i="160"/>
  <c r="K171" i="160"/>
  <c r="L193" i="160"/>
  <c r="F190" i="160"/>
  <c r="K193" i="160"/>
  <c r="R69" i="172"/>
  <c r="J130" i="126"/>
  <c r="L132" i="126"/>
  <c r="M44" i="173"/>
  <c r="R44" i="173" s="1"/>
  <c r="F34" i="160"/>
  <c r="F40" i="167"/>
  <c r="L40" i="167" s="1"/>
  <c r="M80" i="173"/>
  <c r="M74" i="173" s="1"/>
  <c r="L86" i="160"/>
  <c r="F79" i="160"/>
  <c r="M89" i="173"/>
  <c r="F96" i="160"/>
  <c r="L96" i="160" s="1"/>
  <c r="K98" i="160"/>
  <c r="K96" i="160" s="1"/>
  <c r="L98" i="160"/>
  <c r="C28" i="34"/>
  <c r="C25" i="35"/>
  <c r="C24" i="35" s="1"/>
  <c r="F28" i="35"/>
  <c r="R23" i="171"/>
  <c r="S23" i="171"/>
  <c r="E15" i="35"/>
  <c r="E13" i="35" s="1"/>
  <c r="E11" i="35" s="1"/>
  <c r="K208" i="126"/>
  <c r="K205" i="126" s="1"/>
  <c r="F205" i="126"/>
  <c r="L208" i="126"/>
  <c r="F211" i="167"/>
  <c r="H166" i="126"/>
  <c r="K174" i="126"/>
  <c r="M263" i="171"/>
  <c r="R263" i="171" s="1"/>
  <c r="L174" i="126"/>
  <c r="L164" i="126"/>
  <c r="K164" i="126"/>
  <c r="F147" i="167"/>
  <c r="K148" i="126"/>
  <c r="K141" i="126" s="1"/>
  <c r="M31" i="173"/>
  <c r="M29" i="173" s="1"/>
  <c r="M16" i="173" s="1"/>
  <c r="F26" i="160"/>
  <c r="S62" i="172"/>
  <c r="M364" i="171"/>
  <c r="M362" i="171" s="1"/>
  <c r="S362" i="171" s="1"/>
  <c r="F213" i="126"/>
  <c r="F211" i="126" s="1"/>
  <c r="K216" i="126"/>
  <c r="L216" i="126"/>
  <c r="S123" i="170"/>
  <c r="R123" i="170"/>
  <c r="R97" i="169"/>
  <c r="T97" i="169" s="1"/>
  <c r="S97" i="170"/>
  <c r="N236" i="169"/>
  <c r="F18" i="165"/>
  <c r="F19" i="34"/>
  <c r="F18" i="34" s="1"/>
  <c r="J133" i="167"/>
  <c r="K134" i="145"/>
  <c r="F141" i="145"/>
  <c r="K146" i="145"/>
  <c r="L146" i="145"/>
  <c r="R146" i="172"/>
  <c r="F157" i="167"/>
  <c r="N146" i="169" s="1"/>
  <c r="Q43" i="169"/>
  <c r="K29" i="145"/>
  <c r="L43" i="145"/>
  <c r="K92" i="145"/>
  <c r="G15" i="37"/>
  <c r="G13" i="37" s="1"/>
  <c r="G11" i="37" s="1"/>
  <c r="I208" i="167"/>
  <c r="J213" i="126"/>
  <c r="J211" i="126" s="1"/>
  <c r="G53" i="126"/>
  <c r="K214" i="160"/>
  <c r="L124" i="145"/>
  <c r="L135" i="145"/>
  <c r="R249" i="171"/>
  <c r="R183" i="173"/>
  <c r="S338" i="172"/>
  <c r="R276" i="171"/>
  <c r="R27" i="169"/>
  <c r="T27" i="169" s="1"/>
  <c r="S288" i="171"/>
  <c r="R234" i="173"/>
  <c r="N96" i="170"/>
  <c r="P80" i="169"/>
  <c r="P128" i="172"/>
  <c r="P115" i="172" s="1"/>
  <c r="R18" i="173"/>
  <c r="R17" i="173" s="1"/>
  <c r="R43" i="173"/>
  <c r="N258" i="173"/>
  <c r="N256" i="173" s="1"/>
  <c r="N243" i="173" s="1"/>
  <c r="R138" i="169"/>
  <c r="L32" i="126"/>
  <c r="S31" i="172"/>
  <c r="R85" i="169"/>
  <c r="C13" i="165"/>
  <c r="C11" i="165" s="1"/>
  <c r="C13" i="145"/>
  <c r="J18" i="167"/>
  <c r="L18" i="167" s="1"/>
  <c r="R147" i="173"/>
  <c r="D52" i="110"/>
  <c r="E12" i="110"/>
  <c r="C12" i="110"/>
  <c r="E4" i="168"/>
  <c r="C25" i="37"/>
  <c r="C24" i="37" s="1"/>
  <c r="C13" i="37" s="1"/>
  <c r="C11" i="37" s="1"/>
  <c r="R119" i="173"/>
  <c r="R245" i="170"/>
  <c r="R333" i="170"/>
  <c r="R281" i="171"/>
  <c r="S185" i="173"/>
  <c r="S209" i="173"/>
  <c r="P115" i="171"/>
  <c r="O48" i="169"/>
  <c r="N60" i="173"/>
  <c r="K113" i="110"/>
  <c r="L136" i="110"/>
  <c r="K156" i="110"/>
  <c r="L66" i="160"/>
  <c r="S81" i="170"/>
  <c r="H128" i="126"/>
  <c r="K66" i="145"/>
  <c r="K113" i="145"/>
  <c r="L72" i="160"/>
  <c r="K111" i="160"/>
  <c r="S357" i="170"/>
  <c r="R269" i="172"/>
  <c r="R35" i="173"/>
  <c r="S214" i="173"/>
  <c r="N45" i="171"/>
  <c r="O87" i="169"/>
  <c r="Q76" i="169"/>
  <c r="Q85" i="169"/>
  <c r="O32" i="169"/>
  <c r="O43" i="169"/>
  <c r="P60" i="173"/>
  <c r="O258" i="173"/>
  <c r="K37" i="126"/>
  <c r="L150" i="126"/>
  <c r="E127" i="160"/>
  <c r="C52" i="160"/>
  <c r="S48" i="172"/>
  <c r="S164" i="170"/>
  <c r="T327" i="169"/>
  <c r="Q92" i="171"/>
  <c r="S92" i="171" s="1"/>
  <c r="Q44" i="169"/>
  <c r="P31" i="169"/>
  <c r="P42" i="169"/>
  <c r="Q103" i="169"/>
  <c r="Q144" i="173"/>
  <c r="R144" i="173" s="1"/>
  <c r="S26" i="169"/>
  <c r="G33" i="34"/>
  <c r="G31" i="34" s="1"/>
  <c r="E20" i="34"/>
  <c r="E15" i="34" s="1"/>
  <c r="I166" i="126"/>
  <c r="J163" i="167"/>
  <c r="K148" i="145"/>
  <c r="K211" i="110"/>
  <c r="K17" i="110"/>
  <c r="B4" i="168"/>
  <c r="S283" i="170"/>
  <c r="T345" i="169"/>
  <c r="T347" i="169"/>
  <c r="Q107" i="171"/>
  <c r="S158" i="171"/>
  <c r="P44" i="169"/>
  <c r="Q221" i="172"/>
  <c r="Q216" i="172" s="1"/>
  <c r="C15" i="35"/>
  <c r="E15" i="37"/>
  <c r="E13" i="37" s="1"/>
  <c r="E11" i="37" s="1"/>
  <c r="E189" i="126"/>
  <c r="K92" i="160"/>
  <c r="K89" i="160" s="1"/>
  <c r="R330" i="173"/>
  <c r="R224" i="173"/>
  <c r="S108" i="173"/>
  <c r="T245" i="169"/>
  <c r="T322" i="169"/>
  <c r="T324" i="169"/>
  <c r="T328" i="169"/>
  <c r="R160" i="170"/>
  <c r="R234" i="170"/>
  <c r="O29" i="170"/>
  <c r="P144" i="170"/>
  <c r="O200" i="171"/>
  <c r="Q96" i="172"/>
  <c r="S96" i="172" s="1"/>
  <c r="P45" i="173"/>
  <c r="L160" i="110"/>
  <c r="L185" i="126"/>
  <c r="I15" i="35"/>
  <c r="C15" i="36"/>
  <c r="C13" i="36" s="1"/>
  <c r="C11" i="36" s="1"/>
  <c r="L115" i="126"/>
  <c r="L157" i="126"/>
  <c r="F131" i="167"/>
  <c r="S129" i="172"/>
  <c r="D165" i="110"/>
  <c r="C165" i="110"/>
  <c r="R145" i="169"/>
  <c r="L75" i="110"/>
  <c r="L16" i="110"/>
  <c r="S68" i="171"/>
  <c r="R293" i="173"/>
  <c r="O66" i="170"/>
  <c r="O144" i="170"/>
  <c r="Q89" i="169"/>
  <c r="Q88" i="169" s="1"/>
  <c r="K45" i="110"/>
  <c r="L142" i="110"/>
  <c r="K121" i="160"/>
  <c r="L48" i="110"/>
  <c r="H16" i="34"/>
  <c r="H15" i="34" s="1"/>
  <c r="I15" i="34" s="1"/>
  <c r="F22" i="34"/>
  <c r="F20" i="34" s="1"/>
  <c r="F20" i="37"/>
  <c r="F15" i="37" s="1"/>
  <c r="L60" i="145"/>
  <c r="R220" i="173"/>
  <c r="R346" i="171"/>
  <c r="R234" i="171"/>
  <c r="R229" i="170"/>
  <c r="R322" i="170"/>
  <c r="Q144" i="171"/>
  <c r="S144" i="171" s="1"/>
  <c r="R124" i="172"/>
  <c r="R109" i="170"/>
  <c r="S109" i="169" s="1"/>
  <c r="N83" i="172"/>
  <c r="Q117" i="172"/>
  <c r="I21" i="34"/>
  <c r="H15" i="37"/>
  <c r="D128" i="126"/>
  <c r="F125" i="167"/>
  <c r="N113" i="169" s="1"/>
  <c r="L143" i="160"/>
  <c r="R163" i="173"/>
  <c r="R143" i="173"/>
  <c r="S355" i="170"/>
  <c r="R277" i="171"/>
  <c r="O107" i="170"/>
  <c r="P17" i="172"/>
  <c r="O34" i="169"/>
  <c r="O30" i="169"/>
  <c r="E15" i="165"/>
  <c r="E13" i="165" s="1"/>
  <c r="E11" i="165" s="1"/>
  <c r="D129" i="167"/>
  <c r="K175" i="126"/>
  <c r="K174" i="167" s="1"/>
  <c r="K84" i="126"/>
  <c r="F179" i="145"/>
  <c r="H166" i="145"/>
  <c r="L75" i="160"/>
  <c r="E188" i="110"/>
  <c r="R348" i="170"/>
  <c r="R26" i="169"/>
  <c r="T26" i="169" s="1"/>
  <c r="S154" i="173"/>
  <c r="S178" i="170"/>
  <c r="T302" i="169"/>
  <c r="R102" i="171"/>
  <c r="R181" i="171"/>
  <c r="S211" i="173"/>
  <c r="P261" i="169"/>
  <c r="K76" i="110"/>
  <c r="I27" i="34"/>
  <c r="I20" i="167"/>
  <c r="K83" i="126"/>
  <c r="F70" i="126"/>
  <c r="L23" i="126"/>
  <c r="H13" i="145"/>
  <c r="R46" i="172"/>
  <c r="L134" i="145"/>
  <c r="R201" i="172"/>
  <c r="K76" i="160"/>
  <c r="J115" i="167"/>
  <c r="K152" i="160"/>
  <c r="K149" i="160" s="1"/>
  <c r="R201" i="173"/>
  <c r="S163" i="171"/>
  <c r="T348" i="169"/>
  <c r="T350" i="169"/>
  <c r="Q239" i="171"/>
  <c r="O44" i="169"/>
  <c r="O40" i="169"/>
  <c r="F54" i="110"/>
  <c r="L59" i="110"/>
  <c r="P56" i="169"/>
  <c r="P54" i="170"/>
  <c r="O55" i="169"/>
  <c r="L59" i="126"/>
  <c r="K57" i="126"/>
  <c r="H54" i="167"/>
  <c r="G52" i="160"/>
  <c r="K58" i="160"/>
  <c r="R278" i="169"/>
  <c r="R278" i="173"/>
  <c r="K158" i="160"/>
  <c r="S79" i="173"/>
  <c r="D52" i="160"/>
  <c r="K77" i="160"/>
  <c r="J61" i="160"/>
  <c r="K66" i="160"/>
  <c r="Q64" i="173"/>
  <c r="R64" i="173" s="1"/>
  <c r="O45" i="173"/>
  <c r="I34" i="167"/>
  <c r="S34" i="173"/>
  <c r="R34" i="173"/>
  <c r="K32" i="160"/>
  <c r="L32" i="160"/>
  <c r="P17" i="173"/>
  <c r="D53" i="145"/>
  <c r="O80" i="169"/>
  <c r="K87" i="145"/>
  <c r="R80" i="172" s="1"/>
  <c r="L87" i="145"/>
  <c r="K199" i="145"/>
  <c r="K197" i="145" s="1"/>
  <c r="F197" i="145"/>
  <c r="L197" i="145" s="1"/>
  <c r="P201" i="169"/>
  <c r="Q262" i="169"/>
  <c r="K160" i="145"/>
  <c r="D128" i="145"/>
  <c r="F155" i="145"/>
  <c r="L159" i="145"/>
  <c r="P132" i="169"/>
  <c r="Q132" i="169"/>
  <c r="H140" i="167"/>
  <c r="F130" i="145"/>
  <c r="R118" i="172"/>
  <c r="L124" i="167"/>
  <c r="P93" i="169"/>
  <c r="L93" i="145"/>
  <c r="R85" i="172"/>
  <c r="S85" i="172"/>
  <c r="J92" i="167"/>
  <c r="K93" i="145"/>
  <c r="I53" i="145"/>
  <c r="R76" i="172"/>
  <c r="P74" i="172"/>
  <c r="F80" i="145"/>
  <c r="S68" i="172"/>
  <c r="K73" i="145"/>
  <c r="L73" i="145"/>
  <c r="M56" i="172"/>
  <c r="N56" i="169" s="1"/>
  <c r="Q47" i="172"/>
  <c r="L46" i="145"/>
  <c r="P40" i="169"/>
  <c r="L30" i="145"/>
  <c r="L29" i="145"/>
  <c r="P24" i="169"/>
  <c r="P78" i="169"/>
  <c r="K64" i="126"/>
  <c r="R46" i="171"/>
  <c r="Q32" i="171"/>
  <c r="R32" i="169" s="1"/>
  <c r="K32" i="126"/>
  <c r="Q33" i="171"/>
  <c r="S33" i="171" s="1"/>
  <c r="R30" i="171"/>
  <c r="P258" i="170"/>
  <c r="P256" i="170" s="1"/>
  <c r="R266" i="170"/>
  <c r="S266" i="169" s="1"/>
  <c r="S266" i="170"/>
  <c r="R148" i="170"/>
  <c r="Q148" i="169"/>
  <c r="Q144" i="169" s="1"/>
  <c r="L156" i="110"/>
  <c r="J156" i="167"/>
  <c r="J149" i="110"/>
  <c r="K152" i="110"/>
  <c r="Q109" i="169"/>
  <c r="Q107" i="169" s="1"/>
  <c r="P107" i="170"/>
  <c r="P107" i="169"/>
  <c r="O107" i="169"/>
  <c r="L113" i="110"/>
  <c r="Q103" i="170"/>
  <c r="R103" i="170" s="1"/>
  <c r="J111" i="167"/>
  <c r="K84" i="110"/>
  <c r="L84" i="110"/>
  <c r="J84" i="167"/>
  <c r="J79" i="110"/>
  <c r="K82" i="110"/>
  <c r="Q76" i="170"/>
  <c r="R76" i="169" s="1"/>
  <c r="P69" i="169"/>
  <c r="K71" i="110"/>
  <c r="J63" i="167"/>
  <c r="I54" i="167"/>
  <c r="O38" i="170"/>
  <c r="H38" i="170" s="1"/>
  <c r="K44" i="110"/>
  <c r="K44" i="167" s="1"/>
  <c r="J44" i="167"/>
  <c r="P48" i="169"/>
  <c r="L32" i="110"/>
  <c r="I26" i="167"/>
  <c r="J32" i="167"/>
  <c r="K32" i="110"/>
  <c r="R30" i="170"/>
  <c r="Q32" i="169"/>
  <c r="Q33" i="169"/>
  <c r="J16" i="167"/>
  <c r="J14" i="110"/>
  <c r="K16" i="110"/>
  <c r="O276" i="173"/>
  <c r="Q277" i="173"/>
  <c r="P74" i="173"/>
  <c r="H79" i="167"/>
  <c r="N74" i="173"/>
  <c r="S62" i="173"/>
  <c r="O60" i="173"/>
  <c r="O62" i="169"/>
  <c r="J54" i="160"/>
  <c r="R54" i="173"/>
  <c r="R48" i="173"/>
  <c r="H12" i="160"/>
  <c r="N45" i="173"/>
  <c r="S44" i="173"/>
  <c r="R44" i="169"/>
  <c r="O39" i="173"/>
  <c r="J26" i="160"/>
  <c r="R32" i="173"/>
  <c r="Q23" i="173"/>
  <c r="S23" i="173" s="1"/>
  <c r="O18" i="169"/>
  <c r="O17" i="169" s="1"/>
  <c r="R73" i="173"/>
  <c r="M66" i="173"/>
  <c r="S73" i="173"/>
  <c r="N73" i="169"/>
  <c r="M362" i="173"/>
  <c r="R364" i="173"/>
  <c r="N94" i="169"/>
  <c r="T94" i="169" s="1"/>
  <c r="R94" i="173"/>
  <c r="S94" i="169" s="1"/>
  <c r="M92" i="173"/>
  <c r="R200" i="173"/>
  <c r="S41" i="173"/>
  <c r="R41" i="173"/>
  <c r="H239" i="173"/>
  <c r="H239" i="169" s="1"/>
  <c r="Q239" i="173"/>
  <c r="F167" i="160"/>
  <c r="F165" i="160" s="1"/>
  <c r="J31" i="167"/>
  <c r="K115" i="160"/>
  <c r="K163" i="160"/>
  <c r="L24" i="160"/>
  <c r="P39" i="173"/>
  <c r="M60" i="173"/>
  <c r="J149" i="160"/>
  <c r="L115" i="160"/>
  <c r="O198" i="173"/>
  <c r="R103" i="173"/>
  <c r="J140" i="160"/>
  <c r="P96" i="173"/>
  <c r="R96" i="173" s="1"/>
  <c r="L163" i="160"/>
  <c r="K175" i="160"/>
  <c r="E34" i="167"/>
  <c r="D20" i="167"/>
  <c r="F129" i="160"/>
  <c r="L129" i="160" s="1"/>
  <c r="N29" i="173"/>
  <c r="D54" i="167"/>
  <c r="S54" i="173"/>
  <c r="F24" i="167"/>
  <c r="P263" i="169"/>
  <c r="L170" i="160"/>
  <c r="I89" i="167"/>
  <c r="D188" i="160"/>
  <c r="K182" i="160"/>
  <c r="J106" i="160"/>
  <c r="O128" i="173"/>
  <c r="O115" i="173" s="1"/>
  <c r="K146" i="160"/>
  <c r="J146" i="167"/>
  <c r="J167" i="160"/>
  <c r="F20" i="160"/>
  <c r="L20" i="160" s="1"/>
  <c r="D190" i="167"/>
  <c r="D178" i="167"/>
  <c r="I165" i="160"/>
  <c r="P64" i="169"/>
  <c r="Q88" i="173"/>
  <c r="J154" i="160"/>
  <c r="K72" i="160"/>
  <c r="K31" i="160"/>
  <c r="I188" i="160"/>
  <c r="N62" i="169"/>
  <c r="P29" i="173"/>
  <c r="J59" i="167"/>
  <c r="O79" i="169"/>
  <c r="L184" i="160"/>
  <c r="G165" i="160"/>
  <c r="Q33" i="173"/>
  <c r="O29" i="173"/>
  <c r="K109" i="160"/>
  <c r="N115" i="173"/>
  <c r="L152" i="160"/>
  <c r="L31" i="160"/>
  <c r="R41" i="169"/>
  <c r="K59" i="160"/>
  <c r="O147" i="169"/>
  <c r="N112" i="169"/>
  <c r="T112" i="169" s="1"/>
  <c r="L109" i="160"/>
  <c r="C61" i="167"/>
  <c r="D208" i="167"/>
  <c r="M136" i="169"/>
  <c r="D14" i="167"/>
  <c r="E188" i="160"/>
  <c r="I14" i="167"/>
  <c r="F170" i="167"/>
  <c r="L77" i="160"/>
  <c r="O74" i="173"/>
  <c r="H189" i="145"/>
  <c r="N235" i="172"/>
  <c r="Q235" i="172" s="1"/>
  <c r="S201" i="172"/>
  <c r="K193" i="145"/>
  <c r="L193" i="145"/>
  <c r="J192" i="167"/>
  <c r="I167" i="167"/>
  <c r="H154" i="167"/>
  <c r="S148" i="172"/>
  <c r="Q92" i="172"/>
  <c r="S92" i="172" s="1"/>
  <c r="O93" i="169"/>
  <c r="L97" i="145"/>
  <c r="P85" i="169"/>
  <c r="J86" i="167"/>
  <c r="O74" i="172"/>
  <c r="Q66" i="172"/>
  <c r="P60" i="172"/>
  <c r="R62" i="172"/>
  <c r="O60" i="172"/>
  <c r="R62" i="169"/>
  <c r="J62" i="145"/>
  <c r="L62" i="145" s="1"/>
  <c r="L66" i="145"/>
  <c r="J55" i="145"/>
  <c r="P33" i="169"/>
  <c r="Q30" i="172"/>
  <c r="S30" i="172" s="1"/>
  <c r="R33" i="172"/>
  <c r="S33" i="172"/>
  <c r="P20" i="169"/>
  <c r="O17" i="172"/>
  <c r="Q17" i="172"/>
  <c r="R20" i="169"/>
  <c r="S20" i="172"/>
  <c r="R20" i="172"/>
  <c r="S20" i="169" s="1"/>
  <c r="G13" i="145"/>
  <c r="H362" i="172"/>
  <c r="Q362" i="172"/>
  <c r="S362" i="172" s="1"/>
  <c r="M136" i="172"/>
  <c r="S138" i="172"/>
  <c r="R138" i="172"/>
  <c r="M83" i="172"/>
  <c r="N86" i="169"/>
  <c r="T86" i="169" s="1"/>
  <c r="Q136" i="172"/>
  <c r="N115" i="172"/>
  <c r="R132" i="172"/>
  <c r="M128" i="172"/>
  <c r="S132" i="172"/>
  <c r="S63" i="172"/>
  <c r="M60" i="172"/>
  <c r="N63" i="169"/>
  <c r="R63" i="172"/>
  <c r="P55" i="169"/>
  <c r="L120" i="145"/>
  <c r="J155" i="145"/>
  <c r="J147" i="167"/>
  <c r="R43" i="172"/>
  <c r="N33" i="169"/>
  <c r="N69" i="169"/>
  <c r="K51" i="145"/>
  <c r="K49" i="145" s="1"/>
  <c r="K194" i="145"/>
  <c r="L182" i="145"/>
  <c r="F101" i="145"/>
  <c r="F150" i="145"/>
  <c r="K120" i="145"/>
  <c r="K118" i="145" s="1"/>
  <c r="R214" i="172"/>
  <c r="S202" i="172"/>
  <c r="K19" i="145"/>
  <c r="R132" i="169"/>
  <c r="L88" i="145"/>
  <c r="F87" i="167"/>
  <c r="H167" i="167"/>
  <c r="E121" i="167"/>
  <c r="O263" i="169"/>
  <c r="P39" i="172"/>
  <c r="J15" i="145"/>
  <c r="L15" i="145" s="1"/>
  <c r="F132" i="167"/>
  <c r="N119" i="169" s="1"/>
  <c r="L19" i="145"/>
  <c r="K88" i="145"/>
  <c r="R48" i="172"/>
  <c r="O216" i="172"/>
  <c r="H216" i="172" s="1"/>
  <c r="H216" i="169" s="1"/>
  <c r="N258" i="172"/>
  <c r="P29" i="172"/>
  <c r="S46" i="172"/>
  <c r="K133" i="145"/>
  <c r="R202" i="172"/>
  <c r="S202" i="169" s="1"/>
  <c r="M81" i="172"/>
  <c r="F77" i="167"/>
  <c r="L77" i="167" s="1"/>
  <c r="M258" i="169"/>
  <c r="M256" i="169" s="1"/>
  <c r="M243" i="169" s="1"/>
  <c r="C167" i="167"/>
  <c r="M128" i="169"/>
  <c r="F193" i="167"/>
  <c r="Q84" i="172"/>
  <c r="R84" i="169" s="1"/>
  <c r="N60" i="172"/>
  <c r="N216" i="172"/>
  <c r="L57" i="145"/>
  <c r="L78" i="145"/>
  <c r="L51" i="145"/>
  <c r="F55" i="145"/>
  <c r="E190" i="167"/>
  <c r="F119" i="167"/>
  <c r="F117" i="167" s="1"/>
  <c r="Q55" i="172"/>
  <c r="K57" i="145"/>
  <c r="R31" i="172"/>
  <c r="L99" i="145"/>
  <c r="F191" i="145"/>
  <c r="H149" i="167"/>
  <c r="H128" i="145"/>
  <c r="H53" i="145"/>
  <c r="K157" i="145"/>
  <c r="O45" i="172"/>
  <c r="R80" i="169"/>
  <c r="K30" i="145"/>
  <c r="L92" i="145"/>
  <c r="J91" i="167"/>
  <c r="K99" i="145"/>
  <c r="K97" i="145" s="1"/>
  <c r="E13" i="145"/>
  <c r="J27" i="145"/>
  <c r="P18" i="169"/>
  <c r="J90" i="145"/>
  <c r="L90" i="145" s="1"/>
  <c r="J141" i="145"/>
  <c r="L143" i="145"/>
  <c r="M23" i="169"/>
  <c r="R364" i="169"/>
  <c r="R362" i="169" s="1"/>
  <c r="E189" i="145"/>
  <c r="K76" i="145"/>
  <c r="I69" i="167"/>
  <c r="P364" i="169"/>
  <c r="P362" i="169" s="1"/>
  <c r="H362" i="169" s="1"/>
  <c r="K60" i="145"/>
  <c r="L148" i="145"/>
  <c r="K183" i="145"/>
  <c r="K179" i="145" s="1"/>
  <c r="L201" i="145"/>
  <c r="K143" i="145"/>
  <c r="I42" i="167"/>
  <c r="N84" i="169"/>
  <c r="P81" i="169"/>
  <c r="O23" i="169"/>
  <c r="R31" i="169"/>
  <c r="F70" i="145"/>
  <c r="L72" i="145"/>
  <c r="F31" i="167"/>
  <c r="G54" i="167"/>
  <c r="N39" i="172"/>
  <c r="P138" i="169"/>
  <c r="P136" i="169" s="1"/>
  <c r="M89" i="172"/>
  <c r="M88" i="172" s="1"/>
  <c r="K32" i="145"/>
  <c r="K150" i="145"/>
  <c r="I216" i="167"/>
  <c r="I214" i="167" s="1"/>
  <c r="F59" i="167"/>
  <c r="F50" i="167"/>
  <c r="L32" i="145"/>
  <c r="S80" i="172"/>
  <c r="F118" i="145"/>
  <c r="L118" i="145" s="1"/>
  <c r="S86" i="172"/>
  <c r="P45" i="172"/>
  <c r="P74" i="171"/>
  <c r="R80" i="171"/>
  <c r="I79" i="167"/>
  <c r="J62" i="126"/>
  <c r="K67" i="126"/>
  <c r="L67" i="126"/>
  <c r="J66" i="167"/>
  <c r="G61" i="167"/>
  <c r="H61" i="167"/>
  <c r="H34" i="167"/>
  <c r="R41" i="171"/>
  <c r="J35" i="126"/>
  <c r="L35" i="126" s="1"/>
  <c r="Q40" i="171"/>
  <c r="S40" i="171" s="1"/>
  <c r="J36" i="167"/>
  <c r="H13" i="126"/>
  <c r="H14" i="167"/>
  <c r="S54" i="171"/>
  <c r="R54" i="171"/>
  <c r="N55" i="169"/>
  <c r="S80" i="171"/>
  <c r="F62" i="126"/>
  <c r="F64" i="167"/>
  <c r="K105" i="126"/>
  <c r="K104" i="167" s="1"/>
  <c r="L51" i="126"/>
  <c r="D167" i="167"/>
  <c r="M96" i="169"/>
  <c r="I53" i="126"/>
  <c r="F63" i="167"/>
  <c r="N17" i="171"/>
  <c r="M74" i="171"/>
  <c r="J29" i="167"/>
  <c r="J27" i="126"/>
  <c r="L27" i="126" s="1"/>
  <c r="J101" i="126"/>
  <c r="L101" i="126" s="1"/>
  <c r="L65" i="126"/>
  <c r="K152" i="126"/>
  <c r="J155" i="126"/>
  <c r="P39" i="171"/>
  <c r="P38" i="171" s="1"/>
  <c r="R129" i="171"/>
  <c r="C200" i="167"/>
  <c r="K65" i="126"/>
  <c r="S78" i="171"/>
  <c r="J21" i="126"/>
  <c r="L21" i="126" s="1"/>
  <c r="E54" i="167"/>
  <c r="I128" i="126"/>
  <c r="F82" i="167"/>
  <c r="P60" i="171"/>
  <c r="J56" i="167"/>
  <c r="J104" i="167"/>
  <c r="J55" i="126"/>
  <c r="E61" i="167"/>
  <c r="C53" i="126"/>
  <c r="N29" i="171"/>
  <c r="R93" i="171"/>
  <c r="K30" i="126"/>
  <c r="K60" i="126"/>
  <c r="F49" i="126"/>
  <c r="L49" i="126" s="1"/>
  <c r="G140" i="167"/>
  <c r="M214" i="169"/>
  <c r="M210" i="169" s="1"/>
  <c r="L92" i="126"/>
  <c r="F91" i="167"/>
  <c r="J162" i="167"/>
  <c r="M66" i="169"/>
  <c r="N93" i="169"/>
  <c r="Q129" i="169"/>
  <c r="L76" i="126"/>
  <c r="L152" i="126"/>
  <c r="F55" i="126"/>
  <c r="K93" i="167"/>
  <c r="P198" i="171"/>
  <c r="F75" i="167"/>
  <c r="H121" i="167"/>
  <c r="H189" i="126"/>
  <c r="Q55" i="171"/>
  <c r="S55" i="171" s="1"/>
  <c r="O46" i="169"/>
  <c r="J82" i="167"/>
  <c r="K76" i="126"/>
  <c r="L57" i="126"/>
  <c r="K23" i="126"/>
  <c r="K21" i="126" s="1"/>
  <c r="J159" i="167"/>
  <c r="M74" i="169"/>
  <c r="L145" i="126"/>
  <c r="L113" i="126"/>
  <c r="L60" i="126"/>
  <c r="K157" i="126"/>
  <c r="F114" i="167"/>
  <c r="N104" i="169" s="1"/>
  <c r="T104" i="169" s="1"/>
  <c r="S30" i="171"/>
  <c r="P29" i="171"/>
  <c r="P16" i="171" s="1"/>
  <c r="C20" i="167"/>
  <c r="F144" i="167"/>
  <c r="L144" i="167" s="1"/>
  <c r="F141" i="126"/>
  <c r="L141" i="126" s="1"/>
  <c r="K51" i="126"/>
  <c r="K49" i="126" s="1"/>
  <c r="H100" i="167"/>
  <c r="M17" i="169"/>
  <c r="D189" i="126"/>
  <c r="G13" i="126"/>
  <c r="L30" i="126"/>
  <c r="M42" i="171"/>
  <c r="R42" i="171" s="1"/>
  <c r="J72" i="167"/>
  <c r="J58" i="167"/>
  <c r="O39" i="171"/>
  <c r="C149" i="167"/>
  <c r="K160" i="126"/>
  <c r="G34" i="167"/>
  <c r="Q128" i="171"/>
  <c r="J22" i="167"/>
  <c r="L83" i="126"/>
  <c r="M54" i="169"/>
  <c r="K104" i="126"/>
  <c r="K103" i="167" s="1"/>
  <c r="N74" i="171"/>
  <c r="D42" i="167"/>
  <c r="D34" i="167"/>
  <c r="D26" i="167"/>
  <c r="E14" i="167"/>
  <c r="R44" i="171"/>
  <c r="N83" i="171"/>
  <c r="Q83" i="171" s="1"/>
  <c r="G188" i="110"/>
  <c r="R276" i="170"/>
  <c r="S276" i="170"/>
  <c r="R147" i="170"/>
  <c r="R147" i="169"/>
  <c r="L158" i="110"/>
  <c r="J158" i="167"/>
  <c r="G154" i="167"/>
  <c r="K158" i="110"/>
  <c r="H127" i="110"/>
  <c r="H129" i="167"/>
  <c r="G129" i="167"/>
  <c r="Q210" i="170"/>
  <c r="S210" i="170" s="1"/>
  <c r="N200" i="170"/>
  <c r="R214" i="170"/>
  <c r="S214" i="170"/>
  <c r="R214" i="169"/>
  <c r="R210" i="169" s="1"/>
  <c r="J117" i="110"/>
  <c r="L119" i="110"/>
  <c r="K119" i="110"/>
  <c r="I106" i="167"/>
  <c r="G106" i="167"/>
  <c r="O102" i="169"/>
  <c r="O83" i="170"/>
  <c r="P66" i="170"/>
  <c r="Q67" i="170"/>
  <c r="L71" i="110"/>
  <c r="N66" i="170"/>
  <c r="H52" i="110"/>
  <c r="N54" i="170"/>
  <c r="H42" i="167"/>
  <c r="J42" i="110"/>
  <c r="L42" i="110" s="1"/>
  <c r="L45" i="110"/>
  <c r="Q47" i="170"/>
  <c r="J45" i="167"/>
  <c r="L45" i="167" s="1"/>
  <c r="H26" i="167"/>
  <c r="R34" i="169"/>
  <c r="S34" i="170"/>
  <c r="R34" i="170"/>
  <c r="L28" i="110"/>
  <c r="J26" i="110"/>
  <c r="K28" i="110"/>
  <c r="J28" i="167"/>
  <c r="S30" i="170"/>
  <c r="R25" i="169"/>
  <c r="O17" i="170"/>
  <c r="S133" i="170"/>
  <c r="R133" i="170"/>
  <c r="S133" i="169" s="1"/>
  <c r="N133" i="169"/>
  <c r="T133" i="169" s="1"/>
  <c r="N137" i="169"/>
  <c r="T137" i="169" s="1"/>
  <c r="R137" i="170"/>
  <c r="S137" i="169" s="1"/>
  <c r="S137" i="170"/>
  <c r="N78" i="169"/>
  <c r="R78" i="170"/>
  <c r="N216" i="170"/>
  <c r="Q216" i="170" s="1"/>
  <c r="S216" i="170" s="1"/>
  <c r="Q221" i="170"/>
  <c r="S221" i="170" s="1"/>
  <c r="M117" i="169"/>
  <c r="S262" i="170"/>
  <c r="R262" i="170"/>
  <c r="S262" i="169" s="1"/>
  <c r="M258" i="170"/>
  <c r="M256" i="170" s="1"/>
  <c r="M243" i="170" s="1"/>
  <c r="R56" i="169"/>
  <c r="S56" i="170"/>
  <c r="N28" i="169"/>
  <c r="S78" i="170"/>
  <c r="R78" i="169"/>
  <c r="M216" i="169"/>
  <c r="R48" i="170"/>
  <c r="S24" i="170"/>
  <c r="M23" i="170"/>
  <c r="R24" i="170"/>
  <c r="S31" i="170"/>
  <c r="R31" i="170"/>
  <c r="R43" i="170"/>
  <c r="S43" i="170"/>
  <c r="R43" i="169"/>
  <c r="Q18" i="169"/>
  <c r="Q17" i="169" s="1"/>
  <c r="P17" i="170"/>
  <c r="P16" i="170" s="1"/>
  <c r="P216" i="170"/>
  <c r="R46" i="169"/>
  <c r="R46" i="170"/>
  <c r="R25" i="170"/>
  <c r="S25" i="169" s="1"/>
  <c r="Q222" i="169"/>
  <c r="Q221" i="169" s="1"/>
  <c r="Q216" i="169" s="1"/>
  <c r="O69" i="169"/>
  <c r="J54" i="110"/>
  <c r="J154" i="110"/>
  <c r="C69" i="167"/>
  <c r="J76" i="167"/>
  <c r="L76" i="167" s="1"/>
  <c r="K142" i="110"/>
  <c r="F22" i="167"/>
  <c r="Q31" i="169"/>
  <c r="K145" i="110"/>
  <c r="M76" i="170"/>
  <c r="O258" i="170"/>
  <c r="Q258" i="170" s="1"/>
  <c r="M104" i="170"/>
  <c r="F61" i="110"/>
  <c r="F34" i="110"/>
  <c r="F172" i="167"/>
  <c r="J160" i="167"/>
  <c r="E178" i="167"/>
  <c r="N132" i="169"/>
  <c r="J69" i="110"/>
  <c r="R266" i="169"/>
  <c r="Q89" i="170"/>
  <c r="R89" i="170" s="1"/>
  <c r="L152" i="110"/>
  <c r="H208" i="167"/>
  <c r="D127" i="110"/>
  <c r="P129" i="169"/>
  <c r="R56" i="170"/>
  <c r="Q73" i="169"/>
  <c r="Q66" i="169" s="1"/>
  <c r="M107" i="169"/>
  <c r="S147" i="170"/>
  <c r="O74" i="170"/>
  <c r="Q74" i="170" s="1"/>
  <c r="Q72" i="170"/>
  <c r="C79" i="167"/>
  <c r="F149" i="110"/>
  <c r="K75" i="110"/>
  <c r="M138" i="170"/>
  <c r="M136" i="170" s="1"/>
  <c r="S201" i="170"/>
  <c r="I52" i="110"/>
  <c r="M66" i="170"/>
  <c r="S48" i="170"/>
  <c r="J61" i="110"/>
  <c r="Q129" i="170"/>
  <c r="K36" i="110"/>
  <c r="L63" i="110"/>
  <c r="J75" i="167"/>
  <c r="K22" i="110"/>
  <c r="C89" i="167"/>
  <c r="L82" i="110"/>
  <c r="L172" i="110"/>
  <c r="F152" i="167"/>
  <c r="M44" i="170"/>
  <c r="K181" i="110"/>
  <c r="J57" i="167"/>
  <c r="J125" i="167"/>
  <c r="H106" i="167"/>
  <c r="D69" i="167"/>
  <c r="C48" i="167"/>
  <c r="E26" i="167"/>
  <c r="L22" i="110"/>
  <c r="L29" i="110"/>
  <c r="O92" i="170"/>
  <c r="Q92" i="170" s="1"/>
  <c r="N107" i="170"/>
  <c r="M61" i="170"/>
  <c r="R61" i="170" s="1"/>
  <c r="S263" i="170"/>
  <c r="P22" i="169"/>
  <c r="K160" i="110"/>
  <c r="G178" i="167"/>
  <c r="E127" i="110"/>
  <c r="M92" i="170"/>
  <c r="N23" i="170"/>
  <c r="N16" i="170" s="1"/>
  <c r="Q56" i="169"/>
  <c r="P86" i="169"/>
  <c r="K63" i="110"/>
  <c r="K57" i="110"/>
  <c r="D121" i="167"/>
  <c r="G20" i="167"/>
  <c r="Q149" i="170"/>
  <c r="L91" i="110"/>
  <c r="D12" i="110"/>
  <c r="O136" i="169"/>
  <c r="O128" i="169"/>
  <c r="P96" i="170"/>
  <c r="R97" i="170"/>
  <c r="S97" i="169" s="1"/>
  <c r="J178" i="110"/>
  <c r="L57" i="110"/>
  <c r="K125" i="110"/>
  <c r="K125" i="167" s="1"/>
  <c r="F20" i="110"/>
  <c r="G69" i="167"/>
  <c r="F208" i="110"/>
  <c r="H165" i="110"/>
  <c r="N60" i="170"/>
  <c r="N40" i="169"/>
  <c r="S132" i="170"/>
  <c r="C14" i="167"/>
  <c r="C208" i="167"/>
  <c r="K114" i="110"/>
  <c r="E140" i="167"/>
  <c r="C54" i="167"/>
  <c r="G42" i="167"/>
  <c r="G165" i="110"/>
  <c r="N45" i="170"/>
  <c r="N38" i="170" s="1"/>
  <c r="O96" i="170"/>
  <c r="J34" i="110"/>
  <c r="F36" i="167"/>
  <c r="F140" i="110"/>
  <c r="L140" i="110" s="1"/>
  <c r="F26" i="110"/>
  <c r="K29" i="110"/>
  <c r="L125" i="110"/>
  <c r="I154" i="167"/>
  <c r="P200" i="170"/>
  <c r="C129" i="167"/>
  <c r="R73" i="170"/>
  <c r="F145" i="167"/>
  <c r="K172" i="110"/>
  <c r="K172" i="167" s="1"/>
  <c r="E167" i="167"/>
  <c r="I100" i="167"/>
  <c r="Q40" i="170"/>
  <c r="P43" i="169"/>
  <c r="I9" i="126"/>
  <c r="R152" i="170"/>
  <c r="S152" i="169" s="1"/>
  <c r="R152" i="169"/>
  <c r="T152" i="169" s="1"/>
  <c r="S152" i="170"/>
  <c r="R191" i="170"/>
  <c r="S191" i="170"/>
  <c r="M45" i="172"/>
  <c r="R47" i="173"/>
  <c r="M45" i="173"/>
  <c r="S47" i="173"/>
  <c r="F110" i="167"/>
  <c r="L110" i="110"/>
  <c r="K110" i="110"/>
  <c r="R95" i="169"/>
  <c r="T95" i="169" s="1"/>
  <c r="S95" i="170"/>
  <c r="R95" i="170"/>
  <c r="S95" i="169" s="1"/>
  <c r="M88" i="170"/>
  <c r="M85" i="170"/>
  <c r="F92" i="167"/>
  <c r="F89" i="110"/>
  <c r="L92" i="110"/>
  <c r="K92" i="110"/>
  <c r="K86" i="110"/>
  <c r="F86" i="167"/>
  <c r="F79" i="110"/>
  <c r="M80" i="170"/>
  <c r="L86" i="110"/>
  <c r="J97" i="126"/>
  <c r="K99" i="126"/>
  <c r="K97" i="126" s="1"/>
  <c r="Q89" i="171"/>
  <c r="J98" i="167"/>
  <c r="L99" i="126"/>
  <c r="S269" i="173"/>
  <c r="R269" i="173"/>
  <c r="R64" i="172"/>
  <c r="S64" i="172"/>
  <c r="N30" i="169"/>
  <c r="M200" i="172"/>
  <c r="S262" i="172"/>
  <c r="N262" i="169"/>
  <c r="M258" i="172"/>
  <c r="S222" i="172"/>
  <c r="R222" i="172"/>
  <c r="L202" i="110"/>
  <c r="J200" i="110"/>
  <c r="L200" i="110" s="1"/>
  <c r="Q222" i="170"/>
  <c r="J202" i="167"/>
  <c r="K202" i="110"/>
  <c r="D21" i="168"/>
  <c r="J34" i="160"/>
  <c r="Q42" i="173"/>
  <c r="L38" i="160"/>
  <c r="K38" i="160"/>
  <c r="J38" i="167"/>
  <c r="S62" i="171"/>
  <c r="R62" i="171"/>
  <c r="S349" i="173"/>
  <c r="R349" i="173"/>
  <c r="H277" i="170"/>
  <c r="Q277" i="170"/>
  <c r="R146" i="169"/>
  <c r="K138" i="167"/>
  <c r="K136" i="167" s="1"/>
  <c r="H258" i="173"/>
  <c r="S136" i="171"/>
  <c r="R66" i="171"/>
  <c r="S66" i="171"/>
  <c r="M101" i="170"/>
  <c r="K111" i="110"/>
  <c r="L111" i="110"/>
  <c r="F106" i="110"/>
  <c r="C52" i="110"/>
  <c r="R236" i="172"/>
  <c r="S236" i="169" s="1"/>
  <c r="S235" i="169" s="1"/>
  <c r="F28" i="34"/>
  <c r="F169" i="167"/>
  <c r="F167" i="110"/>
  <c r="K98" i="110"/>
  <c r="L98" i="110"/>
  <c r="F98" i="167"/>
  <c r="F96" i="167" s="1"/>
  <c r="F96" i="110"/>
  <c r="L96" i="110" s="1"/>
  <c r="S84" i="170"/>
  <c r="R84" i="170"/>
  <c r="N79" i="169"/>
  <c r="S79" i="170"/>
  <c r="S93" i="170"/>
  <c r="R93" i="170"/>
  <c r="R93" i="169"/>
  <c r="S59" i="170"/>
  <c r="R59" i="169"/>
  <c r="R59" i="170"/>
  <c r="S59" i="169" s="1"/>
  <c r="K125" i="126"/>
  <c r="K124" i="167" s="1"/>
  <c r="L125" i="126"/>
  <c r="F118" i="126"/>
  <c r="L118" i="126" s="1"/>
  <c r="L120" i="126"/>
  <c r="K114" i="126"/>
  <c r="L114" i="126"/>
  <c r="J113" i="167"/>
  <c r="M147" i="172"/>
  <c r="K159" i="145"/>
  <c r="R40" i="173"/>
  <c r="S236" i="172"/>
  <c r="Q17" i="170"/>
  <c r="S135" i="170"/>
  <c r="R135" i="169"/>
  <c r="M45" i="170"/>
  <c r="S46" i="170"/>
  <c r="G11" i="36"/>
  <c r="F27" i="145"/>
  <c r="L33" i="145"/>
  <c r="K33" i="145"/>
  <c r="M34" i="172"/>
  <c r="M29" i="172" s="1"/>
  <c r="J110" i="167"/>
  <c r="L111" i="145"/>
  <c r="M119" i="172"/>
  <c r="M117" i="172" s="1"/>
  <c r="L133" i="145"/>
  <c r="L89" i="160"/>
  <c r="K113" i="126"/>
  <c r="J107" i="126"/>
  <c r="L107" i="126" s="1"/>
  <c r="J112" i="167"/>
  <c r="R89" i="173"/>
  <c r="M88" i="173"/>
  <c r="S89" i="173"/>
  <c r="M32" i="169"/>
  <c r="M29" i="169" s="1"/>
  <c r="C26" i="167"/>
  <c r="M222" i="171"/>
  <c r="K199" i="126"/>
  <c r="K197" i="126" s="1"/>
  <c r="F197" i="126"/>
  <c r="L197" i="126" s="1"/>
  <c r="L199" i="126"/>
  <c r="F202" i="167"/>
  <c r="F200" i="167" s="1"/>
  <c r="F182" i="167"/>
  <c r="L183" i="126"/>
  <c r="F179" i="126"/>
  <c r="L179" i="126" s="1"/>
  <c r="K183" i="126"/>
  <c r="K177" i="126"/>
  <c r="K176" i="167" s="1"/>
  <c r="F168" i="126"/>
  <c r="F176" i="167"/>
  <c r="L176" i="167" s="1"/>
  <c r="L177" i="126"/>
  <c r="F122" i="126"/>
  <c r="L122" i="126" s="1"/>
  <c r="L124" i="126"/>
  <c r="K40" i="167"/>
  <c r="F33" i="36"/>
  <c r="F31" i="36" s="1"/>
  <c r="H34" i="36"/>
  <c r="H9" i="145"/>
  <c r="M239" i="173"/>
  <c r="C15" i="34"/>
  <c r="G13" i="165"/>
  <c r="G11" i="165" s="1"/>
  <c r="I15" i="165"/>
  <c r="C166" i="126"/>
  <c r="K133" i="110"/>
  <c r="L133" i="110"/>
  <c r="M121" i="170"/>
  <c r="S121" i="170" s="1"/>
  <c r="E52" i="110"/>
  <c r="S153" i="170"/>
  <c r="R153" i="170"/>
  <c r="I128" i="145"/>
  <c r="S41" i="171"/>
  <c r="F192" i="167"/>
  <c r="F191" i="126"/>
  <c r="L193" i="126"/>
  <c r="M201" i="171"/>
  <c r="K193" i="126"/>
  <c r="L218" i="110"/>
  <c r="F218" i="167"/>
  <c r="F216" i="110"/>
  <c r="F214" i="110" s="1"/>
  <c r="S269" i="171"/>
  <c r="R269" i="171"/>
  <c r="S294" i="171"/>
  <c r="R294" i="171"/>
  <c r="S363" i="171"/>
  <c r="R363" i="171"/>
  <c r="S37" i="172"/>
  <c r="R37" i="172"/>
  <c r="S20" i="171"/>
  <c r="N20" i="169"/>
  <c r="S319" i="170"/>
  <c r="R112" i="173"/>
  <c r="S112" i="173"/>
  <c r="R122" i="173"/>
  <c r="S122" i="173"/>
  <c r="L136" i="160"/>
  <c r="K136" i="160"/>
  <c r="K48" i="160"/>
  <c r="I34" i="37"/>
  <c r="I33" i="37" s="1"/>
  <c r="I31" i="37" s="1"/>
  <c r="K194" i="126"/>
  <c r="L194" i="126"/>
  <c r="S19" i="171"/>
  <c r="R19" i="171"/>
  <c r="S49" i="171"/>
  <c r="R49" i="171"/>
  <c r="R149" i="173"/>
  <c r="S149" i="173"/>
  <c r="F20" i="35"/>
  <c r="F161" i="167"/>
  <c r="K161" i="160"/>
  <c r="F149" i="160"/>
  <c r="F151" i="167"/>
  <c r="L145" i="160"/>
  <c r="F140" i="160"/>
  <c r="K145" i="160"/>
  <c r="M64" i="171"/>
  <c r="F66" i="167"/>
  <c r="F158" i="167"/>
  <c r="F155" i="126"/>
  <c r="K159" i="126"/>
  <c r="K25" i="145"/>
  <c r="F21" i="145"/>
  <c r="R210" i="173"/>
  <c r="S210" i="173"/>
  <c r="R300" i="170"/>
  <c r="S300" i="170"/>
  <c r="S188" i="171"/>
  <c r="R188" i="171"/>
  <c r="J9" i="126"/>
  <c r="G13" i="35"/>
  <c r="G11" i="35" s="1"/>
  <c r="M47" i="169"/>
  <c r="M45" i="169" s="1"/>
  <c r="C42" i="167"/>
  <c r="K212" i="160"/>
  <c r="K210" i="160" s="1"/>
  <c r="M32" i="171"/>
  <c r="K31" i="126"/>
  <c r="L31" i="126"/>
  <c r="L92" i="160"/>
  <c r="S94" i="173"/>
  <c r="F112" i="167"/>
  <c r="F106" i="160"/>
  <c r="K194" i="160"/>
  <c r="F194" i="167"/>
  <c r="L194" i="160"/>
  <c r="R209" i="170"/>
  <c r="S209" i="170"/>
  <c r="R28" i="171"/>
  <c r="S28" i="171"/>
  <c r="S105" i="171"/>
  <c r="R105" i="171"/>
  <c r="D15" i="34"/>
  <c r="J196" i="160"/>
  <c r="K198" i="160"/>
  <c r="K196" i="160" s="1"/>
  <c r="F30" i="167"/>
  <c r="M32" i="170"/>
  <c r="R293" i="170"/>
  <c r="S293" i="170"/>
  <c r="M17" i="171"/>
  <c r="S37" i="170"/>
  <c r="R37" i="169"/>
  <c r="I34" i="35"/>
  <c r="I33" i="35" s="1"/>
  <c r="I31" i="35" s="1"/>
  <c r="H33" i="35"/>
  <c r="H31" i="35" s="1"/>
  <c r="M145" i="169"/>
  <c r="M144" i="169" s="1"/>
  <c r="C154" i="167"/>
  <c r="I13" i="145"/>
  <c r="J181" i="167"/>
  <c r="K181" i="160"/>
  <c r="J178" i="160"/>
  <c r="G12" i="160"/>
  <c r="J218" i="167"/>
  <c r="K215" i="145"/>
  <c r="L215" i="145"/>
  <c r="J213" i="145"/>
  <c r="R126" i="170"/>
  <c r="S126" i="169" s="1"/>
  <c r="S123" i="169" s="1"/>
  <c r="S126" i="170"/>
  <c r="R126" i="169"/>
  <c r="R232" i="170"/>
  <c r="S232" i="170"/>
  <c r="S239" i="170"/>
  <c r="R239" i="170"/>
  <c r="S260" i="170"/>
  <c r="R260" i="170"/>
  <c r="S294" i="170"/>
  <c r="R294" i="170"/>
  <c r="F15" i="165"/>
  <c r="D53" i="126"/>
  <c r="K78" i="126"/>
  <c r="L78" i="126"/>
  <c r="J70" i="126"/>
  <c r="L70" i="126" s="1"/>
  <c r="J71" i="167"/>
  <c r="S235" i="170"/>
  <c r="R235" i="170"/>
  <c r="G208" i="167"/>
  <c r="D154" i="167"/>
  <c r="G189" i="145"/>
  <c r="L182" i="160"/>
  <c r="I12" i="160"/>
  <c r="K111" i="145"/>
  <c r="R129" i="172"/>
  <c r="L57" i="160"/>
  <c r="M364" i="170"/>
  <c r="F219" i="167"/>
  <c r="G52" i="110"/>
  <c r="R246" i="171"/>
  <c r="S246" i="171"/>
  <c r="M60" i="169"/>
  <c r="H20" i="167"/>
  <c r="I13" i="126"/>
  <c r="M83" i="171"/>
  <c r="L112" i="160"/>
  <c r="T306" i="169"/>
  <c r="S264" i="169"/>
  <c r="S98" i="171"/>
  <c r="R98" i="171"/>
  <c r="C53" i="145"/>
  <c r="S225" i="170"/>
  <c r="R225" i="170"/>
  <c r="S265" i="169"/>
  <c r="R287" i="170"/>
  <c r="S287" i="170"/>
  <c r="R351" i="170"/>
  <c r="S351" i="170"/>
  <c r="H52" i="160"/>
  <c r="R148" i="172"/>
  <c r="F69" i="160"/>
  <c r="B34" i="168"/>
  <c r="C31" i="168" s="1"/>
  <c r="D31" i="168" s="1"/>
  <c r="S226" i="170"/>
  <c r="R226" i="170"/>
  <c r="R343" i="170"/>
  <c r="S343" i="170"/>
  <c r="O115" i="171"/>
  <c r="H34" i="165"/>
  <c r="M201" i="169"/>
  <c r="C190" i="167"/>
  <c r="M83" i="169"/>
  <c r="C128" i="126"/>
  <c r="G166" i="145"/>
  <c r="S124" i="171"/>
  <c r="G128" i="145"/>
  <c r="G53" i="145"/>
  <c r="S364" i="173"/>
  <c r="C165" i="160"/>
  <c r="G127" i="110"/>
  <c r="S165" i="171"/>
  <c r="R165" i="171"/>
  <c r="Q137" i="169"/>
  <c r="P136" i="170"/>
  <c r="D106" i="167"/>
  <c r="J65" i="167"/>
  <c r="E128" i="145"/>
  <c r="R32" i="172"/>
  <c r="R172" i="170"/>
  <c r="S172" i="170"/>
  <c r="R252" i="170"/>
  <c r="R337" i="170"/>
  <c r="R311" i="172"/>
  <c r="S311" i="172"/>
  <c r="I149" i="167"/>
  <c r="D100" i="167"/>
  <c r="S81" i="173"/>
  <c r="R81" i="173"/>
  <c r="S244" i="170"/>
  <c r="R244" i="170"/>
  <c r="S307" i="170"/>
  <c r="R307" i="170"/>
  <c r="S330" i="170"/>
  <c r="R330" i="170"/>
  <c r="S135" i="171"/>
  <c r="R135" i="171"/>
  <c r="H200" i="172"/>
  <c r="G121" i="167"/>
  <c r="I61" i="167"/>
  <c r="D166" i="126"/>
  <c r="H53" i="126"/>
  <c r="L161" i="160"/>
  <c r="M216" i="172"/>
  <c r="S201" i="173"/>
  <c r="M41" i="170"/>
  <c r="F37" i="167"/>
  <c r="R125" i="170"/>
  <c r="S125" i="170"/>
  <c r="R299" i="170"/>
  <c r="S299" i="170"/>
  <c r="S331" i="170"/>
  <c r="R331" i="170"/>
  <c r="R164" i="173"/>
  <c r="S164" i="173"/>
  <c r="N200" i="172"/>
  <c r="O201" i="169"/>
  <c r="O200" i="169" s="1"/>
  <c r="O17" i="171"/>
  <c r="N39" i="173"/>
  <c r="O41" i="169"/>
  <c r="J106" i="110"/>
  <c r="L45" i="126"/>
  <c r="K59" i="110"/>
  <c r="H69" i="167"/>
  <c r="Q107" i="173"/>
  <c r="R86" i="172"/>
  <c r="Q88" i="172"/>
  <c r="O258" i="172"/>
  <c r="P262" i="169"/>
  <c r="L203" i="145"/>
  <c r="M24" i="172"/>
  <c r="F29" i="167"/>
  <c r="F72" i="167"/>
  <c r="L138" i="110"/>
  <c r="C96" i="167"/>
  <c r="S354" i="170"/>
  <c r="P47" i="169"/>
  <c r="L37" i="126"/>
  <c r="M34" i="171"/>
  <c r="M118" i="170"/>
  <c r="S169" i="171"/>
  <c r="S326" i="172"/>
  <c r="R56" i="173"/>
  <c r="S56" i="173"/>
  <c r="L29" i="160"/>
  <c r="M31" i="171"/>
  <c r="S31" i="171" s="1"/>
  <c r="M42" i="172"/>
  <c r="K161" i="145"/>
  <c r="L131" i="110"/>
  <c r="M102" i="170"/>
  <c r="S252" i="171"/>
  <c r="R252" i="171"/>
  <c r="P62" i="169"/>
  <c r="N60" i="171"/>
  <c r="O64" i="169"/>
  <c r="L56" i="110"/>
  <c r="R307" i="172"/>
  <c r="S307" i="172"/>
  <c r="J142" i="167"/>
  <c r="J102" i="167"/>
  <c r="P222" i="169"/>
  <c r="P221" i="169" s="1"/>
  <c r="H277" i="173"/>
  <c r="R28" i="173"/>
  <c r="S49" i="173"/>
  <c r="R217" i="173"/>
  <c r="R186" i="171"/>
  <c r="R344" i="171"/>
  <c r="R93" i="173"/>
  <c r="R357" i="173"/>
  <c r="R166" i="171"/>
  <c r="R146" i="173"/>
  <c r="R249" i="173"/>
  <c r="S358" i="172"/>
  <c r="R207" i="173"/>
  <c r="R260" i="173"/>
  <c r="I15" i="37" l="1"/>
  <c r="K154" i="160"/>
  <c r="K111" i="167"/>
  <c r="F188" i="160"/>
  <c r="K73" i="167"/>
  <c r="L14" i="160"/>
  <c r="R46" i="173"/>
  <c r="Q258" i="173"/>
  <c r="N198" i="173"/>
  <c r="S46" i="173"/>
  <c r="K143" i="167"/>
  <c r="L191" i="145"/>
  <c r="L179" i="145"/>
  <c r="L155" i="145"/>
  <c r="K115" i="167"/>
  <c r="K62" i="145"/>
  <c r="M38" i="169"/>
  <c r="L16" i="167"/>
  <c r="Q83" i="169"/>
  <c r="K114" i="167"/>
  <c r="Q258" i="172"/>
  <c r="S258" i="172" s="1"/>
  <c r="K186" i="167"/>
  <c r="K184" i="167" s="1"/>
  <c r="K210" i="167"/>
  <c r="L107" i="145"/>
  <c r="K169" i="167"/>
  <c r="Q29" i="172"/>
  <c r="Q16" i="172" s="1"/>
  <c r="L180" i="167"/>
  <c r="Q54" i="172"/>
  <c r="J208" i="167"/>
  <c r="S149" i="172"/>
  <c r="L160" i="167"/>
  <c r="R47" i="172"/>
  <c r="T65" i="169"/>
  <c r="L35" i="145"/>
  <c r="R362" i="172"/>
  <c r="J189" i="145"/>
  <c r="S41" i="172"/>
  <c r="S65" i="169"/>
  <c r="K191" i="145"/>
  <c r="K119" i="167"/>
  <c r="K117" i="167" s="1"/>
  <c r="R210" i="172"/>
  <c r="K81" i="167"/>
  <c r="L44" i="167"/>
  <c r="K147" i="167"/>
  <c r="L156" i="167"/>
  <c r="L143" i="167"/>
  <c r="L190" i="110"/>
  <c r="L14" i="110"/>
  <c r="Q83" i="170"/>
  <c r="H200" i="170"/>
  <c r="H198" i="170" s="1"/>
  <c r="S55" i="170"/>
  <c r="R201" i="170"/>
  <c r="I165" i="167"/>
  <c r="R136" i="169"/>
  <c r="L121" i="110"/>
  <c r="S135" i="169"/>
  <c r="L117" i="110"/>
  <c r="E188" i="167"/>
  <c r="L208" i="110"/>
  <c r="K132" i="167"/>
  <c r="L174" i="167"/>
  <c r="K58" i="167"/>
  <c r="L206" i="167"/>
  <c r="M144" i="170"/>
  <c r="M54" i="170"/>
  <c r="N115" i="170"/>
  <c r="K142" i="167"/>
  <c r="O92" i="169"/>
  <c r="S148" i="169"/>
  <c r="S132" i="169"/>
  <c r="K83" i="167"/>
  <c r="O83" i="169"/>
  <c r="L74" i="167"/>
  <c r="Q107" i="170"/>
  <c r="S107" i="170" s="1"/>
  <c r="R113" i="169"/>
  <c r="T113" i="169" s="1"/>
  <c r="R113" i="170"/>
  <c r="S113" i="169" s="1"/>
  <c r="Q200" i="170"/>
  <c r="S200" i="170" s="1"/>
  <c r="S105" i="170"/>
  <c r="T79" i="169"/>
  <c r="R18" i="170"/>
  <c r="R18" i="169"/>
  <c r="T18" i="169" s="1"/>
  <c r="P66" i="169"/>
  <c r="O66" i="169"/>
  <c r="T73" i="169"/>
  <c r="R64" i="169"/>
  <c r="R24" i="173"/>
  <c r="L154" i="160"/>
  <c r="S278" i="173"/>
  <c r="L26" i="160"/>
  <c r="K14" i="160"/>
  <c r="S362" i="173"/>
  <c r="K42" i="160"/>
  <c r="S103" i="173"/>
  <c r="K76" i="167"/>
  <c r="T46" i="169"/>
  <c r="N276" i="172"/>
  <c r="Q276" i="172" s="1"/>
  <c r="Q277" i="172"/>
  <c r="S118" i="172"/>
  <c r="L130" i="145"/>
  <c r="L87" i="167"/>
  <c r="R75" i="172"/>
  <c r="S75" i="169" s="1"/>
  <c r="S75" i="172"/>
  <c r="L70" i="145"/>
  <c r="K43" i="145"/>
  <c r="S47" i="172"/>
  <c r="O38" i="172"/>
  <c r="H38" i="172" s="1"/>
  <c r="Q39" i="172"/>
  <c r="K39" i="167"/>
  <c r="K15" i="145"/>
  <c r="N89" i="169"/>
  <c r="N88" i="169" s="1"/>
  <c r="Q45" i="169"/>
  <c r="L93" i="167"/>
  <c r="K168" i="145"/>
  <c r="K166" i="145" s="1"/>
  <c r="P83" i="169"/>
  <c r="K71" i="167"/>
  <c r="L115" i="167"/>
  <c r="K45" i="167"/>
  <c r="L122" i="145"/>
  <c r="F42" i="167"/>
  <c r="Q200" i="169"/>
  <c r="Q198" i="169" s="1"/>
  <c r="L113" i="167"/>
  <c r="K82" i="167"/>
  <c r="F100" i="167"/>
  <c r="S263" i="171"/>
  <c r="K63" i="167"/>
  <c r="L43" i="126"/>
  <c r="L163" i="167"/>
  <c r="K162" i="167"/>
  <c r="E11" i="126"/>
  <c r="K100" i="110"/>
  <c r="L89" i="110"/>
  <c r="Q60" i="170"/>
  <c r="R42" i="170"/>
  <c r="R42" i="169"/>
  <c r="Q29" i="170"/>
  <c r="S33" i="170"/>
  <c r="L30" i="167"/>
  <c r="K20" i="110"/>
  <c r="K24" i="167"/>
  <c r="J165" i="110"/>
  <c r="L173" i="167"/>
  <c r="Q144" i="170"/>
  <c r="R144" i="170" s="1"/>
  <c r="T119" i="169"/>
  <c r="R117" i="169"/>
  <c r="L131" i="167"/>
  <c r="K94" i="167"/>
  <c r="T148" i="169"/>
  <c r="K107" i="145"/>
  <c r="S92" i="173"/>
  <c r="S136" i="173"/>
  <c r="R83" i="173"/>
  <c r="S83" i="173"/>
  <c r="K112" i="167"/>
  <c r="R19" i="170"/>
  <c r="R145" i="170"/>
  <c r="S145" i="169" s="1"/>
  <c r="Q60" i="172"/>
  <c r="S60" i="172" s="1"/>
  <c r="R216" i="172"/>
  <c r="K134" i="167"/>
  <c r="S22" i="169"/>
  <c r="K193" i="167"/>
  <c r="M17" i="170"/>
  <c r="S17" i="170" s="1"/>
  <c r="S278" i="169"/>
  <c r="S277" i="169" s="1"/>
  <c r="S276" i="169" s="1"/>
  <c r="K15" i="126"/>
  <c r="Q117" i="170"/>
  <c r="K108" i="167"/>
  <c r="S86" i="169"/>
  <c r="F13" i="126"/>
  <c r="N19" i="169"/>
  <c r="T19" i="169" s="1"/>
  <c r="R362" i="171"/>
  <c r="K131" i="167"/>
  <c r="R35" i="172"/>
  <c r="R105" i="170"/>
  <c r="R362" i="173"/>
  <c r="K74" i="167"/>
  <c r="K79" i="160"/>
  <c r="P216" i="169"/>
  <c r="F166" i="126"/>
  <c r="K84" i="167"/>
  <c r="M39" i="171"/>
  <c r="L109" i="167"/>
  <c r="J166" i="126"/>
  <c r="R96" i="171"/>
  <c r="S96" i="171"/>
  <c r="F15" i="35"/>
  <c r="L69" i="110"/>
  <c r="K146" i="167"/>
  <c r="K144" i="167"/>
  <c r="R88" i="173"/>
  <c r="K123" i="167"/>
  <c r="K121" i="167" s="1"/>
  <c r="O216" i="169"/>
  <c r="O198" i="169" s="1"/>
  <c r="R88" i="170"/>
  <c r="P23" i="169"/>
  <c r="Q96" i="169"/>
  <c r="Q60" i="169"/>
  <c r="R144" i="171"/>
  <c r="K190" i="160"/>
  <c r="L141" i="145"/>
  <c r="L54" i="160"/>
  <c r="S241" i="169"/>
  <c r="S239" i="169" s="1"/>
  <c r="E10" i="160"/>
  <c r="L56" i="167"/>
  <c r="K61" i="160"/>
  <c r="L123" i="167"/>
  <c r="S96" i="173"/>
  <c r="N241" i="169"/>
  <c r="N239" i="169" s="1"/>
  <c r="L172" i="167"/>
  <c r="O96" i="169"/>
  <c r="L46" i="167"/>
  <c r="L162" i="167"/>
  <c r="L170" i="167"/>
  <c r="S144" i="173"/>
  <c r="K46" i="167"/>
  <c r="L111" i="167"/>
  <c r="L61" i="160"/>
  <c r="K17" i="167"/>
  <c r="L79" i="160"/>
  <c r="S241" i="173"/>
  <c r="F127" i="160"/>
  <c r="H198" i="173"/>
  <c r="P92" i="169"/>
  <c r="Q258" i="169"/>
  <c r="Q256" i="169" s="1"/>
  <c r="Q243" i="169" s="1"/>
  <c r="R61" i="173"/>
  <c r="L136" i="167"/>
  <c r="G188" i="167"/>
  <c r="S101" i="172"/>
  <c r="K64" i="167"/>
  <c r="R263" i="172"/>
  <c r="S263" i="169" s="1"/>
  <c r="L80" i="145"/>
  <c r="I188" i="167"/>
  <c r="L108" i="167"/>
  <c r="R61" i="172"/>
  <c r="R101" i="169"/>
  <c r="O258" i="169"/>
  <c r="O256" i="169" s="1"/>
  <c r="O243" i="169" s="1"/>
  <c r="S107" i="172"/>
  <c r="S17" i="172"/>
  <c r="N198" i="172"/>
  <c r="C11" i="145"/>
  <c r="T105" i="169"/>
  <c r="Q74" i="172"/>
  <c r="F14" i="167"/>
  <c r="S78" i="169"/>
  <c r="J20" i="167"/>
  <c r="L67" i="167"/>
  <c r="L39" i="167"/>
  <c r="M45" i="171"/>
  <c r="R48" i="171"/>
  <c r="S48" i="169" s="1"/>
  <c r="K163" i="167"/>
  <c r="S48" i="171"/>
  <c r="L194" i="167"/>
  <c r="N48" i="169"/>
  <c r="N45" i="169" s="1"/>
  <c r="L24" i="167"/>
  <c r="K173" i="167"/>
  <c r="L85" i="167"/>
  <c r="L219" i="167"/>
  <c r="L161" i="167"/>
  <c r="D10" i="110"/>
  <c r="D26" i="35" s="1"/>
  <c r="F26" i="35" s="1"/>
  <c r="K91" i="167"/>
  <c r="S69" i="170"/>
  <c r="S136" i="170"/>
  <c r="R28" i="170"/>
  <c r="S28" i="169" s="1"/>
  <c r="O16" i="170"/>
  <c r="H16" i="170" s="1"/>
  <c r="H14" i="170" s="1"/>
  <c r="Q136" i="169"/>
  <c r="F165" i="110"/>
  <c r="R112" i="170"/>
  <c r="S112" i="169" s="1"/>
  <c r="R81" i="170"/>
  <c r="T28" i="169"/>
  <c r="F121" i="167"/>
  <c r="L104" i="167"/>
  <c r="H165" i="167"/>
  <c r="J190" i="167"/>
  <c r="L138" i="167"/>
  <c r="E127" i="167"/>
  <c r="S112" i="170"/>
  <c r="S28" i="170"/>
  <c r="L159" i="167"/>
  <c r="L184" i="167"/>
  <c r="R63" i="170"/>
  <c r="S63" i="169" s="1"/>
  <c r="S63" i="170"/>
  <c r="R63" i="169"/>
  <c r="T63" i="169" s="1"/>
  <c r="H188" i="167"/>
  <c r="C165" i="167"/>
  <c r="G11" i="34"/>
  <c r="O16" i="172"/>
  <c r="H16" i="172" s="1"/>
  <c r="P200" i="169"/>
  <c r="P198" i="169" s="1"/>
  <c r="R107" i="172"/>
  <c r="I16" i="34"/>
  <c r="I34" i="34"/>
  <c r="I33" i="34" s="1"/>
  <c r="I31" i="34" s="1"/>
  <c r="C33" i="168"/>
  <c r="D33" i="168" s="1"/>
  <c r="C13" i="35"/>
  <c r="C11" i="35" s="1"/>
  <c r="C25" i="168"/>
  <c r="K85" i="167"/>
  <c r="O115" i="172"/>
  <c r="Q115" i="172" s="1"/>
  <c r="K130" i="145"/>
  <c r="R96" i="172"/>
  <c r="L101" i="145"/>
  <c r="Q54" i="169"/>
  <c r="R30" i="169"/>
  <c r="T30" i="169" s="1"/>
  <c r="K28" i="167"/>
  <c r="R30" i="172"/>
  <c r="S30" i="169" s="1"/>
  <c r="Q74" i="171"/>
  <c r="R74" i="171" s="1"/>
  <c r="R263" i="169"/>
  <c r="R258" i="169" s="1"/>
  <c r="O115" i="170"/>
  <c r="Q115" i="170" s="1"/>
  <c r="S89" i="170"/>
  <c r="L79" i="110"/>
  <c r="Q66" i="170"/>
  <c r="R66" i="170" s="1"/>
  <c r="K69" i="110"/>
  <c r="L64" i="167"/>
  <c r="Q54" i="170"/>
  <c r="K42" i="110"/>
  <c r="O14" i="170"/>
  <c r="E10" i="110"/>
  <c r="S70" i="170"/>
  <c r="R70" i="170"/>
  <c r="K181" i="167"/>
  <c r="L119" i="167"/>
  <c r="L149" i="110"/>
  <c r="K67" i="167"/>
  <c r="O54" i="169"/>
  <c r="D165" i="167"/>
  <c r="L186" i="167"/>
  <c r="K149" i="110"/>
  <c r="J129" i="167"/>
  <c r="F208" i="167"/>
  <c r="L208" i="167" s="1"/>
  <c r="Q38" i="170"/>
  <c r="N52" i="173"/>
  <c r="R61" i="169"/>
  <c r="Q60" i="173"/>
  <c r="S60" i="173" s="1"/>
  <c r="M39" i="173"/>
  <c r="L50" i="167"/>
  <c r="K54" i="160"/>
  <c r="D188" i="167"/>
  <c r="P52" i="173"/>
  <c r="D10" i="160"/>
  <c r="D26" i="165" s="1"/>
  <c r="D25" i="165" s="1"/>
  <c r="D24" i="165" s="1"/>
  <c r="D13" i="165" s="1"/>
  <c r="D11" i="165" s="1"/>
  <c r="K129" i="160"/>
  <c r="K171" i="167"/>
  <c r="F54" i="167"/>
  <c r="R80" i="173"/>
  <c r="L140" i="160"/>
  <c r="K72" i="167"/>
  <c r="K69" i="160"/>
  <c r="K167" i="160"/>
  <c r="Q115" i="173"/>
  <c r="L34" i="160"/>
  <c r="G165" i="167"/>
  <c r="R31" i="173"/>
  <c r="Q74" i="173"/>
  <c r="S74" i="173" s="1"/>
  <c r="J127" i="160"/>
  <c r="Q45" i="173"/>
  <c r="S45" i="173" s="1"/>
  <c r="H198" i="172"/>
  <c r="K159" i="167"/>
  <c r="L152" i="167"/>
  <c r="L150" i="145"/>
  <c r="R128" i="172"/>
  <c r="Q83" i="172"/>
  <c r="S83" i="172" s="1"/>
  <c r="L91" i="167"/>
  <c r="L73" i="167"/>
  <c r="R66" i="172"/>
  <c r="O45" i="169"/>
  <c r="K30" i="167"/>
  <c r="R17" i="172"/>
  <c r="S88" i="172"/>
  <c r="K65" i="167"/>
  <c r="K205" i="145"/>
  <c r="K189" i="145" s="1"/>
  <c r="P29" i="169"/>
  <c r="L205" i="145"/>
  <c r="S69" i="169"/>
  <c r="R89" i="172"/>
  <c r="E11" i="145"/>
  <c r="F166" i="145"/>
  <c r="O144" i="169"/>
  <c r="O115" i="169" s="1"/>
  <c r="S221" i="172"/>
  <c r="S136" i="172"/>
  <c r="T62" i="169"/>
  <c r="L84" i="167"/>
  <c r="D11" i="145"/>
  <c r="J166" i="145"/>
  <c r="L168" i="145"/>
  <c r="R83" i="172"/>
  <c r="N263" i="169"/>
  <c r="S66" i="172"/>
  <c r="L211" i="167"/>
  <c r="L210" i="167"/>
  <c r="G11" i="126"/>
  <c r="N370" i="171" s="1"/>
  <c r="O52" i="171"/>
  <c r="H52" i="171" s="1"/>
  <c r="F128" i="126"/>
  <c r="D11" i="126"/>
  <c r="D26" i="36" s="1"/>
  <c r="D25" i="36" s="1"/>
  <c r="D24" i="36" s="1"/>
  <c r="D13" i="36" s="1"/>
  <c r="D11" i="36" s="1"/>
  <c r="Q29" i="171"/>
  <c r="Q16" i="171" s="1"/>
  <c r="Q39" i="169"/>
  <c r="O29" i="169"/>
  <c r="O16" i="169" s="1"/>
  <c r="L130" i="126"/>
  <c r="L97" i="126"/>
  <c r="P39" i="169"/>
  <c r="S364" i="171"/>
  <c r="L63" i="167"/>
  <c r="R61" i="171"/>
  <c r="K80" i="126"/>
  <c r="Q45" i="171"/>
  <c r="K36" i="167"/>
  <c r="L32" i="167"/>
  <c r="J149" i="167"/>
  <c r="R33" i="171"/>
  <c r="D127" i="167"/>
  <c r="K55" i="126"/>
  <c r="J128" i="126"/>
  <c r="R88" i="171"/>
  <c r="O39" i="169"/>
  <c r="C11" i="126"/>
  <c r="P52" i="171"/>
  <c r="L146" i="167"/>
  <c r="J14" i="167"/>
  <c r="E12" i="167"/>
  <c r="F20" i="167"/>
  <c r="Q258" i="171"/>
  <c r="K35" i="126"/>
  <c r="L62" i="126"/>
  <c r="O256" i="171"/>
  <c r="K57" i="167"/>
  <c r="L125" i="167"/>
  <c r="R128" i="171"/>
  <c r="P74" i="169"/>
  <c r="J89" i="167"/>
  <c r="R92" i="171"/>
  <c r="I10" i="110"/>
  <c r="P370" i="170" s="1"/>
  <c r="K117" i="110"/>
  <c r="K113" i="167"/>
  <c r="K75" i="167"/>
  <c r="T69" i="169"/>
  <c r="K208" i="110"/>
  <c r="K196" i="110"/>
  <c r="K198" i="167"/>
  <c r="K196" i="167" s="1"/>
  <c r="R364" i="170"/>
  <c r="K216" i="110"/>
  <c r="K214" i="110" s="1"/>
  <c r="L94" i="167"/>
  <c r="L129" i="110"/>
  <c r="L106" i="110"/>
  <c r="R128" i="170"/>
  <c r="N107" i="169"/>
  <c r="Q74" i="169"/>
  <c r="P38" i="170"/>
  <c r="O74" i="169"/>
  <c r="C10" i="110"/>
  <c r="J167" i="167"/>
  <c r="K175" i="167"/>
  <c r="E13" i="34"/>
  <c r="E11" i="34"/>
  <c r="F15" i="34"/>
  <c r="R37" i="170"/>
  <c r="S37" i="169" s="1"/>
  <c r="S35" i="169" s="1"/>
  <c r="N37" i="169"/>
  <c r="N35" i="169" s="1"/>
  <c r="M35" i="170"/>
  <c r="Q29" i="169"/>
  <c r="Q16" i="169" s="1"/>
  <c r="L82" i="167"/>
  <c r="S128" i="172"/>
  <c r="F129" i="167"/>
  <c r="F128" i="145"/>
  <c r="S107" i="171"/>
  <c r="R107" i="171"/>
  <c r="L157" i="167"/>
  <c r="R261" i="171"/>
  <c r="M258" i="171"/>
  <c r="M256" i="171" s="1"/>
  <c r="L34" i="110"/>
  <c r="K154" i="110"/>
  <c r="R64" i="170"/>
  <c r="S128" i="171"/>
  <c r="L147" i="167"/>
  <c r="F12" i="160"/>
  <c r="R23" i="173"/>
  <c r="O256" i="173"/>
  <c r="O243" i="173" s="1"/>
  <c r="Q243" i="173" s="1"/>
  <c r="C25" i="34"/>
  <c r="C24" i="34" s="1"/>
  <c r="C13" i="34" s="1"/>
  <c r="C11" i="34" s="1"/>
  <c r="S134" i="170"/>
  <c r="N134" i="169"/>
  <c r="T134" i="169" s="1"/>
  <c r="R134" i="170"/>
  <c r="S134" i="169" s="1"/>
  <c r="S261" i="171"/>
  <c r="S31" i="173"/>
  <c r="H200" i="171"/>
  <c r="H198" i="171" s="1"/>
  <c r="Q200" i="171"/>
  <c r="O198" i="171"/>
  <c r="Q198" i="171" s="1"/>
  <c r="K213" i="126"/>
  <c r="K211" i="126" s="1"/>
  <c r="R364" i="171"/>
  <c r="K219" i="167"/>
  <c r="R92" i="173"/>
  <c r="S66" i="173"/>
  <c r="P38" i="173"/>
  <c r="S261" i="173"/>
  <c r="L133" i="167"/>
  <c r="K211" i="167"/>
  <c r="K168" i="126"/>
  <c r="S146" i="172"/>
  <c r="R261" i="173"/>
  <c r="Q128" i="173"/>
  <c r="N261" i="169"/>
  <c r="T261" i="169" s="1"/>
  <c r="S129" i="173"/>
  <c r="N129" i="169"/>
  <c r="R129" i="173"/>
  <c r="S105" i="169"/>
  <c r="K167" i="110"/>
  <c r="S128" i="170"/>
  <c r="S64" i="173"/>
  <c r="C188" i="167"/>
  <c r="K140" i="160"/>
  <c r="S146" i="169"/>
  <c r="C10" i="160"/>
  <c r="N14" i="172"/>
  <c r="L61" i="110"/>
  <c r="R47" i="169"/>
  <c r="R45" i="169" s="1"/>
  <c r="L114" i="167"/>
  <c r="K66" i="167"/>
  <c r="K141" i="145"/>
  <c r="R221" i="172"/>
  <c r="K106" i="160"/>
  <c r="L190" i="160"/>
  <c r="K90" i="145"/>
  <c r="M128" i="173"/>
  <c r="M115" i="173" s="1"/>
  <c r="S80" i="173"/>
  <c r="S43" i="171"/>
  <c r="R43" i="171"/>
  <c r="S43" i="169" s="1"/>
  <c r="S87" i="170"/>
  <c r="R87" i="170"/>
  <c r="S87" i="169" s="1"/>
  <c r="N87" i="169"/>
  <c r="T87" i="169" s="1"/>
  <c r="P258" i="169"/>
  <c r="P256" i="169" s="1"/>
  <c r="P243" i="169" s="1"/>
  <c r="P14" i="171"/>
  <c r="N38" i="171"/>
  <c r="R239" i="171"/>
  <c r="S239" i="171"/>
  <c r="N235" i="169"/>
  <c r="T235" i="169" s="1"/>
  <c r="T236" i="169"/>
  <c r="R70" i="172"/>
  <c r="S70" i="172"/>
  <c r="F25" i="37"/>
  <c r="F24" i="37" s="1"/>
  <c r="F13" i="37" s="1"/>
  <c r="F11" i="37" s="1"/>
  <c r="S117" i="172"/>
  <c r="F12" i="110"/>
  <c r="T43" i="169"/>
  <c r="S214" i="169"/>
  <c r="S210" i="169" s="1"/>
  <c r="L54" i="110"/>
  <c r="P54" i="169"/>
  <c r="K56" i="167"/>
  <c r="G10" i="160"/>
  <c r="N370" i="173" s="1"/>
  <c r="D12" i="167"/>
  <c r="R277" i="169"/>
  <c r="T278" i="169"/>
  <c r="K77" i="167"/>
  <c r="S73" i="169"/>
  <c r="J52" i="160"/>
  <c r="O38" i="173"/>
  <c r="H38" i="173" s="1"/>
  <c r="K26" i="160"/>
  <c r="P14" i="173"/>
  <c r="P16" i="173"/>
  <c r="F89" i="167"/>
  <c r="F189" i="145"/>
  <c r="Q128" i="169"/>
  <c r="Q115" i="169" s="1"/>
  <c r="P128" i="169"/>
  <c r="P115" i="169" s="1"/>
  <c r="L132" i="167"/>
  <c r="F53" i="145"/>
  <c r="P52" i="172"/>
  <c r="K70" i="145"/>
  <c r="S56" i="172"/>
  <c r="R56" i="172"/>
  <c r="S56" i="169" s="1"/>
  <c r="T56" i="169"/>
  <c r="N54" i="169"/>
  <c r="M54" i="172"/>
  <c r="I12" i="167"/>
  <c r="P45" i="169"/>
  <c r="O14" i="172"/>
  <c r="K18" i="167"/>
  <c r="R32" i="171"/>
  <c r="S32" i="171"/>
  <c r="K27" i="126"/>
  <c r="P17" i="169"/>
  <c r="T78" i="169"/>
  <c r="O256" i="170"/>
  <c r="O243" i="170" s="1"/>
  <c r="H258" i="170"/>
  <c r="H256" i="170" s="1"/>
  <c r="H243" i="170" s="1"/>
  <c r="H127" i="167"/>
  <c r="K152" i="167"/>
  <c r="P52" i="170"/>
  <c r="R107" i="170"/>
  <c r="K121" i="110"/>
  <c r="S103" i="169"/>
  <c r="R103" i="169"/>
  <c r="T103" i="169" s="1"/>
  <c r="S103" i="170"/>
  <c r="S92" i="170"/>
  <c r="D52" i="167"/>
  <c r="K16" i="167"/>
  <c r="K14" i="110"/>
  <c r="Q198" i="173"/>
  <c r="I10" i="160"/>
  <c r="P370" i="173" s="1"/>
  <c r="R277" i="173"/>
  <c r="R276" i="173" s="1"/>
  <c r="Q276" i="173"/>
  <c r="S277" i="173"/>
  <c r="P60" i="169"/>
  <c r="O60" i="169"/>
  <c r="H10" i="160"/>
  <c r="O370" i="173" s="1"/>
  <c r="S46" i="169"/>
  <c r="J12" i="160"/>
  <c r="L12" i="160" s="1"/>
  <c r="L31" i="167"/>
  <c r="K31" i="167"/>
  <c r="K188" i="160"/>
  <c r="L106" i="160"/>
  <c r="L66" i="167"/>
  <c r="K109" i="167"/>
  <c r="K100" i="167"/>
  <c r="J79" i="167"/>
  <c r="O14" i="173"/>
  <c r="O16" i="173"/>
  <c r="H16" i="173" s="1"/>
  <c r="R33" i="173"/>
  <c r="S33" i="173"/>
  <c r="Q29" i="173"/>
  <c r="N16" i="173"/>
  <c r="L167" i="160"/>
  <c r="F149" i="167"/>
  <c r="M16" i="169"/>
  <c r="N214" i="169"/>
  <c r="N210" i="169" s="1"/>
  <c r="T210" i="169" s="1"/>
  <c r="L149" i="160"/>
  <c r="T132" i="169"/>
  <c r="K145" i="167"/>
  <c r="N92" i="169"/>
  <c r="F48" i="167"/>
  <c r="L48" i="167" s="1"/>
  <c r="O52" i="173"/>
  <c r="R33" i="169"/>
  <c r="T33" i="169" s="1"/>
  <c r="R66" i="173"/>
  <c r="S235" i="172"/>
  <c r="R235" i="172"/>
  <c r="O198" i="172"/>
  <c r="R200" i="169"/>
  <c r="H11" i="145"/>
  <c r="O370" i="172" s="1"/>
  <c r="J128" i="145"/>
  <c r="R136" i="172"/>
  <c r="G127" i="167"/>
  <c r="R92" i="172"/>
  <c r="O52" i="172"/>
  <c r="S62" i="169"/>
  <c r="J53" i="145"/>
  <c r="N52" i="172"/>
  <c r="L55" i="145"/>
  <c r="Q45" i="172"/>
  <c r="R45" i="172" s="1"/>
  <c r="K27" i="145"/>
  <c r="L27" i="145"/>
  <c r="M52" i="169"/>
  <c r="K158" i="167"/>
  <c r="P14" i="170"/>
  <c r="J13" i="145"/>
  <c r="L36" i="167"/>
  <c r="K156" i="167"/>
  <c r="S89" i="172"/>
  <c r="N81" i="169"/>
  <c r="T81" i="169" s="1"/>
  <c r="S81" i="172"/>
  <c r="M74" i="172"/>
  <c r="R81" i="172"/>
  <c r="S81" i="169" s="1"/>
  <c r="K87" i="167"/>
  <c r="N38" i="172"/>
  <c r="L72" i="167"/>
  <c r="M200" i="169"/>
  <c r="M198" i="169" s="1"/>
  <c r="E52" i="167"/>
  <c r="K55" i="145"/>
  <c r="R84" i="172"/>
  <c r="S84" i="169" s="1"/>
  <c r="S84" i="172"/>
  <c r="P14" i="172"/>
  <c r="P16" i="172"/>
  <c r="R55" i="172"/>
  <c r="S55" i="172"/>
  <c r="P38" i="172"/>
  <c r="K80" i="145"/>
  <c r="E165" i="167"/>
  <c r="I11" i="126"/>
  <c r="P370" i="171" s="1"/>
  <c r="I52" i="167"/>
  <c r="K62" i="126"/>
  <c r="J42" i="167"/>
  <c r="R40" i="171"/>
  <c r="J13" i="126"/>
  <c r="H11" i="126"/>
  <c r="O370" i="171" s="1"/>
  <c r="J26" i="167"/>
  <c r="K50" i="167"/>
  <c r="K48" i="167" s="1"/>
  <c r="R55" i="169"/>
  <c r="T55" i="169" s="1"/>
  <c r="F26" i="167"/>
  <c r="G52" i="167"/>
  <c r="L92" i="167"/>
  <c r="K29" i="167"/>
  <c r="L55" i="126"/>
  <c r="R55" i="171"/>
  <c r="K101" i="126"/>
  <c r="S42" i="171"/>
  <c r="C12" i="167"/>
  <c r="C127" i="167"/>
  <c r="Q39" i="171"/>
  <c r="O38" i="171"/>
  <c r="H38" i="171" s="1"/>
  <c r="L28" i="167"/>
  <c r="L75" i="167"/>
  <c r="N31" i="169"/>
  <c r="T31" i="169" s="1"/>
  <c r="K151" i="167"/>
  <c r="K150" i="126"/>
  <c r="N14" i="171"/>
  <c r="N16" i="171"/>
  <c r="R221" i="170"/>
  <c r="N198" i="170"/>
  <c r="Q198" i="170" s="1"/>
  <c r="S198" i="170" s="1"/>
  <c r="R216" i="170"/>
  <c r="K160" i="167"/>
  <c r="J154" i="167"/>
  <c r="H10" i="110"/>
  <c r="O370" i="170" s="1"/>
  <c r="G10" i="110"/>
  <c r="N370" i="170" s="1"/>
  <c r="R210" i="170"/>
  <c r="K106" i="110"/>
  <c r="O52" i="170"/>
  <c r="S67" i="170"/>
  <c r="R67" i="169"/>
  <c r="T67" i="169" s="1"/>
  <c r="R67" i="170"/>
  <c r="S67" i="169" s="1"/>
  <c r="R47" i="170"/>
  <c r="H12" i="167"/>
  <c r="S47" i="170"/>
  <c r="Q45" i="170"/>
  <c r="R45" i="170" s="1"/>
  <c r="G12" i="167"/>
  <c r="L26" i="110"/>
  <c r="K26" i="110"/>
  <c r="K22" i="167"/>
  <c r="T25" i="169"/>
  <c r="R23" i="169"/>
  <c r="F106" i="167"/>
  <c r="K34" i="110"/>
  <c r="L117" i="167"/>
  <c r="R72" i="170"/>
  <c r="S72" i="169" s="1"/>
  <c r="S72" i="170"/>
  <c r="R72" i="169"/>
  <c r="K140" i="110"/>
  <c r="J121" i="167"/>
  <c r="I127" i="167"/>
  <c r="L22" i="167"/>
  <c r="J12" i="110"/>
  <c r="P198" i="170"/>
  <c r="R258" i="170"/>
  <c r="Q96" i="170"/>
  <c r="S40" i="170"/>
  <c r="R40" i="169"/>
  <c r="T40" i="169" s="1"/>
  <c r="L20" i="110"/>
  <c r="K61" i="110"/>
  <c r="L154" i="110"/>
  <c r="J127" i="110"/>
  <c r="F188" i="110"/>
  <c r="N138" i="169"/>
  <c r="T138" i="169" s="1"/>
  <c r="R138" i="170"/>
  <c r="S138" i="169" s="1"/>
  <c r="S136" i="169" s="1"/>
  <c r="S138" i="170"/>
  <c r="S104" i="170"/>
  <c r="R104" i="170"/>
  <c r="S104" i="169" s="1"/>
  <c r="R44" i="170"/>
  <c r="S44" i="169" s="1"/>
  <c r="S44" i="170"/>
  <c r="N44" i="169"/>
  <c r="T44" i="169" s="1"/>
  <c r="C52" i="167"/>
  <c r="J188" i="110"/>
  <c r="M115" i="169"/>
  <c r="T266" i="169"/>
  <c r="S258" i="170"/>
  <c r="H52" i="167"/>
  <c r="L110" i="167"/>
  <c r="N52" i="170"/>
  <c r="K178" i="110"/>
  <c r="L178" i="110"/>
  <c r="R129" i="169"/>
  <c r="R129" i="170"/>
  <c r="S129" i="169" s="1"/>
  <c r="S129" i="170"/>
  <c r="R74" i="169"/>
  <c r="N76" i="169"/>
  <c r="T76" i="169" s="1"/>
  <c r="S76" i="170"/>
  <c r="R76" i="170"/>
  <c r="S76" i="169" s="1"/>
  <c r="L145" i="167"/>
  <c r="F140" i="167"/>
  <c r="R149" i="169"/>
  <c r="T149" i="169" s="1"/>
  <c r="S149" i="170"/>
  <c r="M60" i="170"/>
  <c r="N61" i="169"/>
  <c r="S61" i="170"/>
  <c r="F127" i="110"/>
  <c r="R149" i="170"/>
  <c r="S149" i="169" s="1"/>
  <c r="R40" i="170"/>
  <c r="N14" i="170"/>
  <c r="Q23" i="170"/>
  <c r="R92" i="170"/>
  <c r="L57" i="167"/>
  <c r="J54" i="167"/>
  <c r="K59" i="167"/>
  <c r="K54" i="110"/>
  <c r="L112" i="167"/>
  <c r="J106" i="167"/>
  <c r="K122" i="126"/>
  <c r="C30" i="168"/>
  <c r="C32" i="168"/>
  <c r="D32" i="168" s="1"/>
  <c r="J165" i="160"/>
  <c r="L165" i="160" s="1"/>
  <c r="L178" i="160"/>
  <c r="N147" i="169"/>
  <c r="T147" i="169" s="1"/>
  <c r="L158" i="167"/>
  <c r="N121" i="169"/>
  <c r="T121" i="169" s="1"/>
  <c r="R121" i="170"/>
  <c r="S121" i="169" s="1"/>
  <c r="H33" i="36"/>
  <c r="H31" i="36" s="1"/>
  <c r="I34" i="36"/>
  <c r="I33" i="36" s="1"/>
  <c r="I31" i="36" s="1"/>
  <c r="K155" i="126"/>
  <c r="S222" i="170"/>
  <c r="R222" i="169"/>
  <c r="R222" i="170"/>
  <c r="M256" i="172"/>
  <c r="M198" i="172"/>
  <c r="F79" i="167"/>
  <c r="L86" i="167"/>
  <c r="K98" i="167"/>
  <c r="K96" i="167" s="1"/>
  <c r="K96" i="110"/>
  <c r="M74" i="170"/>
  <c r="R80" i="170"/>
  <c r="N80" i="169"/>
  <c r="T80" i="169" s="1"/>
  <c r="S119" i="172"/>
  <c r="R119" i="172"/>
  <c r="S119" i="169" s="1"/>
  <c r="M14" i="173"/>
  <c r="M38" i="173"/>
  <c r="L169" i="167"/>
  <c r="F167" i="167"/>
  <c r="H256" i="173"/>
  <c r="H243" i="173" s="1"/>
  <c r="S277" i="170"/>
  <c r="R277" i="170"/>
  <c r="S17" i="171"/>
  <c r="D25" i="168"/>
  <c r="T262" i="169"/>
  <c r="K86" i="167"/>
  <c r="K79" i="110"/>
  <c r="J216" i="167"/>
  <c r="J214" i="167" s="1"/>
  <c r="L218" i="167"/>
  <c r="H25" i="36"/>
  <c r="H24" i="36" s="1"/>
  <c r="H13" i="36" s="1"/>
  <c r="H11" i="36" s="1"/>
  <c r="I28" i="36"/>
  <c r="I25" i="36" s="1"/>
  <c r="I24" i="36" s="1"/>
  <c r="I13" i="36" s="1"/>
  <c r="J178" i="167"/>
  <c r="L181" i="167"/>
  <c r="N64" i="169"/>
  <c r="S64" i="171"/>
  <c r="R64" i="171"/>
  <c r="M60" i="171"/>
  <c r="Q115" i="171"/>
  <c r="K129" i="110"/>
  <c r="K133" i="167"/>
  <c r="F61" i="167"/>
  <c r="K155" i="145"/>
  <c r="H277" i="169"/>
  <c r="M14" i="169"/>
  <c r="J34" i="167"/>
  <c r="L38" i="167"/>
  <c r="L167" i="110"/>
  <c r="K92" i="167"/>
  <c r="K89" i="110"/>
  <c r="K110" i="167"/>
  <c r="P243" i="170"/>
  <c r="L142" i="167"/>
  <c r="J140" i="167"/>
  <c r="Q39" i="173"/>
  <c r="R39" i="173" s="1"/>
  <c r="N38" i="173"/>
  <c r="R123" i="169"/>
  <c r="T126" i="169"/>
  <c r="I11" i="145"/>
  <c r="P370" i="172" s="1"/>
  <c r="R32" i="170"/>
  <c r="M29" i="170"/>
  <c r="S32" i="170"/>
  <c r="N32" i="169"/>
  <c r="T32" i="169" s="1"/>
  <c r="M221" i="171"/>
  <c r="S222" i="171"/>
  <c r="R222" i="171"/>
  <c r="N222" i="169"/>
  <c r="N221" i="169" s="1"/>
  <c r="N216" i="169" s="1"/>
  <c r="F154" i="167"/>
  <c r="K107" i="126"/>
  <c r="R147" i="172"/>
  <c r="S147" i="169" s="1"/>
  <c r="S147" i="172"/>
  <c r="M144" i="172"/>
  <c r="M115" i="172" s="1"/>
  <c r="T59" i="169"/>
  <c r="J52" i="110"/>
  <c r="K34" i="160"/>
  <c r="K38" i="167"/>
  <c r="J53" i="126"/>
  <c r="S88" i="170"/>
  <c r="F189" i="126"/>
  <c r="L189" i="126" s="1"/>
  <c r="L191" i="126"/>
  <c r="R136" i="170"/>
  <c r="P115" i="170"/>
  <c r="N102" i="169"/>
  <c r="T102" i="169" s="1"/>
  <c r="S102" i="170"/>
  <c r="R102" i="170"/>
  <c r="S102" i="169" s="1"/>
  <c r="S34" i="171"/>
  <c r="R34" i="171"/>
  <c r="N34" i="169"/>
  <c r="T34" i="169" s="1"/>
  <c r="R42" i="172"/>
  <c r="S42" i="172"/>
  <c r="M39" i="172"/>
  <c r="N42" i="169"/>
  <c r="H258" i="172"/>
  <c r="H256" i="172" s="1"/>
  <c r="H243" i="172" s="1"/>
  <c r="O256" i="172"/>
  <c r="O14" i="171"/>
  <c r="O16" i="171"/>
  <c r="H16" i="171" s="1"/>
  <c r="F34" i="167"/>
  <c r="L37" i="167"/>
  <c r="H33" i="165"/>
  <c r="H31" i="165" s="1"/>
  <c r="I34" i="165"/>
  <c r="I33" i="165" s="1"/>
  <c r="I31" i="165" s="1"/>
  <c r="N14" i="173"/>
  <c r="K21" i="145"/>
  <c r="F216" i="167"/>
  <c r="F214" i="167" s="1"/>
  <c r="T145" i="169"/>
  <c r="S34" i="172"/>
  <c r="R34" i="172"/>
  <c r="J96" i="167"/>
  <c r="L96" i="167" s="1"/>
  <c r="L98" i="167"/>
  <c r="S80" i="170"/>
  <c r="S83" i="171"/>
  <c r="R83" i="171"/>
  <c r="L192" i="167"/>
  <c r="F190" i="167"/>
  <c r="K202" i="167"/>
  <c r="K200" i="167" s="1"/>
  <c r="K200" i="110"/>
  <c r="K188" i="110" s="1"/>
  <c r="N68" i="169"/>
  <c r="F69" i="167"/>
  <c r="J9" i="145"/>
  <c r="K9" i="145"/>
  <c r="H8" i="160"/>
  <c r="I9" i="145"/>
  <c r="J200" i="167"/>
  <c r="L202" i="167"/>
  <c r="N41" i="169"/>
  <c r="S41" i="170"/>
  <c r="R41" i="170"/>
  <c r="S41" i="169" s="1"/>
  <c r="L128" i="126"/>
  <c r="T20" i="169"/>
  <c r="L168" i="126"/>
  <c r="T135" i="169"/>
  <c r="L151" i="167"/>
  <c r="R83" i="169"/>
  <c r="T84" i="169"/>
  <c r="R42" i="173"/>
  <c r="S42" i="173"/>
  <c r="M52" i="173"/>
  <c r="S89" i="171"/>
  <c r="R89" i="171"/>
  <c r="R89" i="169"/>
  <c r="K178" i="160"/>
  <c r="K218" i="167"/>
  <c r="K213" i="145"/>
  <c r="K211" i="145" s="1"/>
  <c r="R117" i="172"/>
  <c r="M117" i="170"/>
  <c r="S118" i="170"/>
  <c r="N118" i="169"/>
  <c r="R118" i="170"/>
  <c r="S118" i="169" s="1"/>
  <c r="Q200" i="172"/>
  <c r="Q198" i="172" s="1"/>
  <c r="G11" i="145"/>
  <c r="N370" i="172" s="1"/>
  <c r="M362" i="170"/>
  <c r="N364" i="169"/>
  <c r="M39" i="170"/>
  <c r="J188" i="160"/>
  <c r="L188" i="160" s="1"/>
  <c r="L196" i="160"/>
  <c r="S19" i="169"/>
  <c r="R17" i="171"/>
  <c r="K191" i="126"/>
  <c r="K189" i="126" s="1"/>
  <c r="K192" i="167"/>
  <c r="T146" i="169"/>
  <c r="F53" i="126"/>
  <c r="L29" i="167"/>
  <c r="N85" i="169"/>
  <c r="M83" i="170"/>
  <c r="R85" i="170"/>
  <c r="S85" i="169" s="1"/>
  <c r="S85" i="170"/>
  <c r="N52" i="171"/>
  <c r="Q60" i="171"/>
  <c r="R239" i="173"/>
  <c r="S239" i="173"/>
  <c r="M198" i="173"/>
  <c r="R35" i="169"/>
  <c r="K70" i="126"/>
  <c r="M23" i="172"/>
  <c r="N24" i="169"/>
  <c r="R24" i="172"/>
  <c r="S24" i="172"/>
  <c r="F52" i="160"/>
  <c r="L69" i="160"/>
  <c r="M29" i="171"/>
  <c r="R31" i="171"/>
  <c r="S88" i="173"/>
  <c r="R107" i="173"/>
  <c r="S107" i="173"/>
  <c r="L71" i="167"/>
  <c r="J69" i="167"/>
  <c r="L213" i="145"/>
  <c r="J211" i="145"/>
  <c r="M200" i="171"/>
  <c r="R201" i="171"/>
  <c r="S201" i="169" s="1"/>
  <c r="N201" i="169"/>
  <c r="S201" i="171"/>
  <c r="K179" i="126"/>
  <c r="K182" i="167"/>
  <c r="K32" i="167"/>
  <c r="R92" i="169"/>
  <c r="T93" i="169"/>
  <c r="R101" i="170"/>
  <c r="S101" i="169" s="1"/>
  <c r="S101" i="170"/>
  <c r="M96" i="170"/>
  <c r="N101" i="169"/>
  <c r="K194" i="167"/>
  <c r="T241" i="169"/>
  <c r="L182" i="167"/>
  <c r="F178" i="167"/>
  <c r="J100" i="167"/>
  <c r="L102" i="167"/>
  <c r="M256" i="173"/>
  <c r="S258" i="173"/>
  <c r="R258" i="173"/>
  <c r="L65" i="167"/>
  <c r="J61" i="167"/>
  <c r="L155" i="126"/>
  <c r="L21" i="145"/>
  <c r="F13" i="145"/>
  <c r="O161" i="160"/>
  <c r="K161" i="167"/>
  <c r="F52" i="110"/>
  <c r="S93" i="169"/>
  <c r="S92" i="169" s="1"/>
  <c r="R88" i="172"/>
  <c r="T239" i="169"/>
  <c r="S216" i="172"/>
  <c r="F26" i="165" l="1"/>
  <c r="F25" i="165" s="1"/>
  <c r="F24" i="165" s="1"/>
  <c r="F13" i="165" s="1"/>
  <c r="F11" i="165" s="1"/>
  <c r="K208" i="167"/>
  <c r="R258" i="172"/>
  <c r="S47" i="169"/>
  <c r="S45" i="169" s="1"/>
  <c r="R54" i="172"/>
  <c r="L189" i="145"/>
  <c r="S29" i="172"/>
  <c r="R29" i="172"/>
  <c r="S45" i="171"/>
  <c r="M38" i="171"/>
  <c r="L166" i="126"/>
  <c r="N17" i="169"/>
  <c r="L42" i="167"/>
  <c r="S54" i="170"/>
  <c r="Q38" i="169"/>
  <c r="R17" i="169"/>
  <c r="L100" i="167"/>
  <c r="R17" i="170"/>
  <c r="S107" i="169"/>
  <c r="R107" i="169"/>
  <c r="T107" i="169" s="1"/>
  <c r="R200" i="170"/>
  <c r="S18" i="169"/>
  <c r="S17" i="169" s="1"/>
  <c r="N12" i="173"/>
  <c r="N10" i="173" s="1"/>
  <c r="N368" i="173" s="1"/>
  <c r="N372" i="173" s="1"/>
  <c r="R45" i="173"/>
  <c r="S24" i="169"/>
  <c r="S23" i="169" s="1"/>
  <c r="L127" i="160"/>
  <c r="S277" i="172"/>
  <c r="R277" i="172"/>
  <c r="R276" i="172"/>
  <c r="S276" i="172"/>
  <c r="N256" i="172"/>
  <c r="N243" i="172" s="1"/>
  <c r="S89" i="169"/>
  <c r="S88" i="169" s="1"/>
  <c r="H14" i="172"/>
  <c r="Q38" i="172"/>
  <c r="K42" i="167"/>
  <c r="S61" i="169"/>
  <c r="L13" i="126"/>
  <c r="H200" i="169"/>
  <c r="H198" i="169" s="1"/>
  <c r="D26" i="34"/>
  <c r="D25" i="34" s="1"/>
  <c r="D24" i="34" s="1"/>
  <c r="D13" i="34" s="1"/>
  <c r="D11" i="34" s="1"/>
  <c r="F26" i="36"/>
  <c r="F25" i="36" s="1"/>
  <c r="K25" i="36" s="1"/>
  <c r="R60" i="170"/>
  <c r="T42" i="169"/>
  <c r="Q16" i="170"/>
  <c r="K20" i="167"/>
  <c r="L165" i="110"/>
  <c r="S144" i="170"/>
  <c r="H52" i="170"/>
  <c r="H12" i="170" s="1"/>
  <c r="H10" i="170" s="1"/>
  <c r="D25" i="35"/>
  <c r="D24" i="35" s="1"/>
  <c r="D13" i="35" s="1"/>
  <c r="D11" i="35" s="1"/>
  <c r="S74" i="171"/>
  <c r="K129" i="167"/>
  <c r="S40" i="169"/>
  <c r="S80" i="169"/>
  <c r="S74" i="169" s="1"/>
  <c r="L14" i="167"/>
  <c r="S128" i="169"/>
  <c r="P12" i="171"/>
  <c r="P10" i="171" s="1"/>
  <c r="P368" i="171" s="1"/>
  <c r="P372" i="171" s="1"/>
  <c r="K140" i="167"/>
  <c r="K127" i="160"/>
  <c r="F10" i="110"/>
  <c r="M370" i="170" s="1"/>
  <c r="T35" i="169"/>
  <c r="M52" i="172"/>
  <c r="D37" i="168"/>
  <c r="T48" i="169"/>
  <c r="R115" i="173"/>
  <c r="T92" i="169"/>
  <c r="S115" i="173"/>
  <c r="Q52" i="169"/>
  <c r="L20" i="167"/>
  <c r="K128" i="145"/>
  <c r="K178" i="167"/>
  <c r="K89" i="167"/>
  <c r="L121" i="167"/>
  <c r="S33" i="169"/>
  <c r="S70" i="169"/>
  <c r="S66" i="169" s="1"/>
  <c r="N96" i="169"/>
  <c r="N258" i="169"/>
  <c r="N256" i="169" s="1"/>
  <c r="K167" i="167"/>
  <c r="R60" i="169"/>
  <c r="H52" i="172"/>
  <c r="K165" i="160"/>
  <c r="H38" i="169"/>
  <c r="S261" i="169"/>
  <c r="S258" i="169" s="1"/>
  <c r="S256" i="169" s="1"/>
  <c r="S243" i="169" s="1"/>
  <c r="S66" i="170"/>
  <c r="K69" i="167"/>
  <c r="K61" i="167"/>
  <c r="R54" i="170"/>
  <c r="O14" i="169"/>
  <c r="S364" i="169"/>
  <c r="S362" i="169" s="1"/>
  <c r="S60" i="170"/>
  <c r="T37" i="169"/>
  <c r="K216" i="167"/>
  <c r="K214" i="167" s="1"/>
  <c r="L129" i="167"/>
  <c r="Q14" i="169"/>
  <c r="N128" i="169"/>
  <c r="P12" i="173"/>
  <c r="P10" i="173" s="1"/>
  <c r="P368" i="173" s="1"/>
  <c r="P372" i="173" s="1"/>
  <c r="T61" i="169"/>
  <c r="R60" i="173"/>
  <c r="H14" i="173"/>
  <c r="S31" i="169"/>
  <c r="R128" i="173"/>
  <c r="R74" i="173"/>
  <c r="T263" i="169"/>
  <c r="S128" i="173"/>
  <c r="Q38" i="173"/>
  <c r="R38" i="173" s="1"/>
  <c r="K52" i="160"/>
  <c r="L54" i="167"/>
  <c r="L149" i="167"/>
  <c r="O52" i="169"/>
  <c r="S55" i="169"/>
  <c r="S54" i="169" s="1"/>
  <c r="O38" i="169"/>
  <c r="P38" i="169"/>
  <c r="L89" i="167"/>
  <c r="L166" i="145"/>
  <c r="S200" i="169"/>
  <c r="O12" i="171"/>
  <c r="O10" i="171" s="1"/>
  <c r="R45" i="171"/>
  <c r="K34" i="167"/>
  <c r="K13" i="126"/>
  <c r="Q14" i="171"/>
  <c r="T47" i="169"/>
  <c r="P52" i="169"/>
  <c r="K128" i="126"/>
  <c r="O243" i="171"/>
  <c r="Q243" i="171" s="1"/>
  <c r="Q256" i="171"/>
  <c r="S256" i="171" s="1"/>
  <c r="T129" i="169"/>
  <c r="N60" i="169"/>
  <c r="K14" i="167"/>
  <c r="R258" i="171"/>
  <c r="R96" i="169"/>
  <c r="L26" i="167"/>
  <c r="K127" i="110"/>
  <c r="S54" i="172"/>
  <c r="L128" i="145"/>
  <c r="K106" i="167"/>
  <c r="R35" i="170"/>
  <c r="S35" i="170"/>
  <c r="R128" i="169"/>
  <c r="L12" i="110"/>
  <c r="D10" i="167"/>
  <c r="R29" i="169"/>
  <c r="M243" i="171"/>
  <c r="K166" i="126"/>
  <c r="S64" i="169"/>
  <c r="S258" i="171"/>
  <c r="K165" i="110"/>
  <c r="K54" i="167"/>
  <c r="L106" i="167"/>
  <c r="C10" i="167"/>
  <c r="T277" i="169"/>
  <c r="R276" i="169"/>
  <c r="T276" i="169" s="1"/>
  <c r="P14" i="169"/>
  <c r="K12" i="160"/>
  <c r="F127" i="167"/>
  <c r="K149" i="167"/>
  <c r="F11" i="145"/>
  <c r="M370" i="172" s="1"/>
  <c r="L53" i="145"/>
  <c r="P12" i="172"/>
  <c r="P10" i="172" s="1"/>
  <c r="P368" i="172" s="1"/>
  <c r="L79" i="167"/>
  <c r="K53" i="126"/>
  <c r="S32" i="169"/>
  <c r="P16" i="169"/>
  <c r="Q256" i="170"/>
  <c r="S256" i="170" s="1"/>
  <c r="E10" i="167"/>
  <c r="Q14" i="170"/>
  <c r="R256" i="173"/>
  <c r="Q256" i="173"/>
  <c r="S256" i="173" s="1"/>
  <c r="S276" i="173"/>
  <c r="O12" i="173"/>
  <c r="O10" i="173" s="1"/>
  <c r="O368" i="173" s="1"/>
  <c r="O372" i="173" s="1"/>
  <c r="H52" i="173"/>
  <c r="Q52" i="173"/>
  <c r="S52" i="173" s="1"/>
  <c r="T214" i="169"/>
  <c r="M12" i="169"/>
  <c r="M10" i="169" s="1"/>
  <c r="M368" i="169" s="1"/>
  <c r="S29" i="173"/>
  <c r="Q16" i="173"/>
  <c r="S16" i="173" s="1"/>
  <c r="R29" i="173"/>
  <c r="R16" i="173" s="1"/>
  <c r="F12" i="167"/>
  <c r="L154" i="167"/>
  <c r="O12" i="172"/>
  <c r="O10" i="172" s="1"/>
  <c r="Q52" i="172"/>
  <c r="K53" i="145"/>
  <c r="R60" i="172"/>
  <c r="N12" i="172"/>
  <c r="N10" i="172" s="1"/>
  <c r="S45" i="172"/>
  <c r="Q14" i="172"/>
  <c r="K13" i="145"/>
  <c r="J11" i="145"/>
  <c r="G10" i="167"/>
  <c r="O371" i="169" s="1"/>
  <c r="N74" i="169"/>
  <c r="T74" i="169" s="1"/>
  <c r="N136" i="169"/>
  <c r="T136" i="169" s="1"/>
  <c r="L69" i="167"/>
  <c r="S83" i="169"/>
  <c r="S42" i="169"/>
  <c r="R54" i="169"/>
  <c r="T54" i="169" s="1"/>
  <c r="R74" i="172"/>
  <c r="S74" i="172"/>
  <c r="P12" i="170"/>
  <c r="P10" i="170" s="1"/>
  <c r="P368" i="170" s="1"/>
  <c r="P373" i="170" s="1"/>
  <c r="K79" i="167"/>
  <c r="I10" i="167"/>
  <c r="Q371" i="169" s="1"/>
  <c r="R39" i="171"/>
  <c r="J11" i="126"/>
  <c r="Q370" i="171" s="1"/>
  <c r="S39" i="171"/>
  <c r="R39" i="169"/>
  <c r="J12" i="167"/>
  <c r="K26" i="167"/>
  <c r="K154" i="167"/>
  <c r="N29" i="169"/>
  <c r="N144" i="169"/>
  <c r="H10" i="167"/>
  <c r="P371" i="169" s="1"/>
  <c r="Q38" i="171"/>
  <c r="S38" i="171" s="1"/>
  <c r="S60" i="171"/>
  <c r="S144" i="169"/>
  <c r="R144" i="169"/>
  <c r="S117" i="169"/>
  <c r="R198" i="170"/>
  <c r="S96" i="169"/>
  <c r="Q52" i="170"/>
  <c r="O12" i="170"/>
  <c r="O10" i="170" s="1"/>
  <c r="O368" i="170" s="1"/>
  <c r="O373" i="170" s="1"/>
  <c r="N12" i="170"/>
  <c r="N10" i="170" s="1"/>
  <c r="N368" i="170" s="1"/>
  <c r="N373" i="170" s="1"/>
  <c r="S45" i="170"/>
  <c r="T45" i="169"/>
  <c r="K12" i="110"/>
  <c r="J10" i="110"/>
  <c r="Q370" i="170" s="1"/>
  <c r="L127" i="110"/>
  <c r="S23" i="170"/>
  <c r="R23" i="170"/>
  <c r="T64" i="169"/>
  <c r="K190" i="167"/>
  <c r="K188" i="167" s="1"/>
  <c r="T72" i="169"/>
  <c r="R66" i="169"/>
  <c r="L188" i="110"/>
  <c r="R115" i="172"/>
  <c r="S115" i="172"/>
  <c r="R96" i="170"/>
  <c r="S96" i="170"/>
  <c r="N200" i="169"/>
  <c r="T201" i="169"/>
  <c r="R83" i="170"/>
  <c r="S83" i="170"/>
  <c r="R88" i="169"/>
  <c r="T88" i="169" s="1"/>
  <c r="T89" i="169"/>
  <c r="J8" i="160"/>
  <c r="K8" i="160"/>
  <c r="I8" i="160"/>
  <c r="H14" i="171"/>
  <c r="H12" i="171" s="1"/>
  <c r="H16" i="169"/>
  <c r="L34" i="167"/>
  <c r="F25" i="35"/>
  <c r="R74" i="170"/>
  <c r="S74" i="170"/>
  <c r="M52" i="170"/>
  <c r="M243" i="172"/>
  <c r="S115" i="171"/>
  <c r="R115" i="171"/>
  <c r="S200" i="171"/>
  <c r="R200" i="171"/>
  <c r="F200" i="171"/>
  <c r="O243" i="172"/>
  <c r="Q256" i="172"/>
  <c r="S256" i="172" s="1"/>
  <c r="R60" i="171"/>
  <c r="M52" i="171"/>
  <c r="Q243" i="170"/>
  <c r="S243" i="170" s="1"/>
  <c r="M12" i="173"/>
  <c r="M10" i="173" s="1"/>
  <c r="I28" i="37"/>
  <c r="H25" i="37"/>
  <c r="H24" i="37" s="1"/>
  <c r="H13" i="37" s="1"/>
  <c r="H11" i="37" s="1"/>
  <c r="M14" i="170"/>
  <c r="S29" i="170"/>
  <c r="M16" i="170"/>
  <c r="R29" i="170"/>
  <c r="N83" i="169"/>
  <c r="T83" i="169" s="1"/>
  <c r="T85" i="169"/>
  <c r="D30" i="168"/>
  <c r="C34" i="168"/>
  <c r="L13" i="145"/>
  <c r="F24" i="36"/>
  <c r="F13" i="36" s="1"/>
  <c r="F11" i="36" s="1"/>
  <c r="L53" i="126"/>
  <c r="H26" i="34"/>
  <c r="I26" i="35"/>
  <c r="S222" i="169"/>
  <c r="S221" i="169" s="1"/>
  <c r="S216" i="169" s="1"/>
  <c r="T101" i="169"/>
  <c r="L52" i="160"/>
  <c r="F10" i="160"/>
  <c r="M370" i="173" s="1"/>
  <c r="Q52" i="171"/>
  <c r="N12" i="171"/>
  <c r="N10" i="171" s="1"/>
  <c r="N368" i="171" s="1"/>
  <c r="S39" i="172"/>
  <c r="M38" i="172"/>
  <c r="R39" i="172"/>
  <c r="T222" i="169"/>
  <c r="R221" i="169"/>
  <c r="F11" i="126"/>
  <c r="M370" i="171" s="1"/>
  <c r="N23" i="169"/>
  <c r="T23" i="169" s="1"/>
  <c r="T24" i="169"/>
  <c r="R39" i="170"/>
  <c r="S39" i="170"/>
  <c r="M38" i="170"/>
  <c r="N66" i="169"/>
  <c r="T68" i="169"/>
  <c r="F52" i="167"/>
  <c r="R198" i="173"/>
  <c r="S198" i="173"/>
  <c r="M115" i="170"/>
  <c r="R117" i="170"/>
  <c r="S117" i="170"/>
  <c r="L61" i="167"/>
  <c r="J52" i="167"/>
  <c r="M16" i="172"/>
  <c r="S16" i="172" s="1"/>
  <c r="R23" i="172"/>
  <c r="M14" i="172"/>
  <c r="S23" i="172"/>
  <c r="T364" i="169"/>
  <c r="N362" i="169"/>
  <c r="T123" i="169"/>
  <c r="L178" i="167"/>
  <c r="J165" i="167"/>
  <c r="K52" i="110"/>
  <c r="T118" i="169"/>
  <c r="N117" i="169"/>
  <c r="R144" i="172"/>
  <c r="S144" i="172"/>
  <c r="N39" i="169"/>
  <c r="N38" i="169" s="1"/>
  <c r="T41" i="169"/>
  <c r="L52" i="110"/>
  <c r="R29" i="171"/>
  <c r="R16" i="171" s="1"/>
  <c r="S29" i="171"/>
  <c r="S34" i="169"/>
  <c r="S39" i="173"/>
  <c r="Q14" i="173"/>
  <c r="F188" i="167"/>
  <c r="L190" i="167"/>
  <c r="M216" i="171"/>
  <c r="M198" i="171" s="1"/>
  <c r="R221" i="171"/>
  <c r="S221" i="171"/>
  <c r="H258" i="169"/>
  <c r="H256" i="169" s="1"/>
  <c r="H243" i="169" s="1"/>
  <c r="M16" i="171"/>
  <c r="S16" i="171" s="1"/>
  <c r="M243" i="173"/>
  <c r="S198" i="172"/>
  <c r="S200" i="172"/>
  <c r="L200" i="167"/>
  <c r="J188" i="167"/>
  <c r="L140" i="167"/>
  <c r="J127" i="167"/>
  <c r="I11" i="36"/>
  <c r="J10" i="160"/>
  <c r="F165" i="167"/>
  <c r="L167" i="167"/>
  <c r="R200" i="172"/>
  <c r="R198" i="172" s="1"/>
  <c r="M14" i="171"/>
  <c r="Q243" i="172" l="1"/>
  <c r="S243" i="172" s="1"/>
  <c r="N368" i="172"/>
  <c r="N372" i="172" s="1"/>
  <c r="T17" i="169"/>
  <c r="S60" i="169"/>
  <c r="S52" i="169" s="1"/>
  <c r="R16" i="169"/>
  <c r="H12" i="172"/>
  <c r="H10" i="172" s="1"/>
  <c r="H368" i="172" s="1"/>
  <c r="F26" i="34"/>
  <c r="F25" i="34" s="1"/>
  <c r="F24" i="34" s="1"/>
  <c r="F13" i="34" s="1"/>
  <c r="F11" i="34" s="1"/>
  <c r="S16" i="170"/>
  <c r="H368" i="170"/>
  <c r="T96" i="169"/>
  <c r="T258" i="169"/>
  <c r="S39" i="169"/>
  <c r="S38" i="169" s="1"/>
  <c r="M12" i="172"/>
  <c r="M10" i="172" s="1"/>
  <c r="M368" i="172" s="1"/>
  <c r="S52" i="172"/>
  <c r="I28" i="165"/>
  <c r="I25" i="165" s="1"/>
  <c r="I24" i="165" s="1"/>
  <c r="I13" i="165" s="1"/>
  <c r="I11" i="165" s="1"/>
  <c r="H25" i="165"/>
  <c r="H24" i="165" s="1"/>
  <c r="H13" i="165" s="1"/>
  <c r="H11" i="165" s="1"/>
  <c r="Q12" i="169"/>
  <c r="Q10" i="169" s="1"/>
  <c r="Q368" i="169" s="1"/>
  <c r="Q373" i="169" s="1"/>
  <c r="K165" i="167"/>
  <c r="U243" i="169" s="1"/>
  <c r="T60" i="169"/>
  <c r="P372" i="172"/>
  <c r="H14" i="169"/>
  <c r="O12" i="169"/>
  <c r="O10" i="169" s="1"/>
  <c r="O368" i="169" s="1"/>
  <c r="O373" i="169" s="1"/>
  <c r="T128" i="169"/>
  <c r="K10" i="160"/>
  <c r="R370" i="173" s="1"/>
  <c r="H12" i="173"/>
  <c r="H10" i="173" s="1"/>
  <c r="H368" i="173" s="1"/>
  <c r="S38" i="173"/>
  <c r="S198" i="169"/>
  <c r="U198" i="169" s="1"/>
  <c r="R14" i="169"/>
  <c r="R256" i="171"/>
  <c r="K12" i="167"/>
  <c r="P12" i="169"/>
  <c r="P10" i="169" s="1"/>
  <c r="P368" i="169" s="1"/>
  <c r="P373" i="169" s="1"/>
  <c r="O368" i="171"/>
  <c r="O372" i="171" s="1"/>
  <c r="S14" i="170"/>
  <c r="R115" i="169"/>
  <c r="K11" i="126"/>
  <c r="R370" i="171" s="1"/>
  <c r="T29" i="169"/>
  <c r="R243" i="171"/>
  <c r="S243" i="171"/>
  <c r="K52" i="167"/>
  <c r="R256" i="169"/>
  <c r="R243" i="169" s="1"/>
  <c r="R256" i="172"/>
  <c r="L127" i="167"/>
  <c r="K127" i="167"/>
  <c r="L11" i="145"/>
  <c r="S14" i="172"/>
  <c r="L12" i="167"/>
  <c r="S29" i="169"/>
  <c r="R256" i="170"/>
  <c r="Q12" i="170"/>
  <c r="Q10" i="170" s="1"/>
  <c r="H52" i="169"/>
  <c r="Q368" i="173"/>
  <c r="R52" i="173"/>
  <c r="R14" i="173"/>
  <c r="S115" i="169"/>
  <c r="R52" i="172"/>
  <c r="K11" i="145"/>
  <c r="R370" i="172" s="1"/>
  <c r="R52" i="169"/>
  <c r="Q12" i="172"/>
  <c r="Q10" i="172" s="1"/>
  <c r="Q370" i="172"/>
  <c r="L52" i="167"/>
  <c r="R38" i="171"/>
  <c r="R38" i="169"/>
  <c r="T38" i="169" s="1"/>
  <c r="R14" i="171"/>
  <c r="T144" i="169"/>
  <c r="T66" i="169"/>
  <c r="K10" i="110"/>
  <c r="R370" i="170" s="1"/>
  <c r="R16" i="170"/>
  <c r="L10" i="110"/>
  <c r="R14" i="170"/>
  <c r="F10" i="167"/>
  <c r="N371" i="169" s="1"/>
  <c r="R198" i="171"/>
  <c r="S198" i="171"/>
  <c r="H10" i="171"/>
  <c r="H368" i="171"/>
  <c r="J10" i="167"/>
  <c r="R52" i="171"/>
  <c r="O368" i="172"/>
  <c r="L11" i="126"/>
  <c r="T221" i="169"/>
  <c r="R216" i="169"/>
  <c r="L188" i="167"/>
  <c r="T39" i="169"/>
  <c r="D34" i="168"/>
  <c r="N243" i="169"/>
  <c r="N115" i="169"/>
  <c r="T117" i="169"/>
  <c r="R115" i="170"/>
  <c r="S115" i="170"/>
  <c r="R38" i="170"/>
  <c r="S38" i="170"/>
  <c r="N52" i="169"/>
  <c r="M12" i="170"/>
  <c r="M10" i="170" s="1"/>
  <c r="M368" i="170" s="1"/>
  <c r="R243" i="173"/>
  <c r="S243" i="173"/>
  <c r="R52" i="170"/>
  <c r="S52" i="170"/>
  <c r="N14" i="169"/>
  <c r="F24" i="35"/>
  <c r="F13" i="35" s="1"/>
  <c r="F11" i="35" s="1"/>
  <c r="S52" i="171"/>
  <c r="Q12" i="171"/>
  <c r="T362" i="169"/>
  <c r="M12" i="171"/>
  <c r="M10" i="171" s="1"/>
  <c r="M368" i="171" s="1"/>
  <c r="S14" i="171"/>
  <c r="F216" i="171"/>
  <c r="F198" i="171" s="1"/>
  <c r="R216" i="171"/>
  <c r="S216" i="171"/>
  <c r="L165" i="167"/>
  <c r="R38" i="172"/>
  <c r="S38" i="172"/>
  <c r="N16" i="169"/>
  <c r="I25" i="37"/>
  <c r="I24" i="37" s="1"/>
  <c r="I13" i="37" s="1"/>
  <c r="I11" i="37" s="1"/>
  <c r="R16" i="172"/>
  <c r="R14" i="172"/>
  <c r="I26" i="34"/>
  <c r="M368" i="173"/>
  <c r="R243" i="170"/>
  <c r="L10" i="160"/>
  <c r="Q370" i="173"/>
  <c r="S14" i="173"/>
  <c r="Q12" i="173"/>
  <c r="N372" i="171"/>
  <c r="N198" i="169"/>
  <c r="T200" i="169"/>
  <c r="R243" i="172" l="1"/>
  <c r="T16" i="169"/>
  <c r="S14" i="169"/>
  <c r="S12" i="169" s="1"/>
  <c r="S10" i="169" s="1"/>
  <c r="S368" i="169" s="1"/>
  <c r="S10" i="172"/>
  <c r="H12" i="169"/>
  <c r="H10" i="169" s="1"/>
  <c r="H368" i="169" s="1"/>
  <c r="T115" i="169"/>
  <c r="Q368" i="171"/>
  <c r="R368" i="171" s="1"/>
  <c r="R372" i="171" s="1"/>
  <c r="R12" i="169"/>
  <c r="K10" i="167"/>
  <c r="S371" i="169" s="1"/>
  <c r="T256" i="169"/>
  <c r="T243" i="169"/>
  <c r="S12" i="172"/>
  <c r="S16" i="169"/>
  <c r="R12" i="173"/>
  <c r="R10" i="173" s="1"/>
  <c r="Q372" i="173"/>
  <c r="S368" i="173"/>
  <c r="R12" i="172"/>
  <c r="R10" i="172" s="1"/>
  <c r="T52" i="169"/>
  <c r="R12" i="171"/>
  <c r="R10" i="171" s="1"/>
  <c r="S12" i="170"/>
  <c r="N12" i="169"/>
  <c r="N10" i="169" s="1"/>
  <c r="X10" i="169" s="1"/>
  <c r="R12" i="170"/>
  <c r="R10" i="170" s="1"/>
  <c r="T216" i="169"/>
  <c r="R198" i="169"/>
  <c r="T198" i="169" s="1"/>
  <c r="R371" i="169"/>
  <c r="L10" i="167"/>
  <c r="M372" i="171"/>
  <c r="O372" i="172"/>
  <c r="Q368" i="172"/>
  <c r="M373" i="170"/>
  <c r="I28" i="35"/>
  <c r="I25" i="35" s="1"/>
  <c r="I24" i="35" s="1"/>
  <c r="I13" i="35" s="1"/>
  <c r="I11" i="35" s="1"/>
  <c r="H28" i="34"/>
  <c r="H25" i="35"/>
  <c r="H24" i="35" s="1"/>
  <c r="H13" i="35" s="1"/>
  <c r="H11" i="35" s="1"/>
  <c r="Q368" i="170"/>
  <c r="R368" i="170" s="1"/>
  <c r="R373" i="170" s="1"/>
  <c r="S10" i="170"/>
  <c r="Q10" i="173"/>
  <c r="S10" i="173" s="1"/>
  <c r="S12" i="173"/>
  <c r="T14" i="169"/>
  <c r="Q10" i="171"/>
  <c r="S10" i="171" s="1"/>
  <c r="S12" i="171"/>
  <c r="M372" i="173"/>
  <c r="R368" i="173"/>
  <c r="R372" i="173" s="1"/>
  <c r="M372" i="172"/>
  <c r="Q372" i="171" l="1"/>
  <c r="S368" i="171"/>
  <c r="S373" i="169"/>
  <c r="N368" i="169"/>
  <c r="N373" i="169" s="1"/>
  <c r="T12" i="169"/>
  <c r="R10" i="169"/>
  <c r="T10" i="169" s="1"/>
  <c r="S368" i="172"/>
  <c r="Q372" i="172"/>
  <c r="S368" i="170"/>
  <c r="Q373" i="170"/>
  <c r="R368" i="172"/>
  <c r="I28" i="34"/>
  <c r="I25" i="34" s="1"/>
  <c r="H25" i="34"/>
  <c r="H24" i="34" s="1"/>
  <c r="H13" i="34" s="1"/>
  <c r="H11" i="34" s="1"/>
  <c r="I24" i="34" l="1"/>
  <c r="I13" i="34" s="1"/>
  <c r="I11" i="34" s="1"/>
  <c r="R372" i="172"/>
  <c r="R368" i="169"/>
  <c r="R373" i="169" s="1"/>
  <c r="T368" i="169" l="1"/>
</calcChain>
</file>

<file path=xl/sharedStrings.xml><?xml version="1.0" encoding="utf-8"?>
<sst xmlns="http://schemas.openxmlformats.org/spreadsheetml/2006/main" count="6726" uniqueCount="881">
  <si>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</si>
  <si>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</si>
  <si>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</si>
  <si>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</si>
  <si>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</si>
  <si>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</si>
  <si>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</si>
  <si>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</si>
  <si>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</si>
  <si>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</si>
  <si>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</si>
  <si>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</si>
  <si>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</si>
  <si>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</si>
  <si>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</si>
  <si>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</si>
  <si>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</si>
  <si>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</si>
  <si>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</si>
  <si>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</si>
  <si>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</si>
  <si>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</si>
  <si>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</si>
  <si>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</si>
  <si>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</si>
  <si>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</si>
  <si>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</si>
  <si>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</si>
  <si>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</si>
  <si>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</si>
  <si>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</si>
  <si>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</si>
  <si>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</si>
  <si>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</si>
  <si>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</si>
  <si>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</si>
  <si>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</si>
  <si>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</si>
  <si>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</si>
  <si>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</si>
  <si>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</si>
  <si>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</si>
  <si>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</si>
  <si>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</si>
  <si>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</si>
  <si>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</si>
  <si>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</si>
  <si>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</si>
  <si>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</si>
  <si>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</si>
  <si>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</si>
  <si>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</si>
  <si>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</si>
  <si>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</si>
  <si>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</si>
  <si>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</si>
  <si>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</si>
  <si>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</si>
  <si>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</si>
  <si>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</si>
  <si>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</si>
  <si>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</si>
  <si>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</si>
  <si>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</si>
  <si>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</si>
  <si>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</si>
  <si>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</si>
  <si>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</si>
  <si>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</si>
  <si>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</si>
  <si>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</si>
  <si>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</si>
  <si>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</si>
  <si>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</si>
  <si>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</si>
  <si>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</si>
  <si>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</si>
  <si>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</si>
  <si>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</si>
  <si>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</si>
  <si>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</si>
  <si>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</si>
  <si>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</si>
  <si>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</si>
  <si>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</si>
  <si>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</si>
  <si>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</si>
  <si>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</si>
  <si>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</si>
  <si>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</si>
  <si>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</si>
  <si>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</si>
  <si>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</si>
  <si>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</si>
  <si>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</si>
  <si>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</si>
  <si>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</si>
  <si>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</si>
  <si>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</si>
  <si>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</si>
  <si>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</si>
  <si>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</si>
  <si>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</si>
  <si>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</si>
  <si>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</si>
  <si>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</si>
  <si>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</si>
  <si>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</si>
  <si>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</si>
  <si>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</si>
  <si>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</si>
  <si>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</si>
  <si>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</si>
  <si>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</si>
  <si>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</si>
  <si>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</si>
  <si>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</si>
  <si>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</si>
  <si>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</si>
  <si>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</si>
  <si>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</si>
  <si>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</si>
  <si>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</si>
  <si>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</si>
  <si>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</si>
  <si>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</si>
  <si>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</si>
  <si>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</si>
  <si>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</si>
  <si>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</si>
  <si>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</si>
  <si>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</si>
  <si>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</si>
  <si>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</si>
  <si>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</si>
  <si>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</si>
  <si>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</si>
  <si>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</si>
  <si>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</si>
  <si>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</si>
  <si>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</si>
  <si>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</si>
  <si>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</si>
  <si>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</si>
  <si>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</si>
  <si>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</si>
  <si>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</si>
  <si>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</si>
  <si>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</si>
  <si>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</si>
  <si>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</si>
  <si>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</si>
  <si>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</si>
  <si>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</si>
  <si>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</si>
  <si>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</si>
  <si>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</si>
  <si>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</si>
  <si>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</si>
  <si>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</si>
  <si>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</si>
  <si>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</si>
  <si>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</si>
  <si>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</si>
  <si>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</si>
  <si>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</si>
  <si>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</si>
  <si>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</si>
  <si>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</si>
  <si>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</si>
  <si>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</si>
  <si>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</si>
  <si>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</si>
  <si>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</si>
  <si>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</si>
  <si>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</si>
  <si>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</si>
  <si>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</si>
  <si>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</si>
  <si>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</si>
  <si>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</si>
  <si>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</si>
  <si>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</si>
  <si>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</si>
  <si>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</si>
  <si>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</si>
  <si>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</si>
  <si>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</si>
  <si>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</si>
  <si>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</si>
  <si>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</si>
  <si>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</si>
  <si>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</si>
  <si>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</si>
  <si>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</si>
  <si>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</si>
  <si>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</si>
  <si>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</si>
  <si>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</si>
  <si>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</si>
  <si>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</si>
  <si>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</si>
  <si>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</si>
  <si>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</si>
  <si>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</si>
  <si>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</si>
  <si>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</si>
  <si>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</si>
  <si>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</si>
  <si>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</si>
  <si>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</si>
  <si>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</si>
  <si>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</si>
  <si>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</si>
  <si>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</si>
  <si>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</si>
  <si>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</si>
  <si>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</si>
  <si>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</si>
  <si>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</si>
  <si>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</si>
  <si>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</si>
  <si>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</si>
  <si>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</si>
  <si>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</si>
  <si>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</si>
  <si>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</si>
  <si>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</si>
  <si>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</si>
  <si>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</si>
  <si>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</si>
  <si>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</si>
  <si>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</si>
  <si>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</si>
  <si>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</si>
  <si>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</si>
  <si>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</si>
  <si>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</si>
  <si>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</si>
  <si>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</si>
  <si>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>PARTIDA</t>
  </si>
  <si>
    <t xml:space="preserve">DESCRIPCION </t>
  </si>
  <si>
    <t>PRESUPUESTO</t>
  </si>
  <si>
    <t>MODIFICAC.</t>
  </si>
  <si>
    <t>EXTRAORD.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</si>
  <si>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</si>
  <si>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</si>
  <si>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</si>
  <si>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</si>
  <si>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</si>
  <si>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</si>
  <si>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</si>
  <si>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</si>
  <si>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</si>
  <si>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</si>
  <si>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</si>
  <si>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</si>
  <si>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</si>
  <si>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</si>
  <si>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</si>
  <si>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</si>
  <si>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</si>
  <si>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</si>
  <si>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</si>
  <si>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</si>
  <si>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</si>
  <si>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</si>
  <si>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</si>
  <si>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</si>
  <si>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</si>
  <si>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</si>
  <si>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</si>
  <si>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</si>
  <si>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</si>
  <si>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</si>
  <si>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</si>
  <si>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</si>
  <si>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</si>
  <si>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</si>
  <si>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</si>
  <si>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</si>
  <si>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</si>
  <si>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</si>
  <si>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</si>
  <si>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</si>
  <si>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</si>
  <si>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</si>
  <si>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</si>
  <si>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</si>
  <si>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</si>
  <si>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</si>
  <si>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</si>
  <si>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</si>
  <si>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</si>
  <si>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</si>
  <si>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</si>
  <si>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</si>
  <si>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</si>
  <si>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</si>
  <si>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</si>
  <si>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</si>
  <si>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</si>
  <si>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</si>
  <si>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</si>
  <si>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</si>
  <si>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</si>
  <si>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</si>
  <si>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</si>
  <si>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</si>
  <si>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</si>
  <si>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</si>
  <si>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</si>
  <si>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</si>
  <si>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</si>
  <si>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</si>
  <si>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</si>
  <si>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</si>
  <si>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</si>
  <si>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</si>
  <si>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</si>
  <si>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</si>
  <si>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</si>
  <si>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</si>
  <si>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</si>
  <si>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</si>
  <si>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</si>
  <si>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</si>
  <si>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</si>
  <si>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</si>
  <si>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</si>
  <si>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</si>
  <si>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</si>
  <si>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</si>
  <si>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</si>
  <si>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</si>
  <si>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</si>
  <si>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</si>
  <si>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</si>
  <si>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</si>
  <si>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</si>
  <si>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</si>
  <si>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</si>
  <si>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</si>
  <si>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</si>
  <si>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</si>
  <si>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 xml:space="preserve">PRESUPUESTO CONSOLIDADO INEC CON PROYECTOS 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</si>
  <si>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</si>
  <si>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</si>
  <si>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</si>
  <si>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</si>
  <si>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</si>
  <si>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</si>
  <si>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</si>
  <si>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</si>
  <si>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</si>
  <si>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</si>
  <si>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Transf corrientes Organismos Internacionales (BM)</t>
  </si>
  <si>
    <t>0.02.02</t>
  </si>
  <si>
    <t>Recargo de Funciones</t>
  </si>
  <si>
    <t>1.04.01</t>
  </si>
  <si>
    <t>Servicios Médicos y de laboratorio</t>
  </si>
  <si>
    <t xml:space="preserve">6.02.01 </t>
  </si>
  <si>
    <t>Becas a funcionarios</t>
  </si>
  <si>
    <t>PROGRAMA 01</t>
  </si>
  <si>
    <t>PROGRAMA 02</t>
  </si>
  <si>
    <t>PROGRAMA 03</t>
  </si>
  <si>
    <t>PROGRAMA 04</t>
  </si>
  <si>
    <t>TOTAL</t>
  </si>
  <si>
    <t>ORIGEN DE LOS RECURSOS</t>
  </si>
  <si>
    <t>TRANSFERENCIAS CORRIENTES DEL SECTOR PUBLICO</t>
  </si>
  <si>
    <t xml:space="preserve">   TRANSFERENCIAS CTES DEL GOBIERNO CENTRAL</t>
  </si>
  <si>
    <t xml:space="preserve">   TRANSFERENCIAS CTES DEL GOBIERNO CENTRAL (PRIMAS DE SEGUROS)</t>
  </si>
  <si>
    <t xml:space="preserve">   TRANSFERENCIAS CTES DEL GOBIERNO CENTRAL (CNPV)</t>
  </si>
  <si>
    <t xml:space="preserve">   TRANSF. CTES INST. PUBLICAS FINANCIERAS B.C.C.R.</t>
  </si>
  <si>
    <t xml:space="preserve">      SUPERAVIT LIBRE</t>
  </si>
  <si>
    <t xml:space="preserve">      SUPERAVIT ESPECIFICO</t>
  </si>
  <si>
    <t xml:space="preserve">   TRANSFERENCIAS CTES DEL SECTOR PUBLICO</t>
  </si>
  <si>
    <t>Programa 01</t>
  </si>
  <si>
    <t>Programa 02</t>
  </si>
  <si>
    <t>Programa 03</t>
  </si>
  <si>
    <t>Programa 04</t>
  </si>
  <si>
    <t>%</t>
  </si>
  <si>
    <t xml:space="preserve">  TRANSF. CTES INST. PUBLICAS FINANCIERAS B.C.C.R.</t>
  </si>
  <si>
    <t>CLASIFICADOR ECONÓMICO DEL GASTO DEL SECTOR PÚBLICO</t>
  </si>
  <si>
    <t>Presupuesto Ordinario   2021</t>
  </si>
  <si>
    <t>Código por</t>
  </si>
  <si>
    <t>CLASIFICADOR POR OBJETO DEL GASTO DEL SECTOR PÚBLICO</t>
  </si>
  <si>
    <t>PRESUPUESTO ORDINARIO MODIFICADO</t>
  </si>
  <si>
    <t>% EJEC</t>
  </si>
  <si>
    <t>CE</t>
  </si>
  <si>
    <t>OBG</t>
  </si>
  <si>
    <t>GASTOS CORRIENTES</t>
  </si>
  <si>
    <t>1.1</t>
  </si>
  <si>
    <t>GASTOS DE CONSUMO</t>
  </si>
  <si>
    <t>1.1.1</t>
  </si>
  <si>
    <t>1.1.1.1</t>
  </si>
  <si>
    <t xml:space="preserve">Sueldos y salarios </t>
  </si>
  <si>
    <t>0.0 1</t>
  </si>
  <si>
    <t>REMUNERACIONES BÁSICAS</t>
  </si>
  <si>
    <t xml:space="preserve">Sueldos para cargos fijos </t>
  </si>
  <si>
    <t>0.01.02</t>
  </si>
  <si>
    <t>Jornales</t>
  </si>
  <si>
    <t>Servicios especiales</t>
  </si>
  <si>
    <t>0.01.04</t>
  </si>
  <si>
    <t>Sueldos a base de comisión</t>
  </si>
  <si>
    <t xml:space="preserve">Suplencias </t>
  </si>
  <si>
    <t>Tiempo extraordinario</t>
  </si>
  <si>
    <t>Recargo de funciones</t>
  </si>
  <si>
    <t>0.02.03</t>
  </si>
  <si>
    <t>Disponibilidad laboral</t>
  </si>
  <si>
    <t>0.02.04</t>
  </si>
  <si>
    <t>Compensación de vacaciones</t>
  </si>
  <si>
    <t>Retribución por años servidos</t>
  </si>
  <si>
    <t>Restricción al ejercicio liberal de la profesión</t>
  </si>
  <si>
    <t>Decimotercer mes</t>
  </si>
  <si>
    <t>Salario escolar</t>
  </si>
  <si>
    <t>Otros incentivos salariales</t>
  </si>
  <si>
    <t>REMUNERACIONES DIVERSAS</t>
  </si>
  <si>
    <t>0.99.01</t>
  </si>
  <si>
    <t>Gastos de representación personal</t>
  </si>
  <si>
    <t>Otras remuneraciones</t>
  </si>
  <si>
    <t>1.1.1.2</t>
  </si>
  <si>
    <t>Contribuciones sociales</t>
  </si>
  <si>
    <t>CONTRIBUCIONES PATRONALES AL DESARROLLO Y LA SEGURIDAD SOCIAL</t>
  </si>
  <si>
    <t>Contribución Patronal al Seguro de Salud de la Caja Costarricense de Seguro Social</t>
  </si>
  <si>
    <t xml:space="preserve">Contribución Patronal al Instituto Mixto de Ayuda Social </t>
  </si>
  <si>
    <t xml:space="preserve">Contribución Patronal al Instituto Nacional de Aprendizaje  </t>
  </si>
  <si>
    <t>Contribución Patronal al Fondo de Desarrollo Social  y Asignaciones Familiares</t>
  </si>
  <si>
    <t>Contribución Patronal al Banco Popular y de Desarrollo  Comunal</t>
  </si>
  <si>
    <t>CONTRIBUC. PATRONALES FONDOS DE PENSIONES Y OTROS FONDOS DE CAPITALIZACION</t>
  </si>
  <si>
    <t xml:space="preserve">Contribución Patronal al Seguro de Pensiones de la Caja Costarricense de Seguro Social  </t>
  </si>
  <si>
    <t xml:space="preserve">Aporte Patronal al Régimen Obligatorio de Pensiones  Complementarias 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</si>
  <si>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</si>
  <si>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</si>
  <si>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</si>
  <si>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</si>
  <si>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</si>
  <si>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1.1.2</t>
  </si>
  <si>
    <t>ADQUISICIÓN DE BIENES Y SERVICIOS</t>
  </si>
  <si>
    <t xml:space="preserve">SERVICIOS </t>
  </si>
  <si>
    <t xml:space="preserve">ALQUILERES </t>
  </si>
  <si>
    <t>Alquiler de edificios, locales y terrenos</t>
  </si>
  <si>
    <t>Alquiler de maquinaria, equipo y mobiliario</t>
  </si>
  <si>
    <t>Alquiler de equipo de cómputo</t>
  </si>
  <si>
    <t>1.01.04</t>
  </si>
  <si>
    <t>Alquiler  de equipo y derechos para telecomunicaciones</t>
  </si>
  <si>
    <t>Otros alquileres</t>
  </si>
  <si>
    <t>SERVICIOS BÁSICOS</t>
  </si>
  <si>
    <t xml:space="preserve">Servicio de agua y alcantarillado </t>
  </si>
  <si>
    <t>Servicio de energía eléctrica</t>
  </si>
  <si>
    <t>Servicio de correo</t>
  </si>
  <si>
    <t>Servicio de telecomunicaciones</t>
  </si>
  <si>
    <t xml:space="preserve">Otros servicios básicos </t>
  </si>
  <si>
    <t xml:space="preserve">Información </t>
  </si>
  <si>
    <t>Publicidad y propaganda</t>
  </si>
  <si>
    <t>Impresión, encuadernación y otros</t>
  </si>
  <si>
    <t>Transporte de bienes</t>
  </si>
  <si>
    <t>Servicios aduaneros</t>
  </si>
  <si>
    <t>Comisiones y gastos por servicios financieros y comerciales</t>
  </si>
  <si>
    <t>Servicios de tecnologías de información</t>
  </si>
  <si>
    <t>SERVICIOS DE GESTIÓN Y APOYO</t>
  </si>
  <si>
    <t>Servicios en ciencias de la salud</t>
  </si>
  <si>
    <t xml:space="preserve">Servicios jurídicos </t>
  </si>
  <si>
    <t>Servicios de ingeniería y arquitectura</t>
  </si>
  <si>
    <t>Servicios en ciencias económicas y sociales</t>
  </si>
  <si>
    <t>Servicios informáticos</t>
  </si>
  <si>
    <t xml:space="preserve">Servicios generales </t>
  </si>
  <si>
    <t>Otros servicios de gestión y apoyo</t>
  </si>
  <si>
    <t>Transporte dentro del país</t>
  </si>
  <si>
    <t>Viáticos dentro del país</t>
  </si>
  <si>
    <t>Transporte en el exterior</t>
  </si>
  <si>
    <t>Viáticos en el exterior</t>
  </si>
  <si>
    <t>1.06.02</t>
  </si>
  <si>
    <t xml:space="preserve">Reaseguros </t>
  </si>
  <si>
    <t>1.06.03</t>
  </si>
  <si>
    <t>Obligaciones por contratos de seguros</t>
  </si>
  <si>
    <t>CAPACITACIÓN Y PROTOCOLO</t>
  </si>
  <si>
    <t>Actividades de capacitación</t>
  </si>
  <si>
    <t xml:space="preserve">Actividades protocolarias y sociales </t>
  </si>
  <si>
    <t>Gastos de representación institucional</t>
  </si>
  <si>
    <t>MANTENIMIENTO Y REPARACIÓN</t>
  </si>
  <si>
    <t>Mantenimiento de edificios, locales y terrenos</t>
  </si>
  <si>
    <t>1.08.02</t>
  </si>
  <si>
    <t>Mantenimiento de vías de comunicación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</si>
  <si>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</si>
  <si>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</si>
  <si>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</si>
  <si>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</si>
  <si>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Mantenimiento y reparación de equipo de cómputo y  sistemas de información</t>
  </si>
  <si>
    <t>Mantenimiento y reparación de otros equipos</t>
  </si>
  <si>
    <t>1.99.01</t>
  </si>
  <si>
    <t>Servicios de regulación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</si>
  <si>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</si>
  <si>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</si>
  <si>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</si>
  <si>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</si>
  <si>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</si>
  <si>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Otros servicios no especificados</t>
  </si>
  <si>
    <t>PRODUCTOS QUÍMICOS Y CONEXOS</t>
  </si>
  <si>
    <t>Combustibles y lubricantes</t>
  </si>
  <si>
    <t>Productos farmacéuticos y medicinales</t>
  </si>
  <si>
    <t>2.01.03</t>
  </si>
  <si>
    <t>Productos veterinarios</t>
  </si>
  <si>
    <t xml:space="preserve">Tintas, pinturas y diluyentes </t>
  </si>
  <si>
    <t>Otros productos químicos y conexos</t>
  </si>
  <si>
    <t>2.02.01</t>
  </si>
  <si>
    <t>Productos pecuarios y otras especies</t>
  </si>
  <si>
    <t>2.02.02</t>
  </si>
  <si>
    <t>Productos agroforestales</t>
  </si>
  <si>
    <t>Alimentos y bebidas</t>
  </si>
  <si>
    <t>2.02.04</t>
  </si>
  <si>
    <t>Alimentos para animales</t>
  </si>
  <si>
    <t>MATERIALES Y PRODUCTOS DE USO EN LA CONSTRUCCIÓN Y MANTENIMIENTO</t>
  </si>
  <si>
    <t>Materiales y productos metálicos</t>
  </si>
  <si>
    <t>2.03.02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</si>
  <si>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</si>
  <si>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</si>
  <si>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</si>
  <si>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</si>
  <si>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</si>
  <si>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 y mantenimiento.</t>
  </si>
  <si>
    <t>Herramientas e instrumentos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</si>
  <si>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</si>
  <si>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</si>
  <si>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</si>
  <si>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</si>
  <si>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</si>
  <si>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</si>
  <si>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</si>
  <si>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</si>
  <si>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</si>
  <si>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</si>
  <si>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</si>
  <si>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ÚTILES, MATERIALES Y SUMINISTROS DIVERSOS</t>
  </si>
  <si>
    <t>Útiles y materiales de oficina y cómputo</t>
  </si>
  <si>
    <t>Útiles y materiales médico, hospitalario y de investigación</t>
  </si>
  <si>
    <t>Productos de papel, cartón e impresos</t>
  </si>
  <si>
    <t>Textiles y vestuario</t>
  </si>
  <si>
    <t>Útiles y materiales de limpieza</t>
  </si>
  <si>
    <t>Útiles y materiales de resguardo y seguridad</t>
  </si>
  <si>
    <t>Útiles y materiales de cocina y comedor</t>
  </si>
  <si>
    <t>Otros útiles, materiales y suministros diversos</t>
  </si>
  <si>
    <t xml:space="preserve">INTERESES Y COMISIONES 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</si>
  <si>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</si>
  <si>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</si>
  <si>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</si>
  <si>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</si>
  <si>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</si>
  <si>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</si>
  <si>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</si>
  <si>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</si>
  <si>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</si>
  <si>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</si>
  <si>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9.01</t>
  </si>
  <si>
    <t>CUENTAS ESPECIALES DIVERSAS</t>
  </si>
  <si>
    <t>9.01.01</t>
  </si>
  <si>
    <t>Gastos confidenciales</t>
  </si>
  <si>
    <t>1.2</t>
  </si>
  <si>
    <t>INTERESES</t>
  </si>
  <si>
    <t>INTERESES Y COMISIONES</t>
  </si>
  <si>
    <t>1.2.1</t>
  </si>
  <si>
    <t>Internos</t>
  </si>
  <si>
    <t>3.01</t>
  </si>
  <si>
    <t>INTERESES SOBRE TÍTULOS VALORES</t>
  </si>
  <si>
    <t>3.01.01</t>
  </si>
  <si>
    <t>Intereses sobre títulos valores internos de corto plazo</t>
  </si>
  <si>
    <t>3.01.02</t>
  </si>
  <si>
    <t>Intereses sobre títulos valores internos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</si>
  <si>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</si>
  <si>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</si>
  <si>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</si>
  <si>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</si>
  <si>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</si>
  <si>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</si>
  <si>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</si>
  <si>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</si>
  <si>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</si>
  <si>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</si>
  <si>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</si>
  <si>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</si>
  <si>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</si>
  <si>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 Instituciones Públicas Financieras   </t>
  </si>
  <si>
    <t>3.02.07</t>
  </si>
  <si>
    <t>Intereses sobre préstamos del Sector Privado</t>
  </si>
  <si>
    <t>3.03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</si>
  <si>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</si>
  <si>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</si>
  <si>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</si>
  <si>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</si>
  <si>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</si>
  <si>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3.04.05</t>
  </si>
  <si>
    <t>Diferencias por tipo de cambio</t>
  </si>
  <si>
    <t xml:space="preserve">1.2.2 </t>
  </si>
  <si>
    <t>Externos</t>
  </si>
  <si>
    <t>1.2.2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</si>
  <si>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</si>
  <si>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</si>
  <si>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</si>
  <si>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</si>
  <si>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3.02.08</t>
  </si>
  <si>
    <t>Intereses sobre préstamos del Sector Externo</t>
  </si>
  <si>
    <t>1.3</t>
  </si>
  <si>
    <t>1.3.1</t>
  </si>
  <si>
    <t xml:space="preserve">Transferencias corrientes al Sector Público </t>
  </si>
  <si>
    <t>TRANSFERENCIAS CORRIENTES AL SECTOR PÚBLICO</t>
  </si>
  <si>
    <t>6.01.03</t>
  </si>
  <si>
    <t>Transferencias corrientes a Instituciones Descentralizadas no  Empresariales</t>
  </si>
  <si>
    <t>6.01.04</t>
  </si>
  <si>
    <t>Transferencias corrientes a Gobiernos Locales.</t>
  </si>
  <si>
    <t>6.01.05</t>
  </si>
  <si>
    <t>Transferencias corrientes a Empresas Públicas no Financieras</t>
  </si>
  <si>
    <t xml:space="preserve">Transferencias corrientes a Instituciones  Públicas Financieras </t>
  </si>
  <si>
    <t>6.01.07</t>
  </si>
  <si>
    <t>Dividendos</t>
  </si>
  <si>
    <t>6.01.08</t>
  </si>
  <si>
    <t>Fondos en fideicomiso para gasto corriente</t>
  </si>
  <si>
    <t>6.01.09</t>
  </si>
  <si>
    <t>Impuestos por transferir</t>
  </si>
  <si>
    <t>IMPUESTOS</t>
  </si>
  <si>
    <t>1.09.01</t>
  </si>
  <si>
    <t>Impuestos sobre ingresos y utilidades</t>
  </si>
  <si>
    <t>1.09.02</t>
  </si>
  <si>
    <t xml:space="preserve">Impuestos sobre la propiedad de  bienes inmuebles          </t>
  </si>
  <si>
    <t>1.09.03</t>
  </si>
  <si>
    <t>Impuestos de patentes</t>
  </si>
  <si>
    <t>Otros impuestos</t>
  </si>
  <si>
    <t>1.3.2</t>
  </si>
  <si>
    <t>Transferencias corrientes al Sector Privado</t>
  </si>
  <si>
    <t>TRANSFERENCIAS CORRIENTES A PERSONAS</t>
  </si>
  <si>
    <t>6.02.01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</si>
  <si>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</si>
  <si>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</si>
  <si>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</si>
  <si>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</si>
  <si>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</si>
  <si>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</si>
  <si>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 xml:space="preserve">PRESTACIONES </t>
  </si>
  <si>
    <t>Prestaciones legales</t>
  </si>
  <si>
    <t>6.03.02</t>
  </si>
  <si>
    <t xml:space="preserve">Pensiones y jubilaciones contributivas </t>
  </si>
  <si>
    <t>6.03.03</t>
  </si>
  <si>
    <t xml:space="preserve">Pensiones no contributivas </t>
  </si>
  <si>
    <t>6.03.04</t>
  </si>
  <si>
    <t>Decimotercer mes de jubilaciones y pensiones</t>
  </si>
  <si>
    <t>6.03.99</t>
  </si>
  <si>
    <t xml:space="preserve">Otras prestaciones 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</si>
  <si>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</si>
  <si>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</si>
  <si>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</si>
  <si>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</si>
  <si>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</si>
  <si>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</si>
  <si>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</si>
  <si>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</si>
  <si>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</si>
  <si>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</si>
  <si>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</si>
  <si>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>TRANSFERENCIAS CORRIENTES A EMPRESAS PRIVADAS</t>
  </si>
  <si>
    <t>6.05.01</t>
  </si>
  <si>
    <t>Transferencias corrientes a empresas privadas</t>
  </si>
  <si>
    <t>OTRAS TRANSFERENCIAS CORRIENTES AL  SECTOR PRIVADO</t>
  </si>
  <si>
    <t>6.06.02</t>
  </si>
  <si>
    <t>Reintegros o devoluciones</t>
  </si>
  <si>
    <t>1.3.3</t>
  </si>
  <si>
    <t xml:space="preserve"> Transferencias corrientes al Sector Externo</t>
  </si>
  <si>
    <t>Transferencias corrientes a organismos internacionales</t>
  </si>
  <si>
    <t xml:space="preserve">Otras transferencias corrientes al sector externo </t>
  </si>
  <si>
    <t>2</t>
  </si>
  <si>
    <t>GASTOS DE CAPITAL</t>
  </si>
  <si>
    <t>2.1</t>
  </si>
  <si>
    <t>FORMACIÓN DE CAPITAL</t>
  </si>
  <si>
    <t>2.1.1</t>
  </si>
  <si>
    <t>Edificaciones</t>
  </si>
  <si>
    <t>2.1.2</t>
  </si>
  <si>
    <t>Vías de comunicación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</si>
  <si>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</si>
  <si>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</si>
  <si>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</si>
  <si>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</si>
  <si>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</si>
  <si>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</si>
  <si>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</si>
  <si>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</si>
  <si>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2.1.3</t>
  </si>
  <si>
    <t>Obras urbanísticas</t>
  </si>
  <si>
    <t>5.02.06</t>
  </si>
  <si>
    <t>2.1.4</t>
  </si>
  <si>
    <t>2.1.5</t>
  </si>
  <si>
    <t>Otras obras</t>
  </si>
  <si>
    <t>Otras construcciones adiciones y mejoras</t>
  </si>
  <si>
    <t>2.2</t>
  </si>
  <si>
    <t>ADQUISICIÓN DE ACTIVOS</t>
  </si>
  <si>
    <t>2.2.1</t>
  </si>
  <si>
    <t xml:space="preserve">Maquinaria y equipo </t>
  </si>
  <si>
    <t>Maquinaria y equipo para la producción</t>
  </si>
  <si>
    <t>Equipo de transporte</t>
  </si>
  <si>
    <t>Equipo de comunicación</t>
  </si>
  <si>
    <t>Equipo y mobiliario de oficina</t>
  </si>
  <si>
    <t>Equipo de  cómputo</t>
  </si>
  <si>
    <t>Equipo sanitario, de laboratorio e investigación</t>
  </si>
  <si>
    <t>Equipo y mobiliario educacional, deportivo y recreativo</t>
  </si>
  <si>
    <t>Maquinaria, equipo y mobiliario  diverso</t>
  </si>
  <si>
    <t>5.99.01</t>
  </si>
  <si>
    <t>Semovientes</t>
  </si>
  <si>
    <t>5.03</t>
  </si>
  <si>
    <t>BIENES PREEXISTENTES</t>
  </si>
  <si>
    <t>2.2.2</t>
  </si>
  <si>
    <t>Terrenos</t>
  </si>
  <si>
    <t>5.03.01</t>
  </si>
  <si>
    <t>2.2.3</t>
  </si>
  <si>
    <t>5.03.02</t>
  </si>
  <si>
    <t>Edificios preexistentes</t>
  </si>
  <si>
    <t>5.03.99</t>
  </si>
  <si>
    <t>Otras obras preexistentes</t>
  </si>
  <si>
    <t>2.2.4</t>
  </si>
  <si>
    <t>Intangibles</t>
  </si>
  <si>
    <t>2.2.5</t>
  </si>
  <si>
    <t>Activos de valor</t>
  </si>
  <si>
    <t>5.99.99</t>
  </si>
  <si>
    <t>Otros bienes duraderos</t>
  </si>
  <si>
    <t>2.3</t>
  </si>
  <si>
    <t>TRANSFERENCIAS DE CAPITAL</t>
  </si>
  <si>
    <t>2.3.1</t>
  </si>
  <si>
    <t>Transferencias de capital  al Sector Público</t>
  </si>
  <si>
    <t>7.01</t>
  </si>
  <si>
    <t>TRANSFERENCIAS DE CAPITAL  AL SECTOR PÚBLICO</t>
  </si>
  <si>
    <t>7.01.01</t>
  </si>
  <si>
    <t>Transferencias  de capital al Gobierno Central</t>
  </si>
  <si>
    <t>7.01.02</t>
  </si>
  <si>
    <t>Transferencias de capital  a Órganos Desconcentrados</t>
  </si>
  <si>
    <t>7.01.03</t>
  </si>
  <si>
    <t>Transferencias de capital a Instituciones Descentralizadas no Empresariales</t>
  </si>
  <si>
    <t>7.01.04</t>
  </si>
  <si>
    <t>Transferencias de capital a Gobiernos Locales</t>
  </si>
  <si>
    <t>7.01.05</t>
  </si>
  <si>
    <t>Transferencias de capital a Empresas Públicas no Financieras</t>
  </si>
  <si>
    <t>7.01.06</t>
  </si>
  <si>
    <t>Transferencias de capital a Instituciones Públicas Financieras</t>
  </si>
  <si>
    <t>7.01.07</t>
  </si>
  <si>
    <t xml:space="preserve">Fondos en fideicomiso para gasto de capital </t>
  </si>
  <si>
    <t>2.3.2</t>
  </si>
  <si>
    <t>Transferencias de capital al Sector Privado</t>
  </si>
  <si>
    <t>7.02</t>
  </si>
  <si>
    <t>TRANSFERENCIAS DE CAPITAL  A PERSONAS</t>
  </si>
  <si>
    <t>7.02.01</t>
  </si>
  <si>
    <t>Transferencias de capital a personas</t>
  </si>
  <si>
    <t>7.03</t>
  </si>
  <si>
    <t>TRANSFERENCIAS DE CAPITAL  A ENTIDADES PRIVADAS SIN FINES DE LUCRO</t>
  </si>
  <si>
    <t>7.03.01</t>
  </si>
  <si>
    <t>Transferencias de capital a asociaciones</t>
  </si>
  <si>
    <t>7.03.02</t>
  </si>
  <si>
    <t xml:space="preserve">Transferencias de capital a fundaciones   </t>
  </si>
  <si>
    <t>7.03.03</t>
  </si>
  <si>
    <t>Transferencias de capital a cooperativas</t>
  </si>
  <si>
    <t>7.03.99</t>
  </si>
  <si>
    <t>Transferencias de capital a otras entidades privadas sin fines de lucro</t>
  </si>
  <si>
    <t>7.04</t>
  </si>
  <si>
    <t>TRANSFERENCIAS DE CAPITAL  A EMPRESAS PRIVADAS</t>
  </si>
  <si>
    <t>7.04.01</t>
  </si>
  <si>
    <t>Transferencias de capital a empresas privadas</t>
  </si>
  <si>
    <t>2.3.3</t>
  </si>
  <si>
    <t>Transferencias de capital al Sector Externo</t>
  </si>
  <si>
    <t>7.05</t>
  </si>
  <si>
    <t>TRANSFERENCIAS DE CAPITAL  AL SECTOR EXTERNO</t>
  </si>
  <si>
    <t>7.05.01</t>
  </si>
  <si>
    <t>Transferencias de capital  a Organismos Internacionales</t>
  </si>
  <si>
    <t>7.05.02</t>
  </si>
  <si>
    <t>Otras transferencias de capital al sector externo</t>
  </si>
  <si>
    <t>TRANSACCIONES FINANCIERAS</t>
  </si>
  <si>
    <t>ACTIVOS FINANCIEROS</t>
  </si>
  <si>
    <t>3.1</t>
  </si>
  <si>
    <t>CONCESIÓN DE PRÉSTAMOS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</si>
  <si>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</si>
  <si>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</si>
  <si>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</si>
  <si>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</si>
  <si>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</si>
  <si>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</si>
  <si>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</si>
  <si>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</si>
  <si>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</si>
  <si>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</si>
  <si>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</si>
  <si>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</si>
  <si>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</si>
  <si>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</si>
  <si>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</si>
  <si>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</si>
  <si>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</si>
  <si>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</si>
  <si>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3.2</t>
  </si>
  <si>
    <t>ADQUISICIÓN DE VALORES</t>
  </si>
  <si>
    <t>4.02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</si>
  <si>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</si>
  <si>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</si>
  <si>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</si>
  <si>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</si>
  <si>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</si>
  <si>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</si>
  <si>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</si>
  <si>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</si>
  <si>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</si>
  <si>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</si>
  <si>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</si>
  <si>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</si>
  <si>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</si>
  <si>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</si>
  <si>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</si>
  <si>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</si>
  <si>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3.3</t>
  </si>
  <si>
    <t>AMORTIZACIÓN</t>
  </si>
  <si>
    <t xml:space="preserve">AMORTIZACION </t>
  </si>
  <si>
    <t>3.3.1</t>
  </si>
  <si>
    <t>Amortización interna</t>
  </si>
  <si>
    <t>8.01</t>
  </si>
  <si>
    <t>AMORTIZACIÓN DE TÍTULOS VALORES</t>
  </si>
  <si>
    <t>8.01.01</t>
  </si>
  <si>
    <t>Amortización de títulos valores internos de corto plazo</t>
  </si>
  <si>
    <t>8.01.02</t>
  </si>
  <si>
    <t>Amortización de títulos valores internos de largo plazo</t>
  </si>
  <si>
    <t>8.02</t>
  </si>
  <si>
    <t>AMORTIZACIÓN DE PRÉSTAMOS</t>
  </si>
  <si>
    <t>8.02.01</t>
  </si>
  <si>
    <t>Amortización de préstamos del  Gobierno Central</t>
  </si>
  <si>
    <t>8.02.02</t>
  </si>
  <si>
    <t>Amortización de préstamos de Órganos Desconcentrados</t>
  </si>
  <si>
    <t>8.02.03</t>
  </si>
  <si>
    <t>Amortización de préstamos de Instituciones Descentralizadas no Empresariales</t>
  </si>
  <si>
    <t>8.02.04</t>
  </si>
  <si>
    <t>Amortización de préstamos de  Gobiernos Locales</t>
  </si>
  <si>
    <t>8.02.05</t>
  </si>
  <si>
    <t>Amortización de préstamos de Empresas Públicas no Financieras</t>
  </si>
  <si>
    <t>8.02.06</t>
  </si>
  <si>
    <t xml:space="preserve">Amortización de préstamos de Instituciones Públicas Financieras </t>
  </si>
  <si>
    <t>8.02.07</t>
  </si>
  <si>
    <t>Amortización de préstamos del Sector Privado</t>
  </si>
  <si>
    <t>8.03</t>
  </si>
  <si>
    <t>AMORTIZACIÓN DE OTRAS OBLIGACIONES</t>
  </si>
  <si>
    <t>8.03.01</t>
  </si>
  <si>
    <t>Amortización de otras obligaciones</t>
  </si>
  <si>
    <t>3.3.2</t>
  </si>
  <si>
    <t>Amortización externa</t>
  </si>
  <si>
    <t>8.01.03</t>
  </si>
  <si>
    <t>Amortización de títulos valores del sector externo de corto plazo</t>
  </si>
  <si>
    <t>8.01.04</t>
  </si>
  <si>
    <t>Amortización de títulos valores del sector externo de largo plazo</t>
  </si>
  <si>
    <t>8.02.08</t>
  </si>
  <si>
    <t>Amortización de préstamos de Sector Externo</t>
  </si>
  <si>
    <t>3.4</t>
  </si>
  <si>
    <t>OTROS ACTIVOS FINANCIEROS</t>
  </si>
  <si>
    <t>4.99</t>
  </si>
  <si>
    <t>4.99.01</t>
  </si>
  <si>
    <t>Aportes de Capital a Empresas</t>
  </si>
  <si>
    <t>4.99.99</t>
  </si>
  <si>
    <t>Otros activos financieros</t>
  </si>
  <si>
    <t>SUMAS SIN ASIGNACIÓN</t>
  </si>
  <si>
    <t>SUMAS SIN ASIGNACIÓN PRESUPUESTARIA</t>
  </si>
  <si>
    <t>Sumas libres sin asignación presupuestaria</t>
  </si>
  <si>
    <t>Sumas con destino específico sin asignación presupuestaria</t>
  </si>
  <si>
    <t>TOTAL GENERAL</t>
  </si>
  <si>
    <t xml:space="preserve"> PROGRAMA: 01 ADMINISTRACION SUPERIOR</t>
  </si>
  <si>
    <t xml:space="preserve">        </t>
  </si>
  <si>
    <t xml:space="preserve"> PROGRAMA 02: COORDINACION DEL SISTEMA ESTADISTICO NACIONAL</t>
  </si>
  <si>
    <t xml:space="preserve">       </t>
  </si>
  <si>
    <t xml:space="preserve">   </t>
  </si>
  <si>
    <t xml:space="preserve"> PRESUPUESTO PROGRAMA: 03 PRODUCCION ESTADISTICA</t>
  </si>
  <si>
    <t xml:space="preserve"> PROGRAMA: 04  DIVULGACION Y PROMOCION DE LA PRODUCCCION ESTADISTICA</t>
  </si>
  <si>
    <t>Limite de Crecimiento</t>
  </si>
  <si>
    <t>PRESUPUESTO ORDINARIO APROBADO</t>
  </si>
  <si>
    <t>AL 30/09/2021</t>
  </si>
  <si>
    <t>1,03,02</t>
  </si>
  <si>
    <t>ESTADO DE INGRESOS AL 31 DICIEMBRE 2021</t>
  </si>
  <si>
    <t>INGRESOS ACUMULADOS AL 
30 SETIEMBRE 2021</t>
  </si>
  <si>
    <t>INGRESOS AL 
31 DICIEMBRE 2021</t>
  </si>
  <si>
    <t>ESTADO DE EGRESOS PRESUPUESTARIOS AL 31 DICIEMBRE 2021</t>
  </si>
  <si>
    <t>AL 31/12/2021</t>
  </si>
  <si>
    <t>EGRESOS ACUMULADOS AL 30/09/2021</t>
  </si>
  <si>
    <t>EGRESOS DEL PERIODO AL 31/12/2021</t>
  </si>
  <si>
    <t>RESERVAS AL 31/12/2021</t>
  </si>
  <si>
    <t>TOTAL EGRESOS DEL PERIODO AL 31/12/2021</t>
  </si>
  <si>
    <t>SALDO DISPONIBLE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</si>
</sst>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_-* #,##0.00\ _€_-;\-* #,##0.00\ _€_-;_-* &quot;-&quot;??\ _€_-;_-@_-"/>
    <numFmt numFmtId="171" formatCode="_(* #,##0_);_(* \(#,##0\);_(* &quot;-&quot;??_);_(@_)"/>
    <numFmt numFmtId="172" formatCode="0.0%"/>
  </numFmts>
  <fonts count="30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w Cen MT"/>
      <family val="2"/>
    </font>
    <font>
      <b/>
      <sz val="10"/>
      <color indexed="14"/>
      <name val="Tw Cen MT"/>
      <family val="2"/>
    </font>
    <font>
      <sz val="10"/>
      <name val="Tw Cen MT"/>
      <family val="2"/>
    </font>
    <font>
      <b/>
      <sz val="9"/>
      <name val="Tw Cen MT"/>
      <family val="2"/>
    </font>
    <font>
      <sz val="9"/>
      <name val="Tw Cen MT"/>
      <family val="2"/>
    </font>
    <font>
      <b/>
      <u/>
      <sz val="9"/>
      <name val="Tw Cen MT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w Cen MT"/>
      <family val="2"/>
    </font>
    <font>
      <b/>
      <sz val="8"/>
      <color rgb="FFFF0000"/>
      <name val="Tw Cen MT"/>
      <family val="2"/>
    </font>
    <font>
      <sz val="10"/>
      <color theme="0"/>
      <name val="Tw Cen MT"/>
      <family val="2"/>
    </font>
    <font>
      <b/>
      <sz val="10"/>
      <color theme="0"/>
      <name val="Tw Cen MT"/>
      <family val="2"/>
    </font>
    <font>
      <b/>
      <sz val="10"/>
      <color theme="3" tint="-0.249977111117893"/>
      <name val="Tw Cen MT"/>
      <family val="2"/>
    </font>
    <font>
      <b/>
      <sz val="9"/>
      <color theme="0"/>
      <name val="Tw Cen MT"/>
      <family val="2"/>
    </font>
    <font>
      <sz val="9"/>
      <color theme="0"/>
      <name val="Tw Cen MT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2">
    <xf numFmtId="0" fontId="0" fillId="0" borderId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4" fillId="0" borderId="0"/>
    <xf numFmtId="0" fontId="11" fillId="0" borderId="0"/>
    <xf numFmtId="0" fontId="4" fillId="0" borderId="0"/>
    <xf numFmtId="0" fontId="12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6" applyNumberFormat="1" applyFont="1" applyBorder="1" applyAlignment="1">
      <alignment horizontal="justify" vertical="center"/>
    </xf>
    <xf numFmtId="0" fontId="1" fillId="5" borderId="0" xfId="0" applyFont="1" applyFill="1" applyBorder="1" applyAlignment="1">
      <alignment horizontal="center"/>
    </xf>
    <xf numFmtId="3" fontId="2" fillId="0" borderId="0" xfId="16" applyNumberFormat="1" applyFont="1" applyBorder="1" applyAlignment="1">
      <alignment horizontal="center" vertical="center"/>
    </xf>
    <xf numFmtId="49" fontId="2" fillId="0" borderId="0" xfId="16" applyNumberFormat="1" applyFont="1" applyFill="1" applyBorder="1" applyAlignment="1">
      <alignment horizontal="center" vertical="center"/>
    </xf>
    <xf numFmtId="49" fontId="2" fillId="0" borderId="0" xfId="16" applyNumberFormat="1" applyFont="1" applyBorder="1" applyAlignment="1">
      <alignment horizontal="center" vertical="center"/>
    </xf>
    <xf numFmtId="3" fontId="2" fillId="0" borderId="0" xfId="16" applyNumberFormat="1" applyFont="1" applyFill="1" applyBorder="1" applyAlignment="1">
      <alignment horizontal="center" vertical="center"/>
    </xf>
    <xf numFmtId="0" fontId="2" fillId="0" borderId="0" xfId="16" applyFont="1" applyBorder="1" applyAlignment="1">
      <alignment horizontal="center" vertical="center"/>
    </xf>
    <xf numFmtId="0" fontId="2" fillId="0" borderId="1" xfId="16" applyFont="1" applyBorder="1" applyAlignment="1">
      <alignment horizontal="center" vertical="center"/>
    </xf>
    <xf numFmtId="0" fontId="2" fillId="0" borderId="1" xfId="16" applyFont="1" applyBorder="1" applyAlignment="1">
      <alignment horizontal="justify" vertical="center"/>
    </xf>
    <xf numFmtId="3" fontId="2" fillId="0" borderId="0" xfId="16" applyNumberFormat="1" applyFont="1" applyBorder="1" applyAlignment="1">
      <alignment horizontal="left" vertical="center"/>
    </xf>
    <xf numFmtId="0" fontId="1" fillId="6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3" fontId="2" fillId="0" borderId="0" xfId="16" applyNumberFormat="1" applyFont="1" applyFill="1" applyBorder="1" applyAlignment="1">
      <alignment horizontal="left" vertical="center"/>
    </xf>
    <xf numFmtId="0" fontId="2" fillId="0" borderId="0" xfId="16" applyFont="1" applyBorder="1" applyAlignment="1">
      <alignment horizontal="left" vertical="center"/>
    </xf>
    <xf numFmtId="3" fontId="2" fillId="0" borderId="3" xfId="16" applyNumberFormat="1" applyFont="1" applyBorder="1" applyAlignment="1">
      <alignment horizontal="left" vertical="center"/>
    </xf>
    <xf numFmtId="0" fontId="2" fillId="0" borderId="3" xfId="16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Fill="1"/>
    <xf numFmtId="0" fontId="1" fillId="6" borderId="2" xfId="0" applyFont="1" applyFill="1" applyBorder="1" applyAlignment="1">
      <alignment horizontal="center"/>
    </xf>
    <xf numFmtId="3" fontId="2" fillId="0" borderId="3" xfId="16" applyNumberFormat="1" applyFont="1" applyBorder="1" applyAlignment="1">
      <alignment horizontal="center" vertical="center"/>
    </xf>
    <xf numFmtId="0" fontId="2" fillId="0" borderId="3" xfId="16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6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4" borderId="0" xfId="0" applyNumberFormat="1" applyFont="1" applyFill="1"/>
    <xf numFmtId="3" fontId="2" fillId="0" borderId="0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4" fontId="2" fillId="0" borderId="0" xfId="0" applyNumberFormat="1" applyFont="1" applyBorder="1"/>
    <xf numFmtId="4" fontId="7" fillId="0" borderId="0" xfId="0" applyNumberFormat="1" applyFont="1" applyBorder="1" applyAlignment="1">
      <alignment horizontal="center"/>
    </xf>
    <xf numFmtId="4" fontId="8" fillId="0" borderId="0" xfId="0" applyNumberFormat="1" applyFont="1" applyBorder="1"/>
    <xf numFmtId="4" fontId="7" fillId="0" borderId="0" xfId="0" applyNumberFormat="1" applyFont="1" applyBorder="1"/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10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3" fontId="2" fillId="0" borderId="0" xfId="16" applyNumberFormat="1" applyFont="1" applyBorder="1" applyAlignment="1">
      <alignment horizontal="left" vertical="center" wrapText="1"/>
    </xf>
    <xf numFmtId="168" fontId="2" fillId="0" borderId="0" xfId="6" applyNumberFormat="1" applyFont="1" applyBorder="1" applyAlignment="1">
      <alignment horizontal="center"/>
    </xf>
    <xf numFmtId="168" fontId="23" fillId="0" borderId="0" xfId="6" applyNumberFormat="1" applyFont="1"/>
    <xf numFmtId="168" fontId="1" fillId="7" borderId="6" xfId="6" applyNumberFormat="1" applyFont="1" applyFill="1" applyBorder="1" applyAlignment="1">
      <alignment horizontal="center" vertical="center" wrapText="1"/>
    </xf>
    <xf numFmtId="168" fontId="1" fillId="7" borderId="7" xfId="6" applyNumberFormat="1" applyFont="1" applyFill="1" applyBorder="1" applyAlignment="1">
      <alignment horizontal="center" vertical="center" wrapText="1"/>
    </xf>
    <xf numFmtId="168" fontId="1" fillId="8" borderId="8" xfId="6" applyNumberFormat="1" applyFont="1" applyFill="1" applyBorder="1" applyAlignment="1">
      <alignment horizontal="center" vertical="center" wrapText="1"/>
    </xf>
    <xf numFmtId="168" fontId="1" fillId="0" borderId="0" xfId="6" applyNumberFormat="1" applyFont="1" applyFill="1" applyBorder="1" applyAlignment="1">
      <alignment horizontal="center" vertical="center" wrapText="1"/>
    </xf>
    <xf numFmtId="168" fontId="1" fillId="0" borderId="0" xfId="6" applyNumberFormat="1" applyFont="1" applyFill="1" applyBorder="1" applyAlignment="1">
      <alignment horizontal="center" vertical="center"/>
    </xf>
    <xf numFmtId="168" fontId="1" fillId="2" borderId="0" xfId="6" applyNumberFormat="1" applyFont="1" applyFill="1" applyBorder="1" applyAlignment="1">
      <alignment horizontal="right" vertical="center"/>
    </xf>
    <xf numFmtId="168" fontId="1" fillId="6" borderId="2" xfId="6" applyNumberFormat="1" applyFont="1" applyFill="1" applyBorder="1" applyAlignment="1">
      <alignment horizontal="right"/>
    </xf>
    <xf numFmtId="168" fontId="23" fillId="0" borderId="0" xfId="6" applyNumberFormat="1" applyFont="1" applyAlignment="1">
      <alignment horizontal="right"/>
    </xf>
    <xf numFmtId="168" fontId="23" fillId="0" borderId="3" xfId="6" applyNumberFormat="1" applyFont="1" applyBorder="1"/>
    <xf numFmtId="168" fontId="2" fillId="0" borderId="1" xfId="6" applyNumberFormat="1" applyFont="1" applyBorder="1" applyAlignment="1">
      <alignment horizontal="right" vertical="center"/>
    </xf>
    <xf numFmtId="168" fontId="2" fillId="5" borderId="0" xfId="6" applyNumberFormat="1" applyFont="1" applyFill="1" applyBorder="1" applyAlignment="1">
      <alignment horizontal="right"/>
    </xf>
    <xf numFmtId="168" fontId="2" fillId="0" borderId="0" xfId="6" applyNumberFormat="1" applyFont="1" applyFill="1" applyBorder="1" applyAlignment="1">
      <alignment horizontal="right"/>
    </xf>
    <xf numFmtId="168" fontId="23" fillId="0" borderId="1" xfId="6" applyNumberFormat="1" applyFont="1" applyBorder="1"/>
    <xf numFmtId="168" fontId="23" fillId="0" borderId="0" xfId="6" applyNumberFormat="1" applyFont="1" applyBorder="1"/>
    <xf numFmtId="37" fontId="1" fillId="2" borderId="0" xfId="6" applyNumberFormat="1" applyFont="1" applyFill="1" applyBorder="1" applyAlignment="1">
      <alignment horizontal="right" vertical="center"/>
    </xf>
    <xf numFmtId="37" fontId="23" fillId="0" borderId="0" xfId="6" applyNumberFormat="1" applyFont="1"/>
    <xf numFmtId="37" fontId="1" fillId="6" borderId="2" xfId="6" applyNumberFormat="1" applyFont="1" applyFill="1" applyBorder="1" applyAlignment="1">
      <alignment horizontal="right"/>
    </xf>
    <xf numFmtId="37" fontId="23" fillId="0" borderId="0" xfId="6" applyNumberFormat="1" applyFont="1" applyAlignment="1">
      <alignment horizontal="right"/>
    </xf>
    <xf numFmtId="37" fontId="1" fillId="5" borderId="0" xfId="6" applyNumberFormat="1" applyFont="1" applyFill="1" applyBorder="1" applyAlignment="1">
      <alignment horizontal="right"/>
    </xf>
    <xf numFmtId="37" fontId="1" fillId="0" borderId="0" xfId="6" applyNumberFormat="1" applyFont="1" applyFill="1" applyBorder="1" applyAlignment="1">
      <alignment horizontal="right"/>
    </xf>
    <xf numFmtId="37" fontId="23" fillId="0" borderId="0" xfId="6" applyNumberFormat="1" applyFont="1" applyBorder="1"/>
    <xf numFmtId="37" fontId="23" fillId="0" borderId="3" xfId="6" applyNumberFormat="1" applyFont="1" applyBorder="1"/>
    <xf numFmtId="0" fontId="23" fillId="0" borderId="0" xfId="0" applyFont="1" applyBorder="1"/>
    <xf numFmtId="3" fontId="23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6" applyNumberFormat="1" applyFont="1" applyFill="1" applyBorder="1" applyAlignment="1">
      <alignment horizontal="right" vertical="center"/>
    </xf>
    <xf numFmtId="168" fontId="1" fillId="7" borderId="9" xfId="6" applyNumberFormat="1" applyFont="1" applyFill="1" applyBorder="1" applyAlignment="1">
      <alignment horizontal="center" vertical="center" wrapText="1"/>
    </xf>
    <xf numFmtId="168" fontId="1" fillId="7" borderId="9" xfId="6" applyNumberFormat="1" applyFont="1" applyFill="1" applyBorder="1" applyAlignment="1">
      <alignment horizontal="center" vertical="center" wrapText="1"/>
    </xf>
    <xf numFmtId="168" fontId="1" fillId="8" borderId="10" xfId="6" applyNumberFormat="1" applyFont="1" applyFill="1" applyBorder="1" applyAlignment="1">
      <alignment horizontal="center" vertical="center" wrapText="1"/>
    </xf>
    <xf numFmtId="168" fontId="1" fillId="7" borderId="9" xfId="6" applyNumberFormat="1" applyFont="1" applyFill="1" applyBorder="1" applyAlignment="1">
      <alignment horizontal="center" vertical="center"/>
    </xf>
    <xf numFmtId="168" fontId="1" fillId="5" borderId="0" xfId="6" applyNumberFormat="1" applyFont="1" applyFill="1" applyBorder="1" applyAlignment="1">
      <alignment horizontal="right"/>
    </xf>
    <xf numFmtId="3" fontId="1" fillId="9" borderId="0" xfId="0" applyNumberFormat="1" applyFont="1" applyFill="1" applyBorder="1"/>
    <xf numFmtId="3" fontId="1" fillId="9" borderId="4" xfId="0" applyNumberFormat="1" applyFont="1" applyFill="1" applyBorder="1"/>
    <xf numFmtId="4" fontId="1" fillId="10" borderId="0" xfId="0" applyNumberFormat="1" applyFont="1" applyFill="1" applyBorder="1" applyAlignment="1">
      <alignment horizontal="center" vertical="center"/>
    </xf>
    <xf numFmtId="3" fontId="2" fillId="9" borderId="0" xfId="0" applyNumberFormat="1" applyFont="1" applyFill="1" applyBorder="1"/>
    <xf numFmtId="4" fontId="0" fillId="9" borderId="0" xfId="0" applyNumberFormat="1" applyFill="1"/>
    <xf numFmtId="0" fontId="23" fillId="9" borderId="0" xfId="0" applyFont="1" applyFill="1"/>
    <xf numFmtId="165" fontId="1" fillId="10" borderId="0" xfId="0" applyNumberFormat="1" applyFont="1" applyFill="1" applyBorder="1" applyAlignment="1">
      <alignment horizontal="center" vertical="center" wrapText="1"/>
    </xf>
    <xf numFmtId="37" fontId="23" fillId="9" borderId="0" xfId="6" applyNumberFormat="1" applyFont="1" applyFill="1" applyAlignment="1">
      <alignment horizontal="right"/>
    </xf>
    <xf numFmtId="168" fontId="1" fillId="10" borderId="0" xfId="6" applyNumberFormat="1" applyFont="1" applyFill="1" applyBorder="1" applyAlignment="1">
      <alignment horizontal="center" vertical="center" wrapText="1"/>
    </xf>
    <xf numFmtId="165" fontId="2" fillId="7" borderId="11" xfId="0" applyNumberFormat="1" applyFont="1" applyFill="1" applyBorder="1"/>
    <xf numFmtId="165" fontId="1" fillId="7" borderId="11" xfId="0" applyNumberFormat="1" applyFont="1" applyFill="1" applyBorder="1" applyAlignment="1">
      <alignment horizontal="center"/>
    </xf>
    <xf numFmtId="37" fontId="23" fillId="0" borderId="0" xfId="0" applyNumberFormat="1" applyFont="1"/>
    <xf numFmtId="0" fontId="24" fillId="0" borderId="0" xfId="0" applyFont="1"/>
    <xf numFmtId="168" fontId="2" fillId="9" borderId="0" xfId="6" applyNumberFormat="1" applyFont="1" applyFill="1" applyBorder="1" applyAlignment="1">
      <alignment horizontal="right"/>
    </xf>
    <xf numFmtId="37" fontId="23" fillId="0" borderId="0" xfId="6" applyNumberFormat="1" applyFont="1" applyFill="1" applyAlignment="1">
      <alignment horizontal="right"/>
    </xf>
    <xf numFmtId="3" fontId="23" fillId="0" borderId="0" xfId="0" applyNumberFormat="1" applyFont="1" applyFill="1"/>
    <xf numFmtId="37" fontId="23" fillId="0" borderId="0" xfId="0" applyNumberFormat="1" applyFont="1" applyFill="1"/>
    <xf numFmtId="0" fontId="23" fillId="0" borderId="0" xfId="0" applyFont="1" applyFill="1" applyBorder="1"/>
    <xf numFmtId="168" fontId="2" fillId="9" borderId="0" xfId="6" applyNumberFormat="1" applyFont="1" applyFill="1" applyBorder="1" applyAlignment="1">
      <alignment horizontal="center"/>
    </xf>
    <xf numFmtId="168" fontId="2" fillId="0" borderId="0" xfId="6" applyNumberFormat="1" applyFont="1" applyFill="1" applyBorder="1" applyAlignment="1">
      <alignment horizontal="center"/>
    </xf>
    <xf numFmtId="168" fontId="23" fillId="0" borderId="0" xfId="6" applyNumberFormat="1" applyFont="1" applyFill="1"/>
    <xf numFmtId="0" fontId="13" fillId="0" borderId="0" xfId="0" applyFont="1" applyAlignment="1">
      <alignment horizontal="center"/>
    </xf>
    <xf numFmtId="171" fontId="13" fillId="0" borderId="3" xfId="6" applyNumberFormat="1" applyFont="1" applyBorder="1" applyAlignment="1">
      <alignment horizontal="center"/>
    </xf>
    <xf numFmtId="0" fontId="25" fillId="11" borderId="12" xfId="0" applyFont="1" applyFill="1" applyBorder="1" applyAlignment="1">
      <alignment horizontal="center" vertical="center"/>
    </xf>
    <xf numFmtId="171" fontId="26" fillId="11" borderId="2" xfId="6" applyNumberFormat="1" applyFont="1" applyFill="1" applyBorder="1" applyAlignment="1">
      <alignment horizontal="center" vertical="center" wrapText="1"/>
    </xf>
    <xf numFmtId="0" fontId="26" fillId="11" borderId="13" xfId="0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171" fontId="13" fillId="0" borderId="0" xfId="6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37" fontId="14" fillId="12" borderId="2" xfId="0" applyNumberFormat="1" applyFont="1" applyFill="1" applyBorder="1" applyAlignment="1">
      <alignment vertical="center"/>
    </xf>
    <xf numFmtId="37" fontId="14" fillId="12" borderId="13" xfId="0" applyNumberFormat="1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horizontal="center" vertical="center"/>
    </xf>
    <xf numFmtId="49" fontId="27" fillId="12" borderId="15" xfId="0" applyNumberFormat="1" applyFont="1" applyFill="1" applyBorder="1" applyAlignment="1">
      <alignment horizontal="left" vertical="center"/>
    </xf>
    <xf numFmtId="171" fontId="27" fillId="12" borderId="16" xfId="6" applyNumberFormat="1" applyFont="1" applyFill="1" applyBorder="1" applyAlignment="1">
      <alignment horizontal="right" vertical="center"/>
    </xf>
    <xf numFmtId="171" fontId="27" fillId="12" borderId="17" xfId="6" applyNumberFormat="1" applyFont="1" applyFill="1" applyBorder="1" applyAlignment="1">
      <alignment horizontal="right" vertical="center"/>
    </xf>
    <xf numFmtId="171" fontId="13" fillId="0" borderId="18" xfId="6" applyNumberFormat="1" applyFont="1" applyFill="1" applyBorder="1" applyAlignment="1">
      <alignment horizontal="center"/>
    </xf>
    <xf numFmtId="171" fontId="15" fillId="0" borderId="0" xfId="6" applyNumberFormat="1" applyFont="1" applyFill="1" applyBorder="1" applyAlignment="1">
      <alignment horizontal="right"/>
    </xf>
    <xf numFmtId="37" fontId="14" fillId="0" borderId="18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left" vertical="center"/>
    </xf>
    <xf numFmtId="171" fontId="13" fillId="0" borderId="19" xfId="6" applyNumberFormat="1" applyFont="1" applyFill="1" applyBorder="1" applyAlignment="1">
      <alignment horizontal="right"/>
    </xf>
    <xf numFmtId="3" fontId="15" fillId="0" borderId="14" xfId="0" applyNumberFormat="1" applyFont="1" applyFill="1" applyBorder="1" applyAlignment="1">
      <alignment horizontal="left" vertical="center"/>
    </xf>
    <xf numFmtId="3" fontId="15" fillId="0" borderId="14" xfId="0" applyNumberFormat="1" applyFont="1" applyFill="1" applyBorder="1" applyAlignment="1">
      <alignment vertical="center"/>
    </xf>
    <xf numFmtId="171" fontId="13" fillId="0" borderId="18" xfId="6" applyNumberFormat="1" applyFont="1" applyFill="1" applyBorder="1" applyAlignment="1">
      <alignment horizontal="right"/>
    </xf>
    <xf numFmtId="37" fontId="14" fillId="12" borderId="12" xfId="0" applyNumberFormat="1" applyFont="1" applyFill="1" applyBorder="1" applyAlignment="1">
      <alignment horizontal="left" vertical="center"/>
    </xf>
    <xf numFmtId="3" fontId="15" fillId="0" borderId="20" xfId="0" applyNumberFormat="1" applyFont="1" applyFill="1" applyBorder="1" applyAlignment="1">
      <alignment horizontal="left" vertical="center"/>
    </xf>
    <xf numFmtId="171" fontId="15" fillId="0" borderId="3" xfId="6" applyNumberFormat="1" applyFont="1" applyFill="1" applyBorder="1" applyAlignment="1">
      <alignment horizontal="right"/>
    </xf>
    <xf numFmtId="37" fontId="14" fillId="0" borderId="21" xfId="0" applyNumberFormat="1" applyFont="1" applyFill="1" applyBorder="1" applyAlignment="1">
      <alignment horizontal="right" vertical="center"/>
    </xf>
    <xf numFmtId="171" fontId="15" fillId="13" borderId="0" xfId="6" applyNumberFormat="1" applyFont="1" applyFill="1" applyBorder="1" applyAlignment="1">
      <alignment horizontal="right"/>
    </xf>
    <xf numFmtId="37" fontId="14" fillId="13" borderId="18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11" borderId="0" xfId="0" applyFill="1"/>
    <xf numFmtId="172" fontId="20" fillId="0" borderId="0" xfId="30" applyNumberFormat="1" applyFont="1"/>
    <xf numFmtId="0" fontId="22" fillId="14" borderId="0" xfId="0" applyFont="1" applyFill="1"/>
    <xf numFmtId="3" fontId="22" fillId="14" borderId="0" xfId="0" applyNumberFormat="1" applyFont="1" applyFill="1"/>
    <xf numFmtId="0" fontId="21" fillId="11" borderId="0" xfId="0" applyFont="1" applyFill="1" applyAlignment="1">
      <alignment horizontal="center"/>
    </xf>
    <xf numFmtId="172" fontId="22" fillId="14" borderId="0" xfId="30" applyNumberFormat="1" applyFont="1" applyFill="1"/>
    <xf numFmtId="0" fontId="2" fillId="9" borderId="0" xfId="0" applyFont="1" applyFill="1" applyBorder="1" applyAlignment="1">
      <alignment horizontal="center"/>
    </xf>
    <xf numFmtId="168" fontId="23" fillId="9" borderId="0" xfId="6" applyNumberFormat="1" applyFont="1" applyFill="1"/>
    <xf numFmtId="0" fontId="16" fillId="0" borderId="0" xfId="18" applyFont="1" applyBorder="1" applyAlignment="1">
      <alignment horizontal="center"/>
    </xf>
    <xf numFmtId="0" fontId="17" fillId="0" borderId="0" xfId="18" applyFont="1"/>
    <xf numFmtId="4" fontId="17" fillId="0" borderId="0" xfId="18" applyNumberFormat="1" applyFont="1"/>
    <xf numFmtId="0" fontId="17" fillId="0" borderId="0" xfId="18" applyFont="1" applyBorder="1" applyAlignment="1">
      <alignment horizontal="center"/>
    </xf>
    <xf numFmtId="166" fontId="17" fillId="0" borderId="0" xfId="18" applyNumberFormat="1" applyFont="1" applyBorder="1" applyAlignment="1">
      <alignment horizontal="center"/>
    </xf>
    <xf numFmtId="4" fontId="17" fillId="0" borderId="0" xfId="18" applyNumberFormat="1" applyFont="1" applyBorder="1" applyAlignment="1">
      <alignment horizontal="center"/>
    </xf>
    <xf numFmtId="165" fontId="16" fillId="15" borderId="22" xfId="18" applyNumberFormat="1" applyFont="1" applyFill="1" applyBorder="1" applyAlignment="1">
      <alignment horizontal="center" vertical="center" wrapText="1"/>
    </xf>
    <xf numFmtId="0" fontId="16" fillId="16" borderId="23" xfId="18" applyFont="1" applyFill="1" applyBorder="1" applyAlignment="1">
      <alignment horizontal="center" vertical="center"/>
    </xf>
    <xf numFmtId="0" fontId="16" fillId="16" borderId="23" xfId="18" applyFont="1" applyFill="1" applyBorder="1" applyAlignment="1">
      <alignment horizontal="center"/>
    </xf>
    <xf numFmtId="0" fontId="16" fillId="16" borderId="3" xfId="18" applyFont="1" applyFill="1" applyBorder="1" applyAlignment="1">
      <alignment horizontal="center" vertical="center"/>
    </xf>
    <xf numFmtId="3" fontId="16" fillId="15" borderId="24" xfId="18" applyNumberFormat="1" applyFont="1" applyFill="1" applyBorder="1" applyAlignment="1">
      <alignment horizontal="center" vertical="center" wrapText="1"/>
    </xf>
    <xf numFmtId="0" fontId="16" fillId="16" borderId="3" xfId="18" applyFont="1" applyFill="1" applyBorder="1" applyAlignment="1">
      <alignment horizontal="center"/>
    </xf>
    <xf numFmtId="0" fontId="17" fillId="0" borderId="0" xfId="18" applyFont="1" applyBorder="1"/>
    <xf numFmtId="4" fontId="17" fillId="0" borderId="0" xfId="18" applyNumberFormat="1" applyFont="1" applyBorder="1"/>
    <xf numFmtId="3" fontId="17" fillId="0" borderId="0" xfId="18" applyNumberFormat="1" applyFont="1" applyBorder="1"/>
    <xf numFmtId="0" fontId="17" fillId="0" borderId="0" xfId="18" applyFont="1" applyFill="1" applyBorder="1"/>
    <xf numFmtId="0" fontId="28" fillId="11" borderId="0" xfId="18" applyFont="1" applyFill="1" applyBorder="1" applyAlignment="1">
      <alignment vertical="center"/>
    </xf>
    <xf numFmtId="4" fontId="28" fillId="11" borderId="0" xfId="18" applyNumberFormat="1" applyFont="1" applyFill="1" applyBorder="1" applyAlignment="1">
      <alignment vertical="center"/>
    </xf>
    <xf numFmtId="0" fontId="29" fillId="11" borderId="0" xfId="18" applyFont="1" applyFill="1" applyBorder="1" applyAlignment="1">
      <alignment vertical="center"/>
    </xf>
    <xf numFmtId="4" fontId="28" fillId="11" borderId="0" xfId="18" applyNumberFormat="1" applyFont="1" applyFill="1" applyAlignment="1">
      <alignment vertical="center"/>
    </xf>
    <xf numFmtId="0" fontId="29" fillId="0" borderId="0" xfId="18" applyFont="1"/>
    <xf numFmtId="0" fontId="17" fillId="17" borderId="0" xfId="18" applyFont="1" applyFill="1" applyBorder="1"/>
    <xf numFmtId="0" fontId="16" fillId="17" borderId="0" xfId="18" applyFont="1" applyFill="1" applyBorder="1" applyAlignment="1">
      <alignment horizontal="right"/>
    </xf>
    <xf numFmtId="0" fontId="16" fillId="17" borderId="0" xfId="18" applyFont="1" applyFill="1" applyBorder="1"/>
    <xf numFmtId="4" fontId="16" fillId="17" borderId="0" xfId="18" applyNumberFormat="1" applyFont="1" applyFill="1" applyBorder="1"/>
    <xf numFmtId="4" fontId="16" fillId="17" borderId="0" xfId="18" applyNumberFormat="1" applyFont="1" applyFill="1"/>
    <xf numFmtId="0" fontId="17" fillId="0" borderId="0" xfId="18" applyFont="1" applyFill="1"/>
    <xf numFmtId="0" fontId="17" fillId="18" borderId="0" xfId="18" applyFont="1" applyFill="1" applyBorder="1"/>
    <xf numFmtId="0" fontId="16" fillId="18" borderId="0" xfId="18" applyFont="1" applyFill="1" applyBorder="1" applyAlignment="1">
      <alignment horizontal="right"/>
    </xf>
    <xf numFmtId="0" fontId="16" fillId="18" borderId="0" xfId="18" applyFont="1" applyFill="1" applyBorder="1"/>
    <xf numFmtId="4" fontId="16" fillId="18" borderId="0" xfId="18" applyNumberFormat="1" applyFont="1" applyFill="1"/>
    <xf numFmtId="0" fontId="18" fillId="18" borderId="0" xfId="18" applyFont="1" applyFill="1" applyBorder="1"/>
    <xf numFmtId="0" fontId="16" fillId="19" borderId="0" xfId="18" applyFont="1" applyFill="1" applyBorder="1"/>
    <xf numFmtId="0" fontId="16" fillId="19" borderId="0" xfId="18" applyFont="1" applyFill="1" applyBorder="1" applyAlignment="1">
      <alignment horizontal="right"/>
    </xf>
    <xf numFmtId="4" fontId="16" fillId="19" borderId="0" xfId="18" applyNumberFormat="1" applyFont="1" applyFill="1"/>
    <xf numFmtId="0" fontId="16" fillId="0" borderId="0" xfId="18" applyFont="1"/>
    <xf numFmtId="0" fontId="18" fillId="0" borderId="0" xfId="18" applyFont="1" applyBorder="1" applyAlignment="1">
      <alignment horizontal="right"/>
    </xf>
    <xf numFmtId="0" fontId="18" fillId="0" borderId="0" xfId="18" applyFont="1" applyBorder="1"/>
    <xf numFmtId="4" fontId="18" fillId="0" borderId="0" xfId="18" applyNumberFormat="1" applyFont="1"/>
    <xf numFmtId="0" fontId="17" fillId="0" borderId="0" xfId="18" applyFont="1" applyBorder="1" applyAlignment="1">
      <alignment horizontal="right"/>
    </xf>
    <xf numFmtId="0" fontId="16" fillId="0" borderId="0" xfId="18" applyFont="1" applyBorder="1" applyAlignment="1">
      <alignment horizontal="right"/>
    </xf>
    <xf numFmtId="0" fontId="16" fillId="19" borderId="0" xfId="18" applyFont="1" applyFill="1" applyBorder="1" applyAlignment="1">
      <alignment horizontal="left"/>
    </xf>
    <xf numFmtId="4" fontId="16" fillId="19" borderId="0" xfId="18" applyNumberFormat="1" applyFont="1" applyFill="1" applyBorder="1"/>
    <xf numFmtId="3" fontId="16" fillId="19" borderId="0" xfId="18" applyNumberFormat="1" applyFont="1" applyFill="1"/>
    <xf numFmtId="0" fontId="16" fillId="0" borderId="0" xfId="18" applyFont="1" applyFill="1" applyBorder="1" applyAlignment="1">
      <alignment horizontal="right"/>
    </xf>
    <xf numFmtId="0" fontId="17" fillId="0" borderId="0" xfId="18" applyFont="1" applyFill="1" applyBorder="1" applyAlignment="1">
      <alignment horizontal="right"/>
    </xf>
    <xf numFmtId="0" fontId="16" fillId="0" borderId="0" xfId="18" applyFont="1" applyBorder="1"/>
    <xf numFmtId="3" fontId="17" fillId="0" borderId="0" xfId="18" applyNumberFormat="1" applyFont="1" applyAlignment="1">
      <alignment horizontal="right"/>
    </xf>
    <xf numFmtId="0" fontId="17" fillId="0" borderId="0" xfId="18" applyFont="1" applyBorder="1" applyAlignment="1">
      <alignment horizontal="left"/>
    </xf>
    <xf numFmtId="0" fontId="17" fillId="0" borderId="3" xfId="18" applyFont="1" applyBorder="1"/>
    <xf numFmtId="4" fontId="17" fillId="0" borderId="3" xfId="18" applyNumberFormat="1" applyFont="1" applyBorder="1"/>
    <xf numFmtId="0" fontId="17" fillId="0" borderId="3" xfId="18" applyFont="1" applyFill="1" applyBorder="1" applyAlignment="1">
      <alignment horizontal="right"/>
    </xf>
    <xf numFmtId="0" fontId="17" fillId="0" borderId="3" xfId="18" applyFont="1" applyBorder="1" applyAlignment="1">
      <alignment horizontal="right"/>
    </xf>
    <xf numFmtId="0" fontId="16" fillId="0" borderId="0" xfId="18" applyFont="1" applyFill="1" applyBorder="1"/>
    <xf numFmtId="0" fontId="18" fillId="0" borderId="0" xfId="18" applyFont="1" applyFill="1" applyBorder="1"/>
    <xf numFmtId="4" fontId="16" fillId="0" borderId="0" xfId="18" applyNumberFormat="1" applyFont="1"/>
    <xf numFmtId="0" fontId="16" fillId="20" borderId="0" xfId="18" applyFont="1" applyFill="1" applyBorder="1"/>
    <xf numFmtId="0" fontId="16" fillId="20" borderId="0" xfId="18" applyFont="1" applyFill="1" applyBorder="1" applyAlignment="1">
      <alignment horizontal="right"/>
    </xf>
    <xf numFmtId="4" fontId="16" fillId="20" borderId="0" xfId="18" applyNumberFormat="1" applyFont="1" applyFill="1"/>
    <xf numFmtId="3" fontId="16" fillId="19" borderId="0" xfId="18" applyNumberFormat="1" applyFont="1" applyFill="1" applyAlignment="1">
      <alignment horizontal="right"/>
    </xf>
    <xf numFmtId="0" fontId="28" fillId="11" borderId="0" xfId="18" applyFont="1" applyFill="1" applyBorder="1" applyAlignment="1">
      <alignment horizontal="center" vertical="center"/>
    </xf>
    <xf numFmtId="0" fontId="29" fillId="0" borderId="0" xfId="18" applyFont="1" applyFill="1" applyAlignment="1">
      <alignment vertical="center"/>
    </xf>
    <xf numFmtId="0" fontId="16" fillId="20" borderId="0" xfId="18" applyFont="1" applyFill="1" applyBorder="1" applyAlignment="1">
      <alignment horizontal="center"/>
    </xf>
    <xf numFmtId="0" fontId="17" fillId="21" borderId="0" xfId="18" applyFont="1" applyFill="1" applyBorder="1" applyAlignment="1">
      <alignment horizontal="right"/>
    </xf>
    <xf numFmtId="0" fontId="17" fillId="21" borderId="0" xfId="18" applyFont="1" applyFill="1" applyBorder="1"/>
    <xf numFmtId="4" fontId="17" fillId="21" borderId="0" xfId="18" applyNumberFormat="1" applyFont="1" applyFill="1"/>
    <xf numFmtId="3" fontId="16" fillId="19" borderId="0" xfId="18" applyNumberFormat="1" applyFont="1" applyFill="1" applyAlignment="1">
      <alignment horizontal="left"/>
    </xf>
    <xf numFmtId="0" fontId="17" fillId="0" borderId="3" xfId="18" applyFont="1" applyFill="1" applyBorder="1"/>
    <xf numFmtId="49" fontId="16" fillId="0" borderId="0" xfId="18" applyNumberFormat="1" applyFont="1" applyBorder="1"/>
    <xf numFmtId="4" fontId="17" fillId="0" borderId="0" xfId="18" applyNumberFormat="1" applyFont="1" applyFill="1" applyAlignment="1">
      <alignment horizontal="right"/>
    </xf>
    <xf numFmtId="4" fontId="17" fillId="0" borderId="0" xfId="18" applyNumberFormat="1" applyFont="1" applyFill="1" applyBorder="1"/>
    <xf numFmtId="4" fontId="16" fillId="0" borderId="0" xfId="18" applyNumberFormat="1" applyFont="1" applyBorder="1"/>
    <xf numFmtId="0" fontId="28" fillId="22" borderId="0" xfId="18" applyFont="1" applyFill="1" applyAlignment="1">
      <alignment vertical="center"/>
    </xf>
    <xf numFmtId="4" fontId="28" fillId="22" borderId="0" xfId="18" applyNumberFormat="1" applyFont="1" applyFill="1" applyAlignment="1">
      <alignment vertical="center"/>
    </xf>
    <xf numFmtId="0" fontId="29" fillId="0" borderId="0" xfId="18" applyFont="1" applyAlignment="1">
      <alignment vertical="center"/>
    </xf>
    <xf numFmtId="4" fontId="17" fillId="0" borderId="0" xfId="18" applyNumberFormat="1" applyFont="1" applyAlignment="1">
      <alignment horizontal="right"/>
    </xf>
    <xf numFmtId="4" fontId="19" fillId="0" borderId="0" xfId="14" applyNumberFormat="1"/>
    <xf numFmtId="37" fontId="0" fillId="0" borderId="0" xfId="0" applyNumberFormat="1"/>
    <xf numFmtId="4" fontId="23" fillId="0" borderId="0" xfId="0" applyNumberFormat="1" applyFont="1" applyFill="1"/>
    <xf numFmtId="37" fontId="29" fillId="0" borderId="0" xfId="18" applyNumberFormat="1" applyFont="1" applyFill="1" applyAlignment="1">
      <alignment vertical="center"/>
    </xf>
    <xf numFmtId="168" fontId="1" fillId="7" borderId="25" xfId="6" applyNumberFormat="1" applyFont="1" applyFill="1" applyBorder="1" applyAlignment="1">
      <alignment horizontal="center" vertical="center" wrapText="1"/>
    </xf>
    <xf numFmtId="0" fontId="28" fillId="22" borderId="0" xfId="18" applyFont="1" applyFill="1" applyBorder="1" applyAlignment="1">
      <alignment vertical="center"/>
    </xf>
    <xf numFmtId="4" fontId="28" fillId="22" borderId="0" xfId="18" applyNumberFormat="1" applyFont="1" applyFill="1" applyBorder="1" applyAlignment="1">
      <alignment vertical="center"/>
    </xf>
    <xf numFmtId="0" fontId="16" fillId="16" borderId="26" xfId="18" applyFont="1" applyFill="1" applyBorder="1" applyAlignment="1">
      <alignment horizontal="center" vertical="center"/>
    </xf>
    <xf numFmtId="0" fontId="16" fillId="16" borderId="26" xfId="18" applyFont="1" applyFill="1" applyBorder="1" applyAlignment="1">
      <alignment horizontal="center"/>
    </xf>
    <xf numFmtId="0" fontId="28" fillId="11" borderId="0" xfId="18" applyFont="1" applyFill="1" applyBorder="1" applyAlignment="1">
      <alignment horizontal="left" vertical="center"/>
    </xf>
    <xf numFmtId="0" fontId="16" fillId="18" borderId="0" xfId="18" applyFont="1" applyFill="1" applyBorder="1" applyAlignment="1"/>
    <xf numFmtId="4" fontId="16" fillId="18" borderId="0" xfId="18" applyNumberFormat="1" applyFont="1" applyFill="1" applyBorder="1" applyAlignment="1">
      <alignment horizontal="right"/>
    </xf>
    <xf numFmtId="4" fontId="16" fillId="19" borderId="0" xfId="18" applyNumberFormat="1" applyFont="1" applyFill="1" applyBorder="1" applyAlignment="1">
      <alignment horizontal="right"/>
    </xf>
    <xf numFmtId="4" fontId="18" fillId="0" borderId="0" xfId="18" applyNumberFormat="1" applyFont="1" applyBorder="1" applyAlignment="1">
      <alignment horizontal="right"/>
    </xf>
    <xf numFmtId="4" fontId="17" fillId="0" borderId="0" xfId="18" applyNumberFormat="1" applyFont="1" applyBorder="1" applyAlignment="1">
      <alignment horizontal="right"/>
    </xf>
    <xf numFmtId="4" fontId="16" fillId="0" borderId="0" xfId="18" applyNumberFormat="1" applyFont="1" applyBorder="1" applyAlignment="1">
      <alignment horizontal="right"/>
    </xf>
    <xf numFmtId="4" fontId="16" fillId="0" borderId="0" xfId="18" applyNumberFormat="1" applyFont="1" applyFill="1" applyBorder="1" applyAlignment="1">
      <alignment horizontal="right"/>
    </xf>
    <xf numFmtId="4" fontId="17" fillId="0" borderId="0" xfId="18" applyNumberFormat="1" applyFont="1" applyFill="1" applyBorder="1" applyAlignment="1">
      <alignment horizontal="right"/>
    </xf>
    <xf numFmtId="4" fontId="17" fillId="0" borderId="0" xfId="18" applyNumberFormat="1" applyFont="1" applyFill="1"/>
    <xf numFmtId="4" fontId="17" fillId="0" borderId="3" xfId="18" applyNumberFormat="1" applyFont="1" applyFill="1" applyBorder="1" applyAlignment="1">
      <alignment horizontal="right"/>
    </xf>
    <xf numFmtId="4" fontId="16" fillId="20" borderId="0" xfId="18" applyNumberFormat="1" applyFont="1" applyFill="1" applyBorder="1"/>
    <xf numFmtId="4" fontId="16" fillId="19" borderId="0" xfId="18" applyNumberFormat="1" applyFont="1" applyFill="1" applyAlignment="1">
      <alignment horizontal="right"/>
    </xf>
    <xf numFmtId="4" fontId="28" fillId="11" borderId="0" xfId="18" applyNumberFormat="1" applyFont="1" applyFill="1" applyBorder="1" applyAlignment="1">
      <alignment horizontal="right" vertical="center"/>
    </xf>
    <xf numFmtId="4" fontId="16" fillId="20" borderId="0" xfId="18" applyNumberFormat="1" applyFont="1" applyFill="1" applyBorder="1" applyAlignment="1">
      <alignment horizontal="right"/>
    </xf>
    <xf numFmtId="4" fontId="17" fillId="21" borderId="0" xfId="18" applyNumberFormat="1" applyFont="1" applyFill="1" applyBorder="1" applyAlignment="1">
      <alignment horizontal="right"/>
    </xf>
    <xf numFmtId="4" fontId="16" fillId="19" borderId="0" xfId="18" applyNumberFormat="1" applyFont="1" applyFill="1" applyAlignment="1">
      <alignment horizontal="left"/>
    </xf>
    <xf numFmtId="4" fontId="17" fillId="0" borderId="3" xfId="18" applyNumberFormat="1" applyFont="1" applyBorder="1" applyAlignment="1">
      <alignment horizontal="right"/>
    </xf>
    <xf numFmtId="4" fontId="16" fillId="0" borderId="0" xfId="18" applyNumberFormat="1" applyFont="1" applyFill="1" applyBorder="1"/>
    <xf numFmtId="4" fontId="17" fillId="0" borderId="3" xfId="18" applyNumberFormat="1" applyFont="1" applyFill="1" applyBorder="1"/>
    <xf numFmtId="165" fontId="16" fillId="15" borderId="27" xfId="18" applyNumberFormat="1" applyFont="1" applyFill="1" applyBorder="1" applyAlignment="1">
      <alignment horizontal="center" vertical="center" wrapText="1"/>
    </xf>
    <xf numFmtId="3" fontId="16" fillId="15" borderId="28" xfId="18" applyNumberFormat="1" applyFont="1" applyFill="1" applyBorder="1" applyAlignment="1">
      <alignment horizontal="center" vertical="center" wrapText="1"/>
    </xf>
    <xf numFmtId="0" fontId="16" fillId="16" borderId="29" xfId="18" applyFont="1" applyFill="1" applyBorder="1" applyAlignment="1">
      <alignment horizontal="center" vertical="center"/>
    </xf>
    <xf numFmtId="0" fontId="16" fillId="16" borderId="10" xfId="18" applyFont="1" applyFill="1" applyBorder="1" applyAlignment="1">
      <alignment horizontal="center" vertical="center"/>
    </xf>
    <xf numFmtId="37" fontId="17" fillId="0" borderId="0" xfId="18" applyNumberFormat="1" applyFont="1"/>
    <xf numFmtId="165" fontId="16" fillId="15" borderId="11" xfId="18" applyNumberFormat="1" applyFont="1" applyFill="1" applyBorder="1" applyAlignment="1">
      <alignment horizontal="center" vertical="center" wrapText="1"/>
    </xf>
    <xf numFmtId="0" fontId="16" fillId="16" borderId="29" xfId="18" applyFont="1" applyFill="1" applyBorder="1" applyAlignment="1">
      <alignment horizontal="center"/>
    </xf>
    <xf numFmtId="0" fontId="16" fillId="16" borderId="10" xfId="18" applyFont="1" applyFill="1" applyBorder="1" applyAlignment="1">
      <alignment horizontal="center"/>
    </xf>
    <xf numFmtId="4" fontId="28" fillId="11" borderId="0" xfId="18" applyNumberFormat="1" applyFont="1" applyFill="1" applyAlignment="1">
      <alignment horizontal="right" vertical="center"/>
    </xf>
    <xf numFmtId="4" fontId="16" fillId="17" borderId="0" xfId="18" applyNumberFormat="1" applyFont="1" applyFill="1" applyAlignment="1">
      <alignment horizontal="right"/>
    </xf>
    <xf numFmtId="4" fontId="28" fillId="22" borderId="0" xfId="18" applyNumberFormat="1" applyFont="1" applyFill="1" applyAlignment="1">
      <alignment horizontal="right" vertical="center"/>
    </xf>
    <xf numFmtId="4" fontId="16" fillId="18" borderId="0" xfId="18" applyNumberFormat="1" applyFont="1" applyFill="1" applyAlignment="1">
      <alignment horizontal="right"/>
    </xf>
    <xf numFmtId="4" fontId="28" fillId="22" borderId="0" xfId="18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37" fontId="2" fillId="9" borderId="0" xfId="6" applyNumberFormat="1" applyFont="1" applyFill="1" applyAlignment="1">
      <alignment horizontal="right"/>
    </xf>
    <xf numFmtId="164" fontId="0" fillId="0" borderId="0" xfId="6" applyFont="1"/>
    <xf numFmtId="165" fontId="2" fillId="9" borderId="0" xfId="0" applyNumberFormat="1" applyFont="1" applyFill="1"/>
    <xf numFmtId="0" fontId="21" fillId="11" borderId="0" xfId="0" applyFont="1" applyFill="1" applyAlignment="1">
      <alignment horizontal="center"/>
    </xf>
    <xf numFmtId="3" fontId="21" fillId="11" borderId="0" xfId="0" applyNumberFormat="1" applyFont="1" applyFill="1" applyAlignment="1">
      <alignment horizontal="right"/>
    </xf>
    <xf numFmtId="0" fontId="1" fillId="4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30" xfId="0" applyNumberFormat="1" applyFont="1" applyFill="1" applyBorder="1" applyAlignment="1">
      <alignment horizontal="center" vertical="center" wrapText="1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1" xfId="0" applyNumberFormat="1" applyFont="1" applyFill="1" applyBorder="1" applyAlignment="1">
      <alignment horizontal="center" vertical="center"/>
    </xf>
    <xf numFmtId="165" fontId="1" fillId="7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4" fontId="1" fillId="7" borderId="11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1" fillId="7" borderId="26" xfId="0" applyNumberFormat="1" applyFont="1" applyFill="1" applyBorder="1" applyAlignment="1">
      <alignment horizontal="center" vertical="center" wrapText="1"/>
    </xf>
    <xf numFmtId="4" fontId="1" fillId="7" borderId="31" xfId="0" applyNumberFormat="1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165" fontId="1" fillId="7" borderId="31" xfId="0" applyNumberFormat="1" applyFont="1" applyFill="1" applyBorder="1" applyAlignment="1">
      <alignment horizontal="center" vertical="center"/>
    </xf>
    <xf numFmtId="165" fontId="1" fillId="7" borderId="32" xfId="0" applyNumberFormat="1" applyFont="1" applyFill="1" applyBorder="1" applyAlignment="1">
      <alignment horizontal="center" vertical="center"/>
    </xf>
    <xf numFmtId="165" fontId="1" fillId="7" borderId="33" xfId="0" applyNumberFormat="1" applyFont="1" applyFill="1" applyBorder="1" applyAlignment="1">
      <alignment horizontal="center" vertical="center"/>
    </xf>
    <xf numFmtId="165" fontId="1" fillId="7" borderId="31" xfId="0" applyNumberFormat="1" applyFont="1" applyFill="1" applyBorder="1" applyAlignment="1">
      <alignment horizontal="center" vertical="center" wrapText="1"/>
    </xf>
    <xf numFmtId="165" fontId="1" fillId="7" borderId="32" xfId="0" applyNumberFormat="1" applyFont="1" applyFill="1" applyBorder="1" applyAlignment="1">
      <alignment horizontal="center" vertical="center" wrapText="1"/>
    </xf>
    <xf numFmtId="165" fontId="1" fillId="7" borderId="33" xfId="0" applyNumberFormat="1" applyFont="1" applyFill="1" applyBorder="1" applyAlignment="1">
      <alignment horizontal="center" vertical="center" wrapText="1"/>
    </xf>
    <xf numFmtId="165" fontId="1" fillId="7" borderId="34" xfId="0" applyNumberFormat="1" applyFont="1" applyFill="1" applyBorder="1" applyAlignment="1">
      <alignment horizontal="center" vertical="center" wrapText="1"/>
    </xf>
    <xf numFmtId="165" fontId="1" fillId="7" borderId="35" xfId="0" applyNumberFormat="1" applyFont="1" applyFill="1" applyBorder="1" applyAlignment="1">
      <alignment horizontal="center" vertical="center" wrapText="1"/>
    </xf>
    <xf numFmtId="165" fontId="1" fillId="7" borderId="36" xfId="0" applyNumberFormat="1" applyFont="1" applyFill="1" applyBorder="1" applyAlignment="1">
      <alignment horizontal="center" vertical="center" wrapText="1"/>
    </xf>
    <xf numFmtId="165" fontId="1" fillId="7" borderId="37" xfId="0" applyNumberFormat="1" applyFont="1" applyFill="1" applyBorder="1" applyAlignment="1">
      <alignment horizontal="center" vertical="center" wrapText="1"/>
    </xf>
    <xf numFmtId="165" fontId="1" fillId="7" borderId="38" xfId="0" applyNumberFormat="1" applyFont="1" applyFill="1" applyBorder="1" applyAlignment="1">
      <alignment horizontal="center" vertical="center" wrapText="1"/>
    </xf>
    <xf numFmtId="165" fontId="1" fillId="7" borderId="39" xfId="0" applyNumberFormat="1" applyFont="1" applyFill="1" applyBorder="1" applyAlignment="1">
      <alignment horizontal="center" vertical="center" wrapText="1"/>
    </xf>
    <xf numFmtId="165" fontId="1" fillId="7" borderId="40" xfId="0" applyNumberFormat="1" applyFont="1" applyFill="1" applyBorder="1" applyAlignment="1">
      <alignment horizontal="center" vertical="center" wrapText="1"/>
    </xf>
    <xf numFmtId="168" fontId="1" fillId="7" borderId="31" xfId="6" applyNumberFormat="1" applyFont="1" applyFill="1" applyBorder="1" applyAlignment="1">
      <alignment horizontal="center" vertical="center" wrapText="1"/>
    </xf>
    <xf numFmtId="168" fontId="1" fillId="7" borderId="33" xfId="6" applyNumberFormat="1" applyFont="1" applyFill="1" applyBorder="1" applyAlignment="1">
      <alignment horizontal="center" vertical="center" wrapText="1"/>
    </xf>
    <xf numFmtId="168" fontId="1" fillId="7" borderId="9" xfId="6" applyNumberFormat="1" applyFont="1" applyFill="1" applyBorder="1" applyAlignment="1">
      <alignment horizontal="center" vertical="center" wrapText="1"/>
    </xf>
    <xf numFmtId="168" fontId="1" fillId="7" borderId="8" xfId="6" applyNumberFormat="1" applyFont="1" applyFill="1" applyBorder="1" applyAlignment="1">
      <alignment horizontal="center" vertical="center" wrapText="1"/>
    </xf>
    <xf numFmtId="168" fontId="1" fillId="7" borderId="34" xfId="6" applyNumberFormat="1" applyFont="1" applyFill="1" applyBorder="1" applyAlignment="1">
      <alignment horizontal="center" vertical="center" wrapText="1"/>
    </xf>
    <xf numFmtId="168" fontId="1" fillId="7" borderId="36" xfId="6" applyNumberFormat="1" applyFont="1" applyFill="1" applyBorder="1" applyAlignment="1">
      <alignment horizontal="center" vertical="center" wrapText="1"/>
    </xf>
    <xf numFmtId="168" fontId="1" fillId="0" borderId="0" xfId="6" applyNumberFormat="1" applyFont="1" applyAlignment="1">
      <alignment horizontal="center"/>
    </xf>
    <xf numFmtId="0" fontId="28" fillId="22" borderId="0" xfId="18" applyFont="1" applyFill="1" applyAlignment="1">
      <alignment horizontal="center" vertical="center"/>
    </xf>
    <xf numFmtId="4" fontId="16" fillId="15" borderId="31" xfId="18" applyNumberFormat="1" applyFont="1" applyFill="1" applyBorder="1" applyAlignment="1">
      <alignment horizontal="center" vertical="center" wrapText="1"/>
    </xf>
    <xf numFmtId="4" fontId="16" fillId="15" borderId="33" xfId="18" applyNumberFormat="1" applyFont="1" applyFill="1" applyBorder="1" applyAlignment="1">
      <alignment horizontal="center" vertical="center" wrapText="1"/>
    </xf>
    <xf numFmtId="3" fontId="16" fillId="15" borderId="7" xfId="18" applyNumberFormat="1" applyFont="1" applyFill="1" applyBorder="1" applyAlignment="1">
      <alignment horizontal="center" vertical="center" wrapText="1"/>
    </xf>
    <xf numFmtId="3" fontId="16" fillId="15" borderId="40" xfId="18" applyNumberFormat="1" applyFont="1" applyFill="1" applyBorder="1" applyAlignment="1">
      <alignment horizontal="center" vertical="center" wrapText="1"/>
    </xf>
    <xf numFmtId="3" fontId="16" fillId="15" borderId="34" xfId="18" applyNumberFormat="1" applyFont="1" applyFill="1" applyBorder="1" applyAlignment="1">
      <alignment horizontal="center" vertical="center" wrapText="1"/>
    </xf>
    <xf numFmtId="3" fontId="16" fillId="15" borderId="6" xfId="18" applyNumberFormat="1" applyFont="1" applyFill="1" applyBorder="1" applyAlignment="1">
      <alignment horizontal="center" vertical="center" wrapText="1"/>
    </xf>
    <xf numFmtId="3" fontId="16" fillId="15" borderId="43" xfId="18" applyNumberFormat="1" applyFont="1" applyFill="1" applyBorder="1" applyAlignment="1">
      <alignment horizontal="center" vertical="center" wrapText="1"/>
    </xf>
    <xf numFmtId="3" fontId="16" fillId="15" borderId="36" xfId="18" applyNumberFormat="1" applyFont="1" applyFill="1" applyBorder="1" applyAlignment="1">
      <alignment horizontal="center" vertical="center" wrapText="1"/>
    </xf>
    <xf numFmtId="3" fontId="16" fillId="15" borderId="26" xfId="18" applyNumberFormat="1" applyFont="1" applyFill="1" applyBorder="1" applyAlignment="1">
      <alignment horizontal="center" vertical="center" wrapText="1"/>
    </xf>
    <xf numFmtId="3" fontId="16" fillId="15" borderId="10" xfId="18" applyNumberFormat="1" applyFont="1" applyFill="1" applyBorder="1" applyAlignment="1">
      <alignment horizontal="center" vertical="center" wrapText="1"/>
    </xf>
    <xf numFmtId="0" fontId="16" fillId="19" borderId="0" xfId="18" applyFont="1" applyFill="1" applyBorder="1" applyAlignment="1">
      <alignment horizontal="left"/>
    </xf>
    <xf numFmtId="0" fontId="28" fillId="11" borderId="0" xfId="18" applyFont="1" applyFill="1" applyBorder="1" applyAlignment="1">
      <alignment horizontal="left" vertical="center"/>
    </xf>
    <xf numFmtId="165" fontId="16" fillId="15" borderId="41" xfId="18" applyNumberFormat="1" applyFont="1" applyFill="1" applyBorder="1" applyAlignment="1">
      <alignment horizontal="center" vertical="center" wrapText="1"/>
    </xf>
    <xf numFmtId="165" fontId="16" fillId="15" borderId="42" xfId="18" applyNumberFormat="1" applyFont="1" applyFill="1" applyBorder="1" applyAlignment="1">
      <alignment horizontal="center" vertical="center" wrapText="1"/>
    </xf>
    <xf numFmtId="0" fontId="16" fillId="18" borderId="0" xfId="18" applyFont="1" applyFill="1" applyBorder="1" applyAlignment="1">
      <alignment horizontal="left"/>
    </xf>
    <xf numFmtId="0" fontId="16" fillId="0" borderId="0" xfId="18" applyFont="1" applyBorder="1" applyAlignment="1">
      <alignment horizontal="center"/>
    </xf>
    <xf numFmtId="0" fontId="16" fillId="0" borderId="0" xfId="18" applyFont="1" applyAlignment="1">
      <alignment horizontal="center"/>
    </xf>
    <xf numFmtId="0" fontId="28" fillId="22" borderId="0" xfId="18" applyFont="1" applyFill="1" applyBorder="1" applyAlignment="1">
      <alignment horizontal="center" vertical="center"/>
    </xf>
    <xf numFmtId="3" fontId="16" fillId="15" borderId="31" xfId="18" applyNumberFormat="1" applyFont="1" applyFill="1" applyBorder="1" applyAlignment="1">
      <alignment horizontal="center" vertical="center" wrapText="1"/>
    </xf>
    <xf numFmtId="3" fontId="16" fillId="15" borderId="33" xfId="18" applyNumberFormat="1" applyFont="1" applyFill="1" applyBorder="1" applyAlignment="1">
      <alignment horizontal="center" vertical="center" wrapText="1"/>
    </xf>
    <xf numFmtId="165" fontId="16" fillId="15" borderId="38" xfId="18" applyNumberFormat="1" applyFont="1" applyFill="1" applyBorder="1" applyAlignment="1">
      <alignment horizontal="center" vertical="center" wrapText="1"/>
    </xf>
    <xf numFmtId="165" fontId="16" fillId="15" borderId="10" xfId="18" applyNumberFormat="1" applyFont="1" applyFill="1" applyBorder="1" applyAlignment="1">
      <alignment horizontal="center" vertical="center" wrapText="1"/>
    </xf>
  </cellXfs>
  <cellStyles count="32">
    <cellStyle name="Comma [0]_Compras" xfId="1"/>
    <cellStyle name="Euro" xfId="2"/>
    <cellStyle name="Euro 2" xfId="3"/>
    <cellStyle name="Euro 3" xfId="4"/>
    <cellStyle name="Euro 4" xfId="5"/>
    <cellStyle name="Millares" xfId="6" builtinId="3"/>
    <cellStyle name="Millares 2" xfId="7"/>
    <cellStyle name="Millares 2 2" xfId="8"/>
    <cellStyle name="Millares 3" xfId="9"/>
    <cellStyle name="Millares 3 2" xfId="10"/>
    <cellStyle name="Millares 4" xfId="11"/>
    <cellStyle name="Millares 6" xfId="12"/>
    <cellStyle name="Millares 6 2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18"/>
    <cellStyle name="Normal 2 3" xfId="19"/>
    <cellStyle name="Normal 2 3 2" xfId="20"/>
    <cellStyle name="Normal 3" xfId="21"/>
    <cellStyle name="Normal 3 2" xfId="22"/>
    <cellStyle name="Normal 3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Porcentaje" xfId="30" builtinId="5"/>
    <cellStyle name="Porcentual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123825</xdr:rowOff>
    </xdr:from>
    <xdr:to>
      <xdr:col>0</xdr:col>
      <xdr:colOff>800100</xdr:colOff>
      <xdr:row>5</xdr:row>
      <xdr:rowOff>66675</xdr:rowOff>
    </xdr:to>
    <xdr:pic>
      <xdr:nvPicPr>
        <xdr:cNvPr id="1143" name="Picture 8" descr="cmyk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67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</xdr:colOff>
      <xdr:row>40</xdr:row>
      <xdr:rowOff>15240</xdr:rowOff>
    </xdr:from>
    <xdr:to>
      <xdr:col>8</xdr:col>
      <xdr:colOff>748699</xdr:colOff>
      <xdr:row>46</xdr:row>
      <xdr:rowOff>81954</xdr:rowOff>
    </xdr:to>
    <xdr:sp macro="" textlink="" fLocksText="0">
      <xdr:nvSpPr>
        <xdr:cNvPr id="4" name="Text Box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9055" y="5082540"/>
          <a:ext cx="8803006" cy="93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  Valdimir Calero Gaitán                            Revisado por:______________________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Osvaldo Vindas Esquivel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190500</xdr:rowOff>
    </xdr:from>
    <xdr:to>
      <xdr:col>1</xdr:col>
      <xdr:colOff>400050</xdr:colOff>
      <xdr:row>5</xdr:row>
      <xdr:rowOff>0</xdr:rowOff>
    </xdr:to>
    <xdr:pic>
      <xdr:nvPicPr>
        <xdr:cNvPr id="10300" name="Picture 8" descr="cmyk">
          <a:extLst>
            <a:ext uri="{FF2B5EF4-FFF2-40B4-BE49-F238E27FC236}">
              <a16:creationId xmlns:a16="http://schemas.microsoft.com/office/drawing/2014/main" id="{00000000-0008-0000-0A00-00003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2875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5</xdr:row>
      <xdr:rowOff>95250</xdr:rowOff>
    </xdr:to>
    <xdr:pic>
      <xdr:nvPicPr>
        <xdr:cNvPr id="11324" name="Imagen 2">
          <a:extLst>
            <a:ext uri="{FF2B5EF4-FFF2-40B4-BE49-F238E27FC236}">
              <a16:creationId xmlns:a16="http://schemas.microsoft.com/office/drawing/2014/main" id="{00000000-0008-0000-0B00-00003C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5</xdr:row>
      <xdr:rowOff>76200</xdr:rowOff>
    </xdr:to>
    <xdr:pic>
      <xdr:nvPicPr>
        <xdr:cNvPr id="12407" name="Imagen 2">
          <a:extLst>
            <a:ext uri="{FF2B5EF4-FFF2-40B4-BE49-F238E27FC236}">
              <a16:creationId xmlns:a16="http://schemas.microsoft.com/office/drawing/2014/main" id="{00000000-0008-0000-0C00-00007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5</xdr:row>
      <xdr:rowOff>76200</xdr:rowOff>
    </xdr:to>
    <xdr:pic>
      <xdr:nvPicPr>
        <xdr:cNvPr id="12408" name="Imagen 2">
          <a:extLst>
            <a:ext uri="{FF2B5EF4-FFF2-40B4-BE49-F238E27FC236}">
              <a16:creationId xmlns:a16="http://schemas.microsoft.com/office/drawing/2014/main" id="{00000000-0008-0000-0C00-00007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4</xdr:row>
      <xdr:rowOff>123825</xdr:rowOff>
    </xdr:to>
    <xdr:pic>
      <xdr:nvPicPr>
        <xdr:cNvPr id="13431" name="Imagen 2">
          <a:extLst>
            <a:ext uri="{FF2B5EF4-FFF2-40B4-BE49-F238E27FC236}">
              <a16:creationId xmlns:a16="http://schemas.microsoft.com/office/drawing/2014/main" id="{00000000-0008-0000-0D00-00007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600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4</xdr:row>
      <xdr:rowOff>123825</xdr:rowOff>
    </xdr:to>
    <xdr:pic>
      <xdr:nvPicPr>
        <xdr:cNvPr id="13432" name="Imagen 2">
          <a:extLst>
            <a:ext uri="{FF2B5EF4-FFF2-40B4-BE49-F238E27FC236}">
              <a16:creationId xmlns:a16="http://schemas.microsoft.com/office/drawing/2014/main" id="{00000000-0008-0000-0D00-00007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600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5</xdr:row>
      <xdr:rowOff>76200</xdr:rowOff>
    </xdr:to>
    <xdr:pic>
      <xdr:nvPicPr>
        <xdr:cNvPr id="14455" name="Imagen 2">
          <a:extLst>
            <a:ext uri="{FF2B5EF4-FFF2-40B4-BE49-F238E27FC236}">
              <a16:creationId xmlns:a16="http://schemas.microsoft.com/office/drawing/2014/main" id="{00000000-0008-0000-0E00-00007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</xdr:row>
      <xdr:rowOff>28575</xdr:rowOff>
    </xdr:from>
    <xdr:to>
      <xdr:col>2</xdr:col>
      <xdr:colOff>85725</xdr:colOff>
      <xdr:row>5</xdr:row>
      <xdr:rowOff>76200</xdr:rowOff>
    </xdr:to>
    <xdr:pic>
      <xdr:nvPicPr>
        <xdr:cNvPr id="14456" name="Imagen 2">
          <a:extLst>
            <a:ext uri="{FF2B5EF4-FFF2-40B4-BE49-F238E27FC236}">
              <a16:creationId xmlns:a16="http://schemas.microsoft.com/office/drawing/2014/main" id="{00000000-0008-0000-0E00-00007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161925</xdr:rowOff>
    </xdr:from>
    <xdr:to>
      <xdr:col>2</xdr:col>
      <xdr:colOff>180975</xdr:colOff>
      <xdr:row>5</xdr:row>
      <xdr:rowOff>57150</xdr:rowOff>
    </xdr:to>
    <xdr:pic>
      <xdr:nvPicPr>
        <xdr:cNvPr id="15420" name="Imagen 2">
          <a:extLst>
            <a:ext uri="{FF2B5EF4-FFF2-40B4-BE49-F238E27FC236}">
              <a16:creationId xmlns:a16="http://schemas.microsoft.com/office/drawing/2014/main" id="{00000000-0008-0000-0F00-00003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600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657225</xdr:colOff>
      <xdr:row>5</xdr:row>
      <xdr:rowOff>9525</xdr:rowOff>
    </xdr:to>
    <xdr:pic>
      <xdr:nvPicPr>
        <xdr:cNvPr id="2108" name="Picture 8" descr="cmyk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9550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190500</xdr:rowOff>
    </xdr:from>
    <xdr:to>
      <xdr:col>0</xdr:col>
      <xdr:colOff>733425</xdr:colOff>
      <xdr:row>5</xdr:row>
      <xdr:rowOff>95250</xdr:rowOff>
    </xdr:to>
    <xdr:pic>
      <xdr:nvPicPr>
        <xdr:cNvPr id="3132" name="Picture 8" descr="cmyk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0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209550</xdr:rowOff>
    </xdr:from>
    <xdr:to>
      <xdr:col>0</xdr:col>
      <xdr:colOff>781050</xdr:colOff>
      <xdr:row>5</xdr:row>
      <xdr:rowOff>114300</xdr:rowOff>
    </xdr:to>
    <xdr:pic>
      <xdr:nvPicPr>
        <xdr:cNvPr id="4156" name="Picture 8" descr="cmyk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0"/>
          <a:ext cx="495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209550</xdr:rowOff>
    </xdr:from>
    <xdr:to>
      <xdr:col>0</xdr:col>
      <xdr:colOff>781050</xdr:colOff>
      <xdr:row>5</xdr:row>
      <xdr:rowOff>114300</xdr:rowOff>
    </xdr:to>
    <xdr:pic>
      <xdr:nvPicPr>
        <xdr:cNvPr id="5180" name="Picture 8" descr="cmyk">
          <a:extLst>
            <a:ext uri="{FF2B5EF4-FFF2-40B4-BE49-F238E27FC236}">
              <a16:creationId xmlns:a16="http://schemas.microsoft.com/office/drawing/2014/main" id="{00000000-0008-0000-05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0"/>
          <a:ext cx="495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190500</xdr:rowOff>
    </xdr:from>
    <xdr:to>
      <xdr:col>1</xdr:col>
      <xdr:colOff>361950</xdr:colOff>
      <xdr:row>5</xdr:row>
      <xdr:rowOff>0</xdr:rowOff>
    </xdr:to>
    <xdr:pic>
      <xdr:nvPicPr>
        <xdr:cNvPr id="6263" name="Picture 8" descr="cmyk">
          <a:extLst>
            <a:ext uri="{FF2B5EF4-FFF2-40B4-BE49-F238E27FC236}">
              <a16:creationId xmlns:a16="http://schemas.microsoft.com/office/drawing/2014/main" id="{00000000-0008-0000-0600-00007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42875"/>
          <a:ext cx="581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226</xdr:row>
      <xdr:rowOff>91440</xdr:rowOff>
    </xdr:from>
    <xdr:to>
      <xdr:col>9</xdr:col>
      <xdr:colOff>758224</xdr:colOff>
      <xdr:row>233</xdr:row>
      <xdr:rowOff>120054</xdr:rowOff>
    </xdr:to>
    <xdr:sp macro="" textlink="" fLocksText="0">
      <xdr:nvSpPr>
        <xdr:cNvPr id="4" name="Text Box 2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624840" y="15880080"/>
          <a:ext cx="9490744" cy="93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  Valdimir Calero Gaitán                            Revisado por:______________________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Osvaldo Vindas Esquivel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190500</xdr:rowOff>
    </xdr:from>
    <xdr:to>
      <xdr:col>1</xdr:col>
      <xdr:colOff>361950</xdr:colOff>
      <xdr:row>5</xdr:row>
      <xdr:rowOff>0</xdr:rowOff>
    </xdr:to>
    <xdr:pic>
      <xdr:nvPicPr>
        <xdr:cNvPr id="7228" name="Picture 8" descr="cmyk">
          <a:extLst>
            <a:ext uri="{FF2B5EF4-FFF2-40B4-BE49-F238E27FC236}">
              <a16:creationId xmlns:a16="http://schemas.microsoft.com/office/drawing/2014/main" id="{00000000-0008-0000-0700-00003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42875"/>
          <a:ext cx="581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95250</xdr:rowOff>
    </xdr:from>
    <xdr:to>
      <xdr:col>1</xdr:col>
      <xdr:colOff>247650</xdr:colOff>
      <xdr:row>5</xdr:row>
      <xdr:rowOff>190500</xdr:rowOff>
    </xdr:to>
    <xdr:pic>
      <xdr:nvPicPr>
        <xdr:cNvPr id="8252" name="Picture 8" descr="cmyk">
          <a:extLst>
            <a:ext uri="{FF2B5EF4-FFF2-40B4-BE49-F238E27FC236}">
              <a16:creationId xmlns:a16="http://schemas.microsoft.com/office/drawing/2014/main" id="{00000000-0008-0000-0800-00003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3812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1</xdr:col>
      <xdr:colOff>409575</xdr:colOff>
      <xdr:row>5</xdr:row>
      <xdr:rowOff>142875</xdr:rowOff>
    </xdr:to>
    <xdr:pic>
      <xdr:nvPicPr>
        <xdr:cNvPr id="9276" name="Picture 8" descr="cmyk">
          <a:extLst>
            <a:ext uri="{FF2B5EF4-FFF2-40B4-BE49-F238E27FC236}">
              <a16:creationId xmlns:a16="http://schemas.microsoft.com/office/drawing/2014/main" id="{00000000-0008-0000-0900-00003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500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80" zoomScaleNormal="80" workbookViewId="0">
      <selection activeCell="I32" sqref="I32"/>
    </sheetView>
  </sheetViews>
  <sheetFormatPr baseColWidth="10" defaultRowHeight="14.4" x14ac:dyDescent="0.3"/>
  <cols>
    <col min="1" max="1" width="61.88671875" bestFit="1" customWidth="1"/>
    <col min="2" max="2" width="14.5546875" bestFit="1" customWidth="1"/>
    <col min="3" max="3" width="12.6640625" customWidth="1"/>
    <col min="4" max="4" width="15.6640625" bestFit="1" customWidth="1"/>
    <col min="5" max="5" width="13.6640625" bestFit="1" customWidth="1"/>
    <col min="6" max="6" width="15.6640625" bestFit="1" customWidth="1"/>
    <col min="9" max="9" width="17.88671875" bestFit="1" customWidth="1"/>
  </cols>
  <sheetData>
    <row r="1" spans="1:6" ht="15" thickBot="1" x14ac:dyDescent="0.35">
      <c r="A1" s="117"/>
      <c r="B1" s="118"/>
      <c r="C1" s="118"/>
      <c r="D1" s="118"/>
      <c r="E1" s="118"/>
      <c r="F1" s="118"/>
    </row>
    <row r="2" spans="1:6" ht="27" thickBot="1" x14ac:dyDescent="0.35">
      <c r="A2" s="119"/>
      <c r="B2" s="120" t="s">
        <v>363</v>
      </c>
      <c r="C2" s="120" t="s">
        <v>364</v>
      </c>
      <c r="D2" s="120" t="s">
        <v>365</v>
      </c>
      <c r="E2" s="120" t="s">
        <v>366</v>
      </c>
      <c r="F2" s="121" t="s">
        <v>367</v>
      </c>
    </row>
    <row r="3" spans="1:6" ht="15" thickBot="1" x14ac:dyDescent="0.35">
      <c r="A3" s="122"/>
      <c r="B3" s="123"/>
      <c r="C3" s="124"/>
      <c r="D3" s="124"/>
      <c r="E3" s="124"/>
      <c r="F3" s="125"/>
    </row>
    <row r="4" spans="1:6" ht="15" thickBot="1" x14ac:dyDescent="0.35">
      <c r="A4" s="140" t="s">
        <v>368</v>
      </c>
      <c r="B4" s="126">
        <f>+B6+B14</f>
        <v>2307565432.9099998</v>
      </c>
      <c r="C4" s="126">
        <f>+C6+C14</f>
        <v>504397649</v>
      </c>
      <c r="D4" s="126">
        <f>+D6+D14-1</f>
        <v>15723652531.649998</v>
      </c>
      <c r="E4" s="126">
        <f>+E6+E14</f>
        <v>510349786</v>
      </c>
      <c r="F4" s="127">
        <f>+F6+F14</f>
        <v>19045965400.559998</v>
      </c>
    </row>
    <row r="5" spans="1:6" x14ac:dyDescent="0.3">
      <c r="A5" s="128"/>
      <c r="B5" s="123"/>
      <c r="C5" s="123"/>
      <c r="D5" s="123"/>
      <c r="E5" s="123"/>
      <c r="F5" s="132"/>
    </row>
    <row r="6" spans="1:6" x14ac:dyDescent="0.3">
      <c r="A6" s="129" t="s">
        <v>369</v>
      </c>
      <c r="B6" s="130">
        <f>SUM(B9:B12)</f>
        <v>2307565432.9099998</v>
      </c>
      <c r="C6" s="130">
        <f>SUM(C9:C12)</f>
        <v>504397649</v>
      </c>
      <c r="D6" s="130">
        <f>SUM(D9:D12)</f>
        <v>10489447132.369999</v>
      </c>
      <c r="E6" s="130">
        <f>SUM(E9:E12)</f>
        <v>510349786</v>
      </c>
      <c r="F6" s="131">
        <f>SUM(F9:F12)</f>
        <v>13811760000.279999</v>
      </c>
    </row>
    <row r="7" spans="1:6" x14ac:dyDescent="0.3">
      <c r="A7" s="135"/>
      <c r="B7" s="133"/>
      <c r="C7" s="133"/>
      <c r="D7" s="133"/>
      <c r="E7" s="133"/>
      <c r="F7" s="136"/>
    </row>
    <row r="8" spans="1:6" x14ac:dyDescent="0.3">
      <c r="A8" s="137" t="s">
        <v>376</v>
      </c>
      <c r="B8" s="133">
        <f>+B9+B10+B11</f>
        <v>1481099848.8499999</v>
      </c>
      <c r="C8" s="133">
        <f>+C9+C10+C11</f>
        <v>0</v>
      </c>
      <c r="D8" s="133">
        <f>+D9+D10+D11</f>
        <v>6896255669.1499996</v>
      </c>
      <c r="E8" s="133">
        <f>+E9+E10+E11</f>
        <v>307644482</v>
      </c>
      <c r="F8" s="134">
        <f>SUM(B8:E8)</f>
        <v>8685000000</v>
      </c>
    </row>
    <row r="9" spans="1:6" x14ac:dyDescent="0.3">
      <c r="A9" s="137" t="s">
        <v>370</v>
      </c>
      <c r="B9" s="144">
        <v>1464317558</v>
      </c>
      <c r="C9" s="144">
        <v>0</v>
      </c>
      <c r="D9" s="144">
        <v>1468037960</v>
      </c>
      <c r="E9" s="144">
        <v>307644482</v>
      </c>
      <c r="F9" s="145">
        <f>SUM(B9:E9)</f>
        <v>3240000000</v>
      </c>
    </row>
    <row r="10" spans="1:6" x14ac:dyDescent="0.3">
      <c r="A10" s="137" t="s">
        <v>371</v>
      </c>
      <c r="B10" s="144">
        <v>16782290.850000001</v>
      </c>
      <c r="C10" s="144"/>
      <c r="D10" s="144">
        <v>3978217709.1500001</v>
      </c>
      <c r="E10" s="144"/>
      <c r="F10" s="145">
        <f>SUM(B10:E10)</f>
        <v>3995000000</v>
      </c>
    </row>
    <row r="11" spans="1:6" x14ac:dyDescent="0.3">
      <c r="A11" s="137" t="s">
        <v>372</v>
      </c>
      <c r="B11" s="144"/>
      <c r="C11" s="144"/>
      <c r="D11" s="144">
        <v>1450000000</v>
      </c>
      <c r="E11" s="144"/>
      <c r="F11" s="145">
        <f>SUM(B11:E11)</f>
        <v>1450000000</v>
      </c>
    </row>
    <row r="12" spans="1:6" x14ac:dyDescent="0.3">
      <c r="A12" s="137" t="s">
        <v>373</v>
      </c>
      <c r="B12" s="133">
        <v>826465584.05999994</v>
      </c>
      <c r="C12" s="133">
        <v>504397649</v>
      </c>
      <c r="D12" s="133">
        <v>3593191463.2199998</v>
      </c>
      <c r="E12" s="133">
        <v>202705304</v>
      </c>
      <c r="F12" s="134">
        <f>SUM(B12:E12)</f>
        <v>5126760000.2799997</v>
      </c>
    </row>
    <row r="13" spans="1:6" x14ac:dyDescent="0.3">
      <c r="A13" s="138"/>
      <c r="B13" s="133"/>
      <c r="C13" s="133"/>
      <c r="D13" s="133"/>
      <c r="E13" s="133"/>
      <c r="F13" s="139"/>
    </row>
    <row r="14" spans="1:6" x14ac:dyDescent="0.3">
      <c r="A14" s="129" t="s">
        <v>275</v>
      </c>
      <c r="B14" s="130">
        <f>+B16+B17</f>
        <v>0</v>
      </c>
      <c r="C14" s="130">
        <f>+C16+C17</f>
        <v>0</v>
      </c>
      <c r="D14" s="130">
        <f>+D16+D17</f>
        <v>5234205400.2799997</v>
      </c>
      <c r="E14" s="130">
        <f>+E16+E17</f>
        <v>0</v>
      </c>
      <c r="F14" s="131">
        <f>SUM(F16:F17)</f>
        <v>5234205400.2799997</v>
      </c>
    </row>
    <row r="15" spans="1:6" x14ac:dyDescent="0.3">
      <c r="A15" s="138"/>
      <c r="B15" s="133"/>
      <c r="C15" s="133"/>
      <c r="D15" s="133"/>
      <c r="E15" s="133"/>
      <c r="F15" s="139"/>
    </row>
    <row r="16" spans="1:6" x14ac:dyDescent="0.3">
      <c r="A16" s="137" t="s">
        <v>374</v>
      </c>
      <c r="B16" s="133">
        <v>0</v>
      </c>
      <c r="C16" s="133">
        <v>0</v>
      </c>
      <c r="D16" s="133">
        <v>4233229100.7999997</v>
      </c>
      <c r="E16" s="133">
        <v>0</v>
      </c>
      <c r="F16" s="134">
        <f>SUM(B16:E16)</f>
        <v>4233229100.7999997</v>
      </c>
    </row>
    <row r="17" spans="1:13" ht="15" thickBot="1" x14ac:dyDescent="0.35">
      <c r="A17" s="141" t="s">
        <v>375</v>
      </c>
      <c r="B17" s="142">
        <v>0</v>
      </c>
      <c r="C17" s="142">
        <v>0</v>
      </c>
      <c r="D17" s="142">
        <v>1000976299.48</v>
      </c>
      <c r="E17" s="142">
        <v>0</v>
      </c>
      <c r="F17" s="143">
        <f>SUM(B17:E17)</f>
        <v>1000976299.48</v>
      </c>
    </row>
    <row r="20" spans="1:13" x14ac:dyDescent="0.3">
      <c r="A20" s="277" t="s">
        <v>376</v>
      </c>
      <c r="B20" s="277"/>
      <c r="C20" s="151" t="s">
        <v>381</v>
      </c>
      <c r="D20" s="147"/>
      <c r="E20" s="278">
        <v>2094300000</v>
      </c>
      <c r="F20" s="278"/>
      <c r="I20" s="275"/>
    </row>
    <row r="21" spans="1:13" x14ac:dyDescent="0.3">
      <c r="A21" t="s">
        <v>377</v>
      </c>
      <c r="B21" s="146">
        <f>+B8</f>
        <v>1481099848.8499999</v>
      </c>
      <c r="C21" s="148">
        <f>+B21/B25</f>
        <v>0.17053538846862407</v>
      </c>
      <c r="D21" s="146">
        <f>+C21*$E$20</f>
        <v>357152264.06983936</v>
      </c>
    </row>
    <row r="22" spans="1:13" hidden="1" x14ac:dyDescent="0.3">
      <c r="A22" t="s">
        <v>378</v>
      </c>
      <c r="B22" s="146">
        <f>+C8</f>
        <v>0</v>
      </c>
      <c r="C22" s="148"/>
      <c r="D22" s="146">
        <f>+C22*$E$20</f>
        <v>0</v>
      </c>
    </row>
    <row r="23" spans="1:13" x14ac:dyDescent="0.3">
      <c r="A23" t="s">
        <v>379</v>
      </c>
      <c r="B23" s="146">
        <f>+D8</f>
        <v>6896255669.1499996</v>
      </c>
      <c r="C23" s="148">
        <f>+B23/B25</f>
        <v>0.79404210352907312</v>
      </c>
      <c r="D23" s="146">
        <f>+C23*$E$20</f>
        <v>1662962377.4209378</v>
      </c>
    </row>
    <row r="24" spans="1:13" x14ac:dyDescent="0.3">
      <c r="A24" t="s">
        <v>380</v>
      </c>
      <c r="B24" s="146">
        <f>+E8</f>
        <v>307644482</v>
      </c>
      <c r="C24" s="148">
        <f>+B24/B25</f>
        <v>3.5422508002302823E-2</v>
      </c>
      <c r="D24" s="146">
        <f>+C24*$E$20</f>
        <v>74185358.509222806</v>
      </c>
    </row>
    <row r="25" spans="1:13" x14ac:dyDescent="0.3">
      <c r="A25" s="149" t="s">
        <v>367</v>
      </c>
      <c r="B25" s="150">
        <f>SUM(B21:B24)</f>
        <v>8685000000</v>
      </c>
      <c r="C25" s="152">
        <f>SUM(C21:C24)</f>
        <v>1</v>
      </c>
      <c r="D25" s="150">
        <f>SUM(D21:D24)</f>
        <v>2094299999.9999998</v>
      </c>
    </row>
    <row r="26" spans="1:13" x14ac:dyDescent="0.3">
      <c r="K26" t="s">
        <v>870</v>
      </c>
      <c r="L26">
        <v>4861400.01</v>
      </c>
      <c r="M26">
        <v>9778</v>
      </c>
    </row>
    <row r="29" spans="1:13" x14ac:dyDescent="0.3">
      <c r="A29" s="277" t="s">
        <v>382</v>
      </c>
      <c r="B29" s="277"/>
      <c r="C29" s="151" t="s">
        <v>381</v>
      </c>
      <c r="D29" s="147"/>
      <c r="E29" s="278">
        <v>0</v>
      </c>
      <c r="F29" s="278"/>
      <c r="I29" s="275"/>
    </row>
    <row r="30" spans="1:13" x14ac:dyDescent="0.3">
      <c r="A30" t="s">
        <v>377</v>
      </c>
      <c r="B30" s="146">
        <f>+B12</f>
        <v>826465584.05999994</v>
      </c>
      <c r="C30" s="148">
        <f>+B30/B34</f>
        <v>0.16120621679479091</v>
      </c>
      <c r="D30" s="146">
        <f>+C30*$E$29</f>
        <v>0</v>
      </c>
    </row>
    <row r="31" spans="1:13" x14ac:dyDescent="0.3">
      <c r="A31" t="s">
        <v>378</v>
      </c>
      <c r="B31" s="146">
        <f>+C12</f>
        <v>504397649</v>
      </c>
      <c r="C31" s="148">
        <f>+B31/B34</f>
        <v>9.8385266517732869E-2</v>
      </c>
      <c r="D31" s="146">
        <f>+C31*$E$29</f>
        <v>0</v>
      </c>
    </row>
    <row r="32" spans="1:13" x14ac:dyDescent="0.3">
      <c r="A32" t="s">
        <v>379</v>
      </c>
      <c r="B32" s="146">
        <f>+D12</f>
        <v>3593191463.2199998</v>
      </c>
      <c r="C32" s="148">
        <f>+B32/B34</f>
        <v>0.70086984041066025</v>
      </c>
      <c r="D32" s="146">
        <f>+C32*$E$29</f>
        <v>0</v>
      </c>
    </row>
    <row r="33" spans="1:4" x14ac:dyDescent="0.3">
      <c r="A33" t="s">
        <v>380</v>
      </c>
      <c r="B33" s="146">
        <f>+E12</f>
        <v>202705304</v>
      </c>
      <c r="C33" s="148">
        <f>+B33/B34</f>
        <v>3.9538676276815996E-2</v>
      </c>
      <c r="D33" s="146">
        <f>+C33*$E$29</f>
        <v>0</v>
      </c>
    </row>
    <row r="34" spans="1:4" x14ac:dyDescent="0.3">
      <c r="A34" s="149" t="s">
        <v>367</v>
      </c>
      <c r="B34" s="150">
        <f>SUM(B30:B33)</f>
        <v>5126760000.2799997</v>
      </c>
      <c r="C34" s="152">
        <f>SUM(C30:C33)</f>
        <v>1</v>
      </c>
      <c r="D34" s="150">
        <f>SUM(D30:D33)</f>
        <v>0</v>
      </c>
    </row>
    <row r="37" spans="1:4" x14ac:dyDescent="0.3">
      <c r="D37" s="275">
        <f>+D33*2</f>
        <v>0</v>
      </c>
    </row>
  </sheetData>
  <mergeCells count="4">
    <mergeCell ref="A20:B20"/>
    <mergeCell ref="E20:F20"/>
    <mergeCell ref="A29:B29"/>
    <mergeCell ref="E29:F29"/>
  </mergeCell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9"/>
  <sheetViews>
    <sheetView showGridLines="0" tabSelected="1" zoomScaleNormal="100" workbookViewId="0">
      <pane ySplit="9" topLeftCell="A10" activePane="bottomLeft" state="frozen"/>
      <selection activeCell="G23" sqref="G23"/>
      <selection pane="bottomLeft" activeCell="G23" sqref="G23"/>
    </sheetView>
  </sheetViews>
  <sheetFormatPr baseColWidth="10" defaultColWidth="11.44140625" defaultRowHeight="10.199999999999999" outlineLevelRow="1" x14ac:dyDescent="0.2"/>
  <cols>
    <col min="1" max="1" width="7.5546875" style="23" bestFit="1" customWidth="1"/>
    <col min="2" max="2" width="44.109375" style="23" customWidth="1"/>
    <col min="3" max="3" width="13" style="62" customWidth="1"/>
    <col min="4" max="4" width="11.88671875" style="62" bestFit="1" customWidth="1"/>
    <col min="5" max="5" width="17.33203125" style="62" customWidth="1"/>
    <col min="6" max="6" width="16" style="62" customWidth="1"/>
    <col min="7" max="7" width="13.6640625" style="62" customWidth="1"/>
    <col min="8" max="8" width="15" style="62" customWidth="1"/>
    <col min="9" max="9" width="11.6640625" style="62" bestFit="1" customWidth="1"/>
    <col min="10" max="10" width="14.109375" style="62" customWidth="1"/>
    <col min="11" max="11" width="15.5546875" style="62" customWidth="1"/>
    <col min="12" max="12" width="6.88671875" style="62" bestFit="1" customWidth="1"/>
    <col min="13" max="13" width="11.44140625" style="23" hidden="1" customWidth="1"/>
    <col min="14" max="14" width="11.44140625" style="23" customWidth="1"/>
    <col min="15" max="16384" width="11.44140625" style="23"/>
  </cols>
  <sheetData>
    <row r="1" spans="1:15" x14ac:dyDescent="0.2">
      <c r="A1" s="287" t="s">
        <v>354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4"/>
      <c r="N1" s="3"/>
      <c r="O1" s="1"/>
    </row>
    <row r="2" spans="1:15" x14ac:dyDescent="0.2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4"/>
      <c r="N2" s="3"/>
      <c r="O2" s="1"/>
    </row>
    <row r="3" spans="1:15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4"/>
      <c r="N3" s="3"/>
      <c r="O3" s="1"/>
    </row>
    <row r="4" spans="1:15" x14ac:dyDescent="0.2">
      <c r="A4" s="287" t="str">
        <f>+'PROGRAMA 02 '!A4:L4</f>
        <v>ESTADO DE EGRESOS PRESUPUESTARIOS AL 31 DICIEMBRE 2021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4"/>
      <c r="N4" s="3"/>
      <c r="O4" s="1"/>
    </row>
    <row r="5" spans="1:15" x14ac:dyDescent="0.2">
      <c r="A5" s="286" t="s">
        <v>334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4"/>
      <c r="N5" s="3"/>
      <c r="O5" s="1"/>
    </row>
    <row r="6" spans="1:15" x14ac:dyDescent="0.2">
      <c r="A6" s="318" t="s">
        <v>218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4"/>
      <c r="N6" s="3"/>
      <c r="O6" s="1"/>
    </row>
    <row r="7" spans="1:15" s="101" customFormat="1" x14ac:dyDescent="0.2">
      <c r="A7" s="153"/>
      <c r="B7" s="153" t="s">
        <v>3</v>
      </c>
      <c r="C7" s="114"/>
      <c r="D7" s="114"/>
      <c r="E7" s="114"/>
      <c r="F7" s="114"/>
      <c r="G7" s="114"/>
      <c r="H7" s="114"/>
      <c r="I7" s="114"/>
      <c r="J7" s="114"/>
      <c r="K7" s="114"/>
      <c r="L7" s="154"/>
    </row>
    <row r="8" spans="1:15" ht="20.399999999999999" x14ac:dyDescent="0.2">
      <c r="A8" s="310" t="s">
        <v>4</v>
      </c>
      <c r="B8" s="302" t="s">
        <v>5</v>
      </c>
      <c r="C8" s="312" t="s">
        <v>6</v>
      </c>
      <c r="D8" s="312" t="s">
        <v>331</v>
      </c>
      <c r="E8" s="312" t="s">
        <v>7</v>
      </c>
      <c r="F8" s="312" t="s">
        <v>8</v>
      </c>
      <c r="G8" s="63" t="s">
        <v>9</v>
      </c>
      <c r="H8" s="92" t="s">
        <v>10</v>
      </c>
      <c r="I8" s="94" t="s">
        <v>11</v>
      </c>
      <c r="J8" s="64" t="s">
        <v>12</v>
      </c>
      <c r="K8" s="63" t="s">
        <v>332</v>
      </c>
      <c r="L8" s="314" t="s">
        <v>13</v>
      </c>
      <c r="M8" s="308"/>
    </row>
    <row r="9" spans="1:15" x14ac:dyDescent="0.2">
      <c r="A9" s="311"/>
      <c r="B9" s="304"/>
      <c r="C9" s="313"/>
      <c r="D9" s="313"/>
      <c r="E9" s="313"/>
      <c r="F9" s="313"/>
      <c r="G9" s="65" t="str">
        <f>+'PROGRAMA 02 '!G9</f>
        <v>AL 30/09/2021</v>
      </c>
      <c r="H9" s="65" t="str">
        <f>+'PROGRAMA 02 '!H9</f>
        <v>AL 31/12/2021</v>
      </c>
      <c r="I9" s="65" t="str">
        <f>+H9</f>
        <v>AL 31/12/2021</v>
      </c>
      <c r="J9" s="93" t="str">
        <f>+H9</f>
        <v>AL 31/12/2021</v>
      </c>
      <c r="K9" s="65" t="str">
        <f>+H9</f>
        <v>AL 31/12/2021</v>
      </c>
      <c r="L9" s="315"/>
      <c r="M9" s="309"/>
    </row>
    <row r="10" spans="1:15" s="24" customFormat="1" x14ac:dyDescent="0.2">
      <c r="A10" s="5"/>
      <c r="B10" s="5"/>
      <c r="C10" s="66"/>
      <c r="D10" s="66"/>
      <c r="E10" s="66"/>
      <c r="F10" s="66" t="s">
        <v>3</v>
      </c>
      <c r="G10" s="66"/>
      <c r="H10" s="66"/>
      <c r="I10" s="67"/>
      <c r="J10" s="67"/>
      <c r="K10" s="66"/>
      <c r="L10" s="66"/>
      <c r="M10" s="5"/>
    </row>
    <row r="11" spans="1:15" s="24" customFormat="1" x14ac:dyDescent="0.2">
      <c r="A11" s="6"/>
      <c r="B11" s="6"/>
      <c r="C11" s="77">
        <f>+C13+C53+C128+C166+C189+C211</f>
        <v>15723652532.299999</v>
      </c>
      <c r="D11" s="77">
        <f t="shared" ref="D11:K11" si="0">+D13+D53+D128+D166+D189+D211</f>
        <v>0</v>
      </c>
      <c r="E11" s="77">
        <f t="shared" si="0"/>
        <v>-4977023444</v>
      </c>
      <c r="F11" s="77">
        <f t="shared" si="0"/>
        <v>10746629088.299999</v>
      </c>
      <c r="G11" s="77">
        <f t="shared" si="0"/>
        <v>4196615840.1100006</v>
      </c>
      <c r="H11" s="77">
        <f t="shared" si="0"/>
        <v>1496467850.0100002</v>
      </c>
      <c r="I11" s="77">
        <f t="shared" si="0"/>
        <v>0</v>
      </c>
      <c r="J11" s="77">
        <f t="shared" si="0"/>
        <v>5693083690.1199999</v>
      </c>
      <c r="K11" s="77">
        <f t="shared" si="0"/>
        <v>5053545398.1800003</v>
      </c>
      <c r="L11" s="68">
        <f>+(J11/F11)*100</f>
        <v>52.975529753028674</v>
      </c>
      <c r="M11" s="5"/>
    </row>
    <row r="12" spans="1:15" ht="10.8" thickBot="1" x14ac:dyDescent="0.25">
      <c r="A12" s="9"/>
      <c r="B12" s="7"/>
      <c r="C12" s="78"/>
      <c r="D12" s="78"/>
      <c r="E12" s="78"/>
      <c r="F12" s="78"/>
      <c r="G12" s="78"/>
      <c r="H12" s="78"/>
      <c r="I12" s="78"/>
      <c r="J12" s="78"/>
      <c r="K12" s="78"/>
    </row>
    <row r="13" spans="1:15" ht="10.8" thickBot="1" x14ac:dyDescent="0.25">
      <c r="A13" s="25" t="s">
        <v>14</v>
      </c>
      <c r="B13" s="17" t="s">
        <v>15</v>
      </c>
      <c r="C13" s="79">
        <f>+C15+C21+C27+C35+C43+C49</f>
        <v>1127891500</v>
      </c>
      <c r="D13" s="79">
        <f t="shared" ref="D13:K13" si="1">+D15+D21+D27+D35+D43+D49</f>
        <v>4008382574</v>
      </c>
      <c r="E13" s="79">
        <f t="shared" si="1"/>
        <v>0</v>
      </c>
      <c r="F13" s="79">
        <f t="shared" si="1"/>
        <v>5136274074</v>
      </c>
      <c r="G13" s="79">
        <f t="shared" si="1"/>
        <v>3068836216.7400002</v>
      </c>
      <c r="H13" s="79">
        <f t="shared" si="1"/>
        <v>1133278368.3000002</v>
      </c>
      <c r="I13" s="79">
        <f t="shared" si="1"/>
        <v>0</v>
      </c>
      <c r="J13" s="79">
        <f t="shared" si="1"/>
        <v>4202114585.0400004</v>
      </c>
      <c r="K13" s="79">
        <f t="shared" si="1"/>
        <v>934159488.9599998</v>
      </c>
      <c r="L13" s="69">
        <f>+(J13/F13)*100</f>
        <v>81.812506974876058</v>
      </c>
    </row>
    <row r="14" spans="1:15" collapsed="1" x14ac:dyDescent="0.2">
      <c r="A14" s="9"/>
      <c r="B14" s="16"/>
      <c r="C14" s="80"/>
      <c r="D14" s="80"/>
      <c r="E14" s="80"/>
      <c r="F14" s="80"/>
      <c r="G14" s="80"/>
      <c r="H14" s="80"/>
      <c r="I14" s="80"/>
      <c r="J14" s="80"/>
      <c r="K14" s="80"/>
      <c r="L14" s="70"/>
    </row>
    <row r="15" spans="1:15" hidden="1" outlineLevel="1" x14ac:dyDescent="0.2">
      <c r="A15" s="8" t="s">
        <v>16</v>
      </c>
      <c r="B15" s="18" t="s">
        <v>17</v>
      </c>
      <c r="C15" s="81">
        <f>+C17+C18+C19</f>
        <v>476838000</v>
      </c>
      <c r="D15" s="81">
        <f t="shared" ref="D15:K15" si="2">+D17+D18+D19</f>
        <v>2152318100</v>
      </c>
      <c r="E15" s="81">
        <f t="shared" si="2"/>
        <v>0</v>
      </c>
      <c r="F15" s="81">
        <f t="shared" si="2"/>
        <v>2629156100</v>
      </c>
      <c r="G15" s="81">
        <f t="shared" si="2"/>
        <v>1625370638.8600001</v>
      </c>
      <c r="H15" s="81">
        <f t="shared" si="2"/>
        <v>510610058.35000002</v>
      </c>
      <c r="I15" s="81">
        <f t="shared" si="2"/>
        <v>0</v>
      </c>
      <c r="J15" s="81">
        <f t="shared" si="2"/>
        <v>2135980697.21</v>
      </c>
      <c r="K15" s="81">
        <f t="shared" si="2"/>
        <v>493175402.78999984</v>
      </c>
      <c r="L15" s="73">
        <f>+(J15/F15)*100</f>
        <v>81.242064600500512</v>
      </c>
    </row>
    <row r="16" spans="1:15" hidden="1" outlineLevel="1" x14ac:dyDescent="0.2">
      <c r="A16" s="9"/>
      <c r="B16" s="16"/>
      <c r="C16" s="80"/>
      <c r="D16" s="80"/>
      <c r="E16" s="80"/>
      <c r="F16" s="80"/>
      <c r="G16" s="80"/>
      <c r="H16" s="80"/>
      <c r="I16" s="80"/>
      <c r="J16" s="80"/>
      <c r="K16" s="80"/>
      <c r="L16" s="70"/>
    </row>
    <row r="17" spans="1:14" collapsed="1" x14ac:dyDescent="0.2">
      <c r="A17" s="10" t="s">
        <v>18</v>
      </c>
      <c r="B17" s="19" t="s">
        <v>291</v>
      </c>
      <c r="C17" s="80">
        <v>476838000</v>
      </c>
      <c r="D17" s="80">
        <v>0</v>
      </c>
      <c r="E17" s="80">
        <v>0</v>
      </c>
      <c r="F17" s="80">
        <f>+C17+D17+E17</f>
        <v>476838000</v>
      </c>
      <c r="G17" s="80">
        <v>244965559.34999999</v>
      </c>
      <c r="H17" s="80">
        <v>93004470.75</v>
      </c>
      <c r="I17" s="80">
        <v>0</v>
      </c>
      <c r="J17" s="80">
        <f>+G17+H17</f>
        <v>337970030.10000002</v>
      </c>
      <c r="K17" s="80">
        <f>+F17-J17-I17</f>
        <v>138867969.89999998</v>
      </c>
      <c r="L17" s="74">
        <f>+(J17/F17)*100</f>
        <v>70.877327331294921</v>
      </c>
    </row>
    <row r="18" spans="1:14" x14ac:dyDescent="0.2">
      <c r="A18" s="11" t="s">
        <v>19</v>
      </c>
      <c r="B18" s="16" t="s">
        <v>292</v>
      </c>
      <c r="C18" s="80">
        <v>0</v>
      </c>
      <c r="D18" s="80">
        <v>2148668100</v>
      </c>
      <c r="E18" s="80">
        <v>0</v>
      </c>
      <c r="F18" s="80">
        <f>+C18+D18+E18</f>
        <v>2148668100</v>
      </c>
      <c r="G18" s="80">
        <v>1378826929.5100002</v>
      </c>
      <c r="H18" s="80">
        <v>417605587.60000002</v>
      </c>
      <c r="I18" s="80">
        <v>0</v>
      </c>
      <c r="J18" s="80">
        <f>+G18+H18</f>
        <v>1796432517.1100001</v>
      </c>
      <c r="K18" s="80">
        <f>+F18-J18-I18</f>
        <v>352235582.88999987</v>
      </c>
      <c r="L18" s="74">
        <f>+(J18/F18)*100</f>
        <v>83.606794232669074</v>
      </c>
      <c r="N18" s="108"/>
    </row>
    <row r="19" spans="1:14" x14ac:dyDescent="0.2">
      <c r="A19" s="11" t="s">
        <v>231</v>
      </c>
      <c r="B19" s="16" t="s">
        <v>232</v>
      </c>
      <c r="C19" s="80">
        <v>0</v>
      </c>
      <c r="D19" s="80">
        <v>3650000</v>
      </c>
      <c r="E19" s="80">
        <v>0</v>
      </c>
      <c r="F19" s="80">
        <f>+C19+D19+E19</f>
        <v>3650000</v>
      </c>
      <c r="G19" s="80">
        <v>1578150</v>
      </c>
      <c r="H19" s="80">
        <v>0</v>
      </c>
      <c r="I19" s="80">
        <v>0</v>
      </c>
      <c r="J19" s="80">
        <f>+G19+H19</f>
        <v>1578150</v>
      </c>
      <c r="K19" s="80">
        <f>+F19-J19-I19</f>
        <v>2071850</v>
      </c>
      <c r="L19" s="74">
        <f>+(J19/F19)*100</f>
        <v>43.236986301369861</v>
      </c>
    </row>
    <row r="20" spans="1:14" hidden="1" outlineLevel="1" x14ac:dyDescent="0.2">
      <c r="A20" s="9"/>
      <c r="B20" s="16"/>
      <c r="C20" s="78"/>
      <c r="D20" s="78"/>
      <c r="E20" s="78"/>
      <c r="F20" s="78"/>
      <c r="G20" s="78"/>
      <c r="H20" s="78"/>
      <c r="I20" s="78"/>
      <c r="J20" s="78"/>
      <c r="K20" s="78"/>
    </row>
    <row r="21" spans="1:14" hidden="1" outlineLevel="1" x14ac:dyDescent="0.2">
      <c r="A21" s="8" t="s">
        <v>20</v>
      </c>
      <c r="B21" s="18" t="s">
        <v>21</v>
      </c>
      <c r="C21" s="81">
        <f>+C23+C24+C25</f>
        <v>3826200</v>
      </c>
      <c r="D21" s="81">
        <f t="shared" ref="D21:K21" si="3">+D23+D24+D25</f>
        <v>100435978</v>
      </c>
      <c r="E21" s="81">
        <f t="shared" si="3"/>
        <v>0</v>
      </c>
      <c r="F21" s="81">
        <f t="shared" si="3"/>
        <v>104262178</v>
      </c>
      <c r="G21" s="81">
        <f t="shared" si="3"/>
        <v>47891741.649999991</v>
      </c>
      <c r="H21" s="81">
        <f t="shared" si="3"/>
        <v>8218626.0599999996</v>
      </c>
      <c r="I21" s="81">
        <f t="shared" si="3"/>
        <v>0</v>
      </c>
      <c r="J21" s="81">
        <f t="shared" si="3"/>
        <v>56110367.709999993</v>
      </c>
      <c r="K21" s="81">
        <f t="shared" si="3"/>
        <v>48151810.290000007</v>
      </c>
      <c r="L21" s="73">
        <f>+(J21/F21)*100</f>
        <v>53.81660808006523</v>
      </c>
    </row>
    <row r="22" spans="1:14" hidden="1" outlineLevel="1" x14ac:dyDescent="0.2">
      <c r="A22" s="9"/>
      <c r="B22" s="16"/>
      <c r="C22" s="78"/>
      <c r="D22" s="78"/>
      <c r="E22" s="78"/>
      <c r="F22" s="78"/>
      <c r="G22" s="78"/>
      <c r="H22" s="78"/>
      <c r="I22" s="78"/>
      <c r="J22" s="78"/>
      <c r="K22" s="78"/>
    </row>
    <row r="23" spans="1:14" collapsed="1" x14ac:dyDescent="0.2">
      <c r="A23" s="11" t="s">
        <v>22</v>
      </c>
      <c r="B23" s="16" t="s">
        <v>23</v>
      </c>
      <c r="C23" s="80">
        <v>3826200</v>
      </c>
      <c r="D23" s="80">
        <v>100435978</v>
      </c>
      <c r="E23" s="80">
        <v>0</v>
      </c>
      <c r="F23" s="80">
        <f>+C23+D23+E23</f>
        <v>104262178</v>
      </c>
      <c r="G23" s="80">
        <v>47891741.649999991</v>
      </c>
      <c r="H23" s="80">
        <v>8218626.0599999996</v>
      </c>
      <c r="I23" s="80">
        <v>0</v>
      </c>
      <c r="J23" s="80">
        <f>+G23+H23</f>
        <v>56110367.709999993</v>
      </c>
      <c r="K23" s="80">
        <f>+F23-J23-I23</f>
        <v>48151810.290000007</v>
      </c>
      <c r="L23" s="74">
        <f>+(J23/F23)*100</f>
        <v>53.81660808006523</v>
      </c>
    </row>
    <row r="24" spans="1:14" hidden="1" x14ac:dyDescent="0.2">
      <c r="A24" s="11" t="s">
        <v>357</v>
      </c>
      <c r="B24" s="16" t="s">
        <v>358</v>
      </c>
      <c r="C24" s="80">
        <v>0</v>
      </c>
      <c r="D24" s="80">
        <v>0</v>
      </c>
      <c r="E24" s="80">
        <v>0</v>
      </c>
      <c r="F24" s="80">
        <f>+C24+D24+E24</f>
        <v>0</v>
      </c>
      <c r="G24" s="80">
        <v>0</v>
      </c>
      <c r="H24" s="80">
        <v>0</v>
      </c>
      <c r="I24" s="80">
        <v>0</v>
      </c>
      <c r="J24" s="80">
        <f>+G24+H24</f>
        <v>0</v>
      </c>
      <c r="K24" s="80">
        <f>+F24-J24-I24</f>
        <v>0</v>
      </c>
      <c r="L24" s="74" t="e">
        <f>+(J24/F24)*100</f>
        <v>#DIV/0!</v>
      </c>
    </row>
    <row r="25" spans="1:14" hidden="1" x14ac:dyDescent="0.2">
      <c r="A25" s="11" t="s">
        <v>24</v>
      </c>
      <c r="B25" s="16" t="s">
        <v>25</v>
      </c>
      <c r="C25" s="80">
        <v>0</v>
      </c>
      <c r="D25" s="80">
        <v>0</v>
      </c>
      <c r="E25" s="80">
        <v>0</v>
      </c>
      <c r="F25" s="80">
        <f>+C25+D25+E25</f>
        <v>0</v>
      </c>
      <c r="G25" s="80">
        <v>0</v>
      </c>
      <c r="H25" s="80">
        <v>0</v>
      </c>
      <c r="I25" s="80">
        <v>0</v>
      </c>
      <c r="J25" s="80">
        <f>+G25+H25</f>
        <v>0</v>
      </c>
      <c r="K25" s="80">
        <f>+F25-J25-I25</f>
        <v>0</v>
      </c>
      <c r="L25" s="74" t="e">
        <f>+(J25/F25)*100</f>
        <v>#DIV/0!</v>
      </c>
    </row>
    <row r="26" spans="1:14" hidden="1" outlineLevel="1" x14ac:dyDescent="0.2">
      <c r="A26" s="9"/>
      <c r="B26" s="16"/>
      <c r="C26" s="78"/>
      <c r="D26" s="78"/>
      <c r="E26" s="78"/>
      <c r="F26" s="78"/>
      <c r="G26" s="78"/>
      <c r="H26" s="78"/>
      <c r="I26" s="78"/>
      <c r="J26" s="78"/>
      <c r="K26" s="78"/>
    </row>
    <row r="27" spans="1:14" hidden="1" outlineLevel="1" x14ac:dyDescent="0.2">
      <c r="A27" s="8" t="s">
        <v>26</v>
      </c>
      <c r="B27" s="18" t="s">
        <v>27</v>
      </c>
      <c r="C27" s="81">
        <f>+C29+C30+C31+C32+C33</f>
        <v>425263900</v>
      </c>
      <c r="D27" s="81">
        <f t="shared" ref="D27:K27" si="4">+D29+D30+D31+D32+D33</f>
        <v>967739701</v>
      </c>
      <c r="E27" s="81">
        <f t="shared" si="4"/>
        <v>0</v>
      </c>
      <c r="F27" s="81">
        <f t="shared" si="4"/>
        <v>1393003601</v>
      </c>
      <c r="G27" s="81">
        <f t="shared" si="4"/>
        <v>750168237.4000001</v>
      </c>
      <c r="H27" s="81">
        <f t="shared" si="4"/>
        <v>428722714.74000001</v>
      </c>
      <c r="I27" s="81">
        <f t="shared" si="4"/>
        <v>0</v>
      </c>
      <c r="J27" s="81">
        <f t="shared" si="4"/>
        <v>1178890952.1400001</v>
      </c>
      <c r="K27" s="81">
        <f t="shared" si="4"/>
        <v>214112648.85999995</v>
      </c>
      <c r="L27" s="73">
        <f>+(J27/F27)*100</f>
        <v>84.629426032617999</v>
      </c>
    </row>
    <row r="28" spans="1:14" hidden="1" outlineLevel="1" x14ac:dyDescent="0.2">
      <c r="A28" s="9"/>
      <c r="B28" s="16"/>
      <c r="C28" s="78"/>
      <c r="D28" s="78"/>
      <c r="E28" s="78"/>
      <c r="F28" s="78"/>
      <c r="G28" s="78"/>
      <c r="H28" s="78"/>
      <c r="I28" s="78"/>
      <c r="J28" s="78"/>
      <c r="K28" s="78"/>
    </row>
    <row r="29" spans="1:14" collapsed="1" x14ac:dyDescent="0.2">
      <c r="A29" s="11" t="s">
        <v>28</v>
      </c>
      <c r="B29" s="16" t="s">
        <v>293</v>
      </c>
      <c r="C29" s="80">
        <v>127810800</v>
      </c>
      <c r="D29" s="80">
        <v>184105780</v>
      </c>
      <c r="E29" s="80">
        <v>0</v>
      </c>
      <c r="F29" s="80">
        <f>+C29+D29+E29</f>
        <v>311916580</v>
      </c>
      <c r="G29" s="80">
        <v>200507427.40000001</v>
      </c>
      <c r="H29" s="80">
        <v>68491323.75</v>
      </c>
      <c r="I29" s="80">
        <v>0</v>
      </c>
      <c r="J29" s="80">
        <f>+G29+H29</f>
        <v>268998751.14999998</v>
      </c>
      <c r="K29" s="80">
        <f>+F29-J29-I29</f>
        <v>42917828.850000024</v>
      </c>
      <c r="L29" s="74">
        <f>+(J29/F29)*100</f>
        <v>86.240606751330745</v>
      </c>
    </row>
    <row r="30" spans="1:14" x14ac:dyDescent="0.2">
      <c r="A30" s="11" t="s">
        <v>29</v>
      </c>
      <c r="B30" s="16" t="s">
        <v>294</v>
      </c>
      <c r="C30" s="80">
        <v>133511900</v>
      </c>
      <c r="D30" s="80">
        <v>282299360</v>
      </c>
      <c r="E30" s="80">
        <v>0</v>
      </c>
      <c r="F30" s="80">
        <f>+C30+D30+E30</f>
        <v>415811260</v>
      </c>
      <c r="G30" s="80">
        <v>251580888.55000001</v>
      </c>
      <c r="H30" s="80">
        <v>83874091.550000012</v>
      </c>
      <c r="I30" s="80">
        <v>0</v>
      </c>
      <c r="J30" s="80">
        <f>+G30+H30</f>
        <v>335454980.10000002</v>
      </c>
      <c r="K30" s="80">
        <f>+F30-J30-I30</f>
        <v>80356279.899999976</v>
      </c>
      <c r="L30" s="74">
        <f>+(J30/F30)*100</f>
        <v>80.674818690576117</v>
      </c>
    </row>
    <row r="31" spans="1:14" x14ac:dyDescent="0.2">
      <c r="A31" s="11" t="s">
        <v>30</v>
      </c>
      <c r="B31" s="16" t="s">
        <v>295</v>
      </c>
      <c r="C31" s="80">
        <v>69661100</v>
      </c>
      <c r="D31" s="80">
        <v>247247269</v>
      </c>
      <c r="E31" s="80">
        <v>0</v>
      </c>
      <c r="F31" s="80">
        <f>+C31+D31+E31</f>
        <v>316908369</v>
      </c>
      <c r="G31" s="80">
        <v>16673606.73</v>
      </c>
      <c r="H31" s="80">
        <v>246683572.23999998</v>
      </c>
      <c r="I31" s="80">
        <v>0</v>
      </c>
      <c r="J31" s="80">
        <f>+G31+H31</f>
        <v>263357178.96999997</v>
      </c>
      <c r="K31" s="80">
        <f>+F31-J31-I31</f>
        <v>53551190.030000031</v>
      </c>
      <c r="L31" s="74">
        <f>+(J31/F31)*100</f>
        <v>83.101995633949315</v>
      </c>
    </row>
    <row r="32" spans="1:14" x14ac:dyDescent="0.2">
      <c r="A32" s="11" t="s">
        <v>31</v>
      </c>
      <c r="B32" s="16" t="s">
        <v>32</v>
      </c>
      <c r="C32" s="80">
        <v>62150000</v>
      </c>
      <c r="D32" s="80">
        <v>189810300</v>
      </c>
      <c r="E32" s="80">
        <v>0</v>
      </c>
      <c r="F32" s="80">
        <f>+C32+D32+E32</f>
        <v>251960300</v>
      </c>
      <c r="G32" s="80">
        <v>226865871.47000009</v>
      </c>
      <c r="H32" s="80">
        <v>10514114.35</v>
      </c>
      <c r="I32" s="80">
        <v>0</v>
      </c>
      <c r="J32" s="80">
        <f>+G32+H32</f>
        <v>237379985.82000008</v>
      </c>
      <c r="K32" s="80">
        <f>+F32-J32-I32</f>
        <v>14580314.179999918</v>
      </c>
      <c r="L32" s="74">
        <f>+(J32/F32)*100</f>
        <v>94.21324939682961</v>
      </c>
    </row>
    <row r="33" spans="1:12" x14ac:dyDescent="0.2">
      <c r="A33" s="11" t="s">
        <v>33</v>
      </c>
      <c r="B33" s="16" t="s">
        <v>34</v>
      </c>
      <c r="C33" s="80">
        <v>32130100</v>
      </c>
      <c r="D33" s="80">
        <v>64276992</v>
      </c>
      <c r="E33" s="80">
        <v>0</v>
      </c>
      <c r="F33" s="80">
        <f>+C33+D33+E33</f>
        <v>96407092</v>
      </c>
      <c r="G33" s="80">
        <v>54540443.25</v>
      </c>
      <c r="H33" s="80">
        <v>19159612.849999994</v>
      </c>
      <c r="I33" s="80">
        <v>0</v>
      </c>
      <c r="J33" s="80">
        <f>+G33+H33</f>
        <v>73700056.099999994</v>
      </c>
      <c r="K33" s="80">
        <f>+F33-J33-I33</f>
        <v>22707035.900000006</v>
      </c>
      <c r="L33" s="74">
        <f>+(J33/F33)*100</f>
        <v>76.446716285146323</v>
      </c>
    </row>
    <row r="34" spans="1:12" hidden="1" outlineLevel="1" x14ac:dyDescent="0.2">
      <c r="A34" s="9"/>
      <c r="B34" s="16"/>
      <c r="C34" s="78"/>
      <c r="D34" s="78"/>
      <c r="E34" s="78"/>
      <c r="F34" s="78"/>
      <c r="G34" s="78"/>
      <c r="H34" s="78"/>
      <c r="I34" s="78"/>
      <c r="J34" s="78"/>
      <c r="K34" s="78"/>
    </row>
    <row r="35" spans="1:12" hidden="1" outlineLevel="1" x14ac:dyDescent="0.2">
      <c r="A35" s="8" t="s">
        <v>35</v>
      </c>
      <c r="B35" s="18" t="s">
        <v>36</v>
      </c>
      <c r="C35" s="81">
        <f>+C37+C38+C39+C40+C41</f>
        <v>140075300</v>
      </c>
      <c r="D35" s="81">
        <f t="shared" ref="D35:K35" si="5">+D37+D38+D39+D40+D41</f>
        <v>498005237</v>
      </c>
      <c r="E35" s="81">
        <f t="shared" si="5"/>
        <v>0</v>
      </c>
      <c r="F35" s="81">
        <f t="shared" si="5"/>
        <v>638080537</v>
      </c>
      <c r="G35" s="81">
        <f t="shared" si="5"/>
        <v>407993492.50000006</v>
      </c>
      <c r="H35" s="81">
        <f t="shared" si="5"/>
        <v>117230028.34000003</v>
      </c>
      <c r="I35" s="81">
        <f t="shared" si="5"/>
        <v>0</v>
      </c>
      <c r="J35" s="81">
        <f t="shared" si="5"/>
        <v>525223520.84000009</v>
      </c>
      <c r="K35" s="81">
        <f t="shared" si="5"/>
        <v>112857016.15999994</v>
      </c>
      <c r="L35" s="73">
        <f>+(J35/F35)*100</f>
        <v>82.313045201063716</v>
      </c>
    </row>
    <row r="36" spans="1:12" hidden="1" outlineLevel="1" x14ac:dyDescent="0.2">
      <c r="A36" s="9"/>
      <c r="B36" s="16"/>
      <c r="C36" s="78"/>
      <c r="D36" s="78"/>
      <c r="E36" s="78"/>
      <c r="F36" s="78"/>
      <c r="G36" s="78"/>
      <c r="H36" s="78"/>
      <c r="I36" s="78"/>
      <c r="J36" s="78"/>
      <c r="K36" s="78"/>
    </row>
    <row r="37" spans="1:12" collapsed="1" x14ac:dyDescent="0.2">
      <c r="A37" s="9" t="s">
        <v>37</v>
      </c>
      <c r="B37" s="16" t="s">
        <v>296</v>
      </c>
      <c r="C37" s="80">
        <v>77354800</v>
      </c>
      <c r="D37" s="80">
        <v>275017717</v>
      </c>
      <c r="E37" s="80">
        <v>0</v>
      </c>
      <c r="F37" s="80">
        <f>+C37+D37+E37</f>
        <v>352372517</v>
      </c>
      <c r="G37" s="80">
        <v>225585633.60000005</v>
      </c>
      <c r="H37" s="80">
        <v>64839413.820000015</v>
      </c>
      <c r="I37" s="80">
        <v>0</v>
      </c>
      <c r="J37" s="80">
        <f>+G37+H37</f>
        <v>290425047.42000008</v>
      </c>
      <c r="K37" s="80">
        <f>+F37-J37-I37</f>
        <v>61947469.579999924</v>
      </c>
      <c r="L37" s="74">
        <f>+(J37/F37)*100</f>
        <v>82.419891849851638</v>
      </c>
    </row>
    <row r="38" spans="1:12" x14ac:dyDescent="0.2">
      <c r="A38" s="9" t="s">
        <v>38</v>
      </c>
      <c r="B38" s="16" t="s">
        <v>297</v>
      </c>
      <c r="C38" s="80">
        <v>4181500</v>
      </c>
      <c r="D38" s="80">
        <v>14865841</v>
      </c>
      <c r="E38" s="80">
        <v>0</v>
      </c>
      <c r="F38" s="80">
        <f>+C38+D38+E38</f>
        <v>19047341</v>
      </c>
      <c r="G38" s="80">
        <v>12160523.970000003</v>
      </c>
      <c r="H38" s="80">
        <v>3492708.05</v>
      </c>
      <c r="I38" s="80">
        <v>0</v>
      </c>
      <c r="J38" s="80">
        <f>+G38+H38</f>
        <v>15653232.020000003</v>
      </c>
      <c r="K38" s="80">
        <f>+F38-J38-I38</f>
        <v>3394108.9799999967</v>
      </c>
      <c r="L38" s="74">
        <f>+(J38/F38)*100</f>
        <v>82.180667737297313</v>
      </c>
    </row>
    <row r="39" spans="1:12" x14ac:dyDescent="0.2">
      <c r="A39" s="9" t="s">
        <v>39</v>
      </c>
      <c r="B39" s="16" t="s">
        <v>298</v>
      </c>
      <c r="C39" s="80">
        <v>12544200</v>
      </c>
      <c r="D39" s="80">
        <v>44597724</v>
      </c>
      <c r="E39" s="80">
        <v>0</v>
      </c>
      <c r="F39" s="80">
        <f>+C39+D39+E39</f>
        <v>57141924</v>
      </c>
      <c r="G39" s="80">
        <v>36481571.980000004</v>
      </c>
      <c r="H39" s="80">
        <v>10478122.400000002</v>
      </c>
      <c r="I39" s="80">
        <v>0</v>
      </c>
      <c r="J39" s="80">
        <f>+G39+H39</f>
        <v>46959694.38000001</v>
      </c>
      <c r="K39" s="80">
        <f>+F39-J39-I39</f>
        <v>10182229.61999999</v>
      </c>
      <c r="L39" s="74">
        <f>+(J39/F39)*100</f>
        <v>82.180807177581229</v>
      </c>
    </row>
    <row r="40" spans="1:12" x14ac:dyDescent="0.2">
      <c r="A40" s="9" t="s">
        <v>40</v>
      </c>
      <c r="B40" s="16" t="s">
        <v>299</v>
      </c>
      <c r="C40" s="80">
        <v>41813300</v>
      </c>
      <c r="D40" s="80">
        <v>148658114</v>
      </c>
      <c r="E40" s="80">
        <v>0</v>
      </c>
      <c r="F40" s="80">
        <f>+C40+D40+E40</f>
        <v>190471414</v>
      </c>
      <c r="G40" s="80">
        <v>121605240.25</v>
      </c>
      <c r="H40" s="80">
        <v>34927074.729999997</v>
      </c>
      <c r="I40" s="80">
        <v>0</v>
      </c>
      <c r="J40" s="80">
        <f>+G40+H40</f>
        <v>156532314.97999999</v>
      </c>
      <c r="K40" s="80">
        <f>+F40-J40-I40</f>
        <v>33939099.020000011</v>
      </c>
      <c r="L40" s="74">
        <f>+(J40/F40)*100</f>
        <v>82.181526189541486</v>
      </c>
    </row>
    <row r="41" spans="1:12" x14ac:dyDescent="0.2">
      <c r="A41" s="9" t="s">
        <v>41</v>
      </c>
      <c r="B41" s="60" t="s">
        <v>300</v>
      </c>
      <c r="C41" s="80">
        <v>4181500</v>
      </c>
      <c r="D41" s="80">
        <v>14865841</v>
      </c>
      <c r="E41" s="80">
        <v>0</v>
      </c>
      <c r="F41" s="80">
        <f>+C41+D41+E41</f>
        <v>19047341</v>
      </c>
      <c r="G41" s="80">
        <v>12160522.699999999</v>
      </c>
      <c r="H41" s="80">
        <v>3492709.3399999989</v>
      </c>
      <c r="I41" s="80">
        <v>0</v>
      </c>
      <c r="J41" s="80">
        <f>+G41+H41</f>
        <v>15653232.039999999</v>
      </c>
      <c r="K41" s="80">
        <f>+F41-J41-I41</f>
        <v>3394108.9600000009</v>
      </c>
      <c r="L41" s="74">
        <f>+(J41/F41)*100</f>
        <v>82.180667842298831</v>
      </c>
    </row>
    <row r="42" spans="1:12" hidden="1" outlineLevel="1" x14ac:dyDescent="0.2">
      <c r="A42" s="9"/>
      <c r="B42" s="16"/>
      <c r="C42" s="78"/>
      <c r="D42" s="78"/>
      <c r="E42" s="78"/>
      <c r="F42" s="78"/>
      <c r="G42" s="78"/>
      <c r="H42" s="78"/>
      <c r="I42" s="78"/>
      <c r="J42" s="78"/>
      <c r="K42" s="78"/>
    </row>
    <row r="43" spans="1:12" hidden="1" outlineLevel="1" x14ac:dyDescent="0.2">
      <c r="A43" s="8" t="s">
        <v>42</v>
      </c>
      <c r="B43" s="18" t="s">
        <v>43</v>
      </c>
      <c r="C43" s="81">
        <f>+C46+C47+C45</f>
        <v>81888100</v>
      </c>
      <c r="D43" s="81">
        <f t="shared" ref="D43:K43" si="6">+D46+D47+D45</f>
        <v>289883558</v>
      </c>
      <c r="E43" s="81">
        <f t="shared" si="6"/>
        <v>0</v>
      </c>
      <c r="F43" s="81">
        <f t="shared" si="6"/>
        <v>371771658</v>
      </c>
      <c r="G43" s="81">
        <f t="shared" si="6"/>
        <v>237412106.32999998</v>
      </c>
      <c r="H43" s="81">
        <f t="shared" si="6"/>
        <v>68496940.810000002</v>
      </c>
      <c r="I43" s="81">
        <f t="shared" si="6"/>
        <v>0</v>
      </c>
      <c r="J43" s="81">
        <f t="shared" si="6"/>
        <v>305909047.13999999</v>
      </c>
      <c r="K43" s="81">
        <f t="shared" si="6"/>
        <v>65862610.860000014</v>
      </c>
      <c r="L43" s="73">
        <f>+(J43/F43)*100</f>
        <v>82.284122675107199</v>
      </c>
    </row>
    <row r="44" spans="1:12" hidden="1" outlineLevel="1" x14ac:dyDescent="0.2">
      <c r="A44" s="9"/>
      <c r="B44" s="16"/>
      <c r="C44" s="78"/>
      <c r="D44" s="78"/>
      <c r="E44" s="78"/>
      <c r="F44" s="78"/>
      <c r="G44" s="78"/>
      <c r="H44" s="78"/>
      <c r="I44" s="78"/>
      <c r="J44" s="78"/>
      <c r="K44" s="78"/>
    </row>
    <row r="45" spans="1:12" collapsed="1" x14ac:dyDescent="0.2">
      <c r="A45" s="9" t="s">
        <v>335</v>
      </c>
      <c r="B45" s="16" t="s">
        <v>336</v>
      </c>
      <c r="C45" s="80">
        <v>43904000</v>
      </c>
      <c r="D45" s="80">
        <v>156090985</v>
      </c>
      <c r="E45" s="80">
        <v>0</v>
      </c>
      <c r="F45" s="80">
        <f>+C45+D45+E45</f>
        <v>199994985</v>
      </c>
      <c r="G45" s="80">
        <v>127967344.19999999</v>
      </c>
      <c r="H45" s="80">
        <v>36777076.669999994</v>
      </c>
      <c r="I45" s="80">
        <v>0</v>
      </c>
      <c r="J45" s="80">
        <f>+G45+H45</f>
        <v>164744420.86999997</v>
      </c>
      <c r="K45" s="80">
        <f>+F45-J45-I45</f>
        <v>35250564.130000025</v>
      </c>
      <c r="L45" s="74">
        <f>+(J45/F45)*100</f>
        <v>82.374275969969929</v>
      </c>
    </row>
    <row r="46" spans="1:12" x14ac:dyDescent="0.2">
      <c r="A46" s="9" t="s">
        <v>44</v>
      </c>
      <c r="B46" s="16" t="s">
        <v>301</v>
      </c>
      <c r="C46" s="80">
        <v>24912000</v>
      </c>
      <c r="D46" s="80">
        <v>89194949</v>
      </c>
      <c r="E46" s="80">
        <v>0</v>
      </c>
      <c r="F46" s="80">
        <f>+C46+D46+E46</f>
        <v>114106949</v>
      </c>
      <c r="G46" s="80">
        <v>72729183.970000014</v>
      </c>
      <c r="H46" s="80">
        <v>21230802.66</v>
      </c>
      <c r="I46" s="80">
        <v>0</v>
      </c>
      <c r="J46" s="80">
        <f>+G46+H46</f>
        <v>93959986.63000001</v>
      </c>
      <c r="K46" s="80">
        <f>+F46-J46-I46</f>
        <v>20146962.36999999</v>
      </c>
      <c r="L46" s="74">
        <f>+(J46/F46)*100</f>
        <v>82.34379014901188</v>
      </c>
    </row>
    <row r="47" spans="1:12" x14ac:dyDescent="0.2">
      <c r="A47" s="9" t="s">
        <v>45</v>
      </c>
      <c r="B47" s="16" t="s">
        <v>302</v>
      </c>
      <c r="C47" s="80">
        <v>13072100</v>
      </c>
      <c r="D47" s="80">
        <v>44597624</v>
      </c>
      <c r="E47" s="80">
        <v>0</v>
      </c>
      <c r="F47" s="80">
        <f>+C47+D47+E47</f>
        <v>57669724</v>
      </c>
      <c r="G47" s="80">
        <v>36715578.159999996</v>
      </c>
      <c r="H47" s="80">
        <v>10489061.480000002</v>
      </c>
      <c r="I47" s="80">
        <v>0</v>
      </c>
      <c r="J47" s="80">
        <f>+G47+H47</f>
        <v>47204639.640000001</v>
      </c>
      <c r="K47" s="80">
        <f>+F47-J47-I47</f>
        <v>10465084.359999999</v>
      </c>
      <c r="L47" s="74">
        <f>+(J47/F47)*100</f>
        <v>81.853416950634269</v>
      </c>
    </row>
    <row r="48" spans="1:12" hidden="1" outlineLevel="1" x14ac:dyDescent="0.2">
      <c r="A48" s="9"/>
      <c r="B48" s="16"/>
      <c r="C48" s="80"/>
      <c r="D48" s="80"/>
      <c r="E48" s="80"/>
      <c r="F48" s="80"/>
      <c r="G48" s="80"/>
      <c r="H48" s="80">
        <v>0</v>
      </c>
      <c r="I48" s="80"/>
      <c r="J48" s="80"/>
      <c r="K48" s="80"/>
      <c r="L48" s="74"/>
    </row>
    <row r="49" spans="1:15" hidden="1" outlineLevel="1" x14ac:dyDescent="0.2">
      <c r="A49" s="8" t="s">
        <v>223</v>
      </c>
      <c r="B49" s="18" t="s">
        <v>224</v>
      </c>
      <c r="C49" s="81">
        <f>+C51</f>
        <v>0</v>
      </c>
      <c r="D49" s="81">
        <f t="shared" ref="D49:K49" si="7">+D51</f>
        <v>0</v>
      </c>
      <c r="E49" s="81">
        <f t="shared" si="7"/>
        <v>0</v>
      </c>
      <c r="F49" s="81">
        <f t="shared" si="7"/>
        <v>0</v>
      </c>
      <c r="G49" s="81">
        <f t="shared" si="7"/>
        <v>0</v>
      </c>
      <c r="H49" s="81">
        <f t="shared" si="7"/>
        <v>0</v>
      </c>
      <c r="I49" s="81">
        <f t="shared" si="7"/>
        <v>0</v>
      </c>
      <c r="J49" s="81">
        <f t="shared" si="7"/>
        <v>0</v>
      </c>
      <c r="K49" s="81">
        <f t="shared" si="7"/>
        <v>0</v>
      </c>
      <c r="L49" s="73" t="e">
        <f>+(J49/F49)*100</f>
        <v>#DIV/0!</v>
      </c>
    </row>
    <row r="50" spans="1:15" hidden="1" outlineLevel="1" x14ac:dyDescent="0.2">
      <c r="A50" s="4"/>
      <c r="B50" s="28"/>
      <c r="C50" s="82"/>
      <c r="D50" s="82"/>
      <c r="E50" s="82"/>
      <c r="F50" s="82"/>
      <c r="G50" s="82"/>
      <c r="H50" s="82"/>
      <c r="I50" s="82"/>
      <c r="J50" s="82"/>
      <c r="K50" s="82"/>
      <c r="L50" s="74"/>
    </row>
    <row r="51" spans="1:15" hidden="1" collapsed="1" x14ac:dyDescent="0.2">
      <c r="A51" s="29" t="s">
        <v>221</v>
      </c>
      <c r="B51" s="30" t="s">
        <v>222</v>
      </c>
      <c r="C51" s="80">
        <v>0</v>
      </c>
      <c r="D51" s="80">
        <v>0</v>
      </c>
      <c r="E51" s="80">
        <v>0</v>
      </c>
      <c r="F51" s="80">
        <f>+C51+D51+E51</f>
        <v>0</v>
      </c>
      <c r="G51" s="80">
        <v>0</v>
      </c>
      <c r="H51" s="80">
        <v>0</v>
      </c>
      <c r="I51" s="80">
        <v>0</v>
      </c>
      <c r="J51" s="80">
        <f>+G51+H51</f>
        <v>0</v>
      </c>
      <c r="K51" s="80">
        <f>+F51-J51-I51</f>
        <v>0</v>
      </c>
      <c r="L51" s="74" t="e">
        <f>+(J51/F51)*100</f>
        <v>#DIV/0!</v>
      </c>
    </row>
    <row r="52" spans="1:15" ht="10.8" collapsed="1" thickBot="1" x14ac:dyDescent="0.25">
      <c r="A52" s="9"/>
      <c r="B52" s="16"/>
      <c r="C52" s="80"/>
      <c r="D52" s="80"/>
      <c r="E52" s="80"/>
      <c r="F52" s="80"/>
      <c r="G52" s="80"/>
      <c r="H52" s="80"/>
      <c r="I52" s="80"/>
      <c r="J52" s="80"/>
      <c r="K52" s="80"/>
      <c r="L52" s="70"/>
    </row>
    <row r="53" spans="1:15" ht="10.8" thickBot="1" x14ac:dyDescent="0.25">
      <c r="A53" s="25" t="s">
        <v>46</v>
      </c>
      <c r="B53" s="17" t="s">
        <v>47</v>
      </c>
      <c r="C53" s="79">
        <f>+C55+C62+C70+C80+C90+C97+C101+C107+C118+C122</f>
        <v>1189046665</v>
      </c>
      <c r="D53" s="79">
        <f t="shared" ref="D53:K53" si="8">+D55+D62+D70+D80+D90+D97+D101+D107+D118+D122</f>
        <v>-9144988</v>
      </c>
      <c r="E53" s="79">
        <f t="shared" si="8"/>
        <v>0</v>
      </c>
      <c r="F53" s="79">
        <f t="shared" si="8"/>
        <v>1179901677</v>
      </c>
      <c r="G53" s="79">
        <f t="shared" si="8"/>
        <v>605435603.60000002</v>
      </c>
      <c r="H53" s="79">
        <f t="shared" si="8"/>
        <v>195190975.26000002</v>
      </c>
      <c r="I53" s="79">
        <f t="shared" si="8"/>
        <v>0</v>
      </c>
      <c r="J53" s="79">
        <f t="shared" si="8"/>
        <v>800626578.86000013</v>
      </c>
      <c r="K53" s="79">
        <f t="shared" si="8"/>
        <v>379275098.13999999</v>
      </c>
      <c r="L53" s="69">
        <f>+(J53/F53)*100</f>
        <v>67.855364092342086</v>
      </c>
    </row>
    <row r="54" spans="1:15" collapsed="1" x14ac:dyDescent="0.2">
      <c r="A54" s="9"/>
      <c r="B54" s="16"/>
      <c r="C54" s="80"/>
      <c r="D54" s="80"/>
      <c r="E54" s="80"/>
      <c r="F54" s="80"/>
      <c r="G54" s="80"/>
      <c r="H54" s="80"/>
      <c r="I54" s="80"/>
      <c r="J54" s="80"/>
      <c r="K54" s="80"/>
      <c r="L54" s="70"/>
    </row>
    <row r="55" spans="1:15" hidden="1" outlineLevel="1" x14ac:dyDescent="0.2">
      <c r="A55" s="8" t="s">
        <v>48</v>
      </c>
      <c r="B55" s="18" t="s">
        <v>49</v>
      </c>
      <c r="C55" s="81">
        <f>+C57+C58+C59+C60</f>
        <v>345021552</v>
      </c>
      <c r="D55" s="81">
        <f t="shared" ref="D55:K55" si="9">+D57+D58+D59+D60</f>
        <v>-3629459</v>
      </c>
      <c r="E55" s="81">
        <f t="shared" si="9"/>
        <v>0</v>
      </c>
      <c r="F55" s="81">
        <f t="shared" si="9"/>
        <v>341392093</v>
      </c>
      <c r="G55" s="81">
        <f t="shared" si="9"/>
        <v>186747864.49000001</v>
      </c>
      <c r="H55" s="81">
        <f t="shared" si="9"/>
        <v>109218888.59999999</v>
      </c>
      <c r="I55" s="81">
        <f t="shared" si="9"/>
        <v>0</v>
      </c>
      <c r="J55" s="81">
        <f t="shared" si="9"/>
        <v>295966753.08999997</v>
      </c>
      <c r="K55" s="81">
        <f t="shared" si="9"/>
        <v>45425339.910000019</v>
      </c>
      <c r="L55" s="73">
        <f>+(J55/F55)*100</f>
        <v>86.694085527634044</v>
      </c>
    </row>
    <row r="56" spans="1:15" hidden="1" outlineLevel="1" x14ac:dyDescent="0.2">
      <c r="A56" s="9"/>
      <c r="B56" s="16"/>
      <c r="C56" s="78"/>
      <c r="D56" s="78"/>
      <c r="E56" s="78"/>
      <c r="F56" s="78"/>
      <c r="G56" s="78"/>
      <c r="H56" s="78"/>
      <c r="I56" s="78"/>
      <c r="J56" s="78"/>
      <c r="K56" s="78"/>
    </row>
    <row r="57" spans="1:15" collapsed="1" x14ac:dyDescent="0.2">
      <c r="A57" s="9" t="s">
        <v>50</v>
      </c>
      <c r="B57" s="16" t="s">
        <v>51</v>
      </c>
      <c r="C57" s="80">
        <v>232381000</v>
      </c>
      <c r="D57" s="80">
        <v>17671700</v>
      </c>
      <c r="E57" s="80">
        <v>0</v>
      </c>
      <c r="F57" s="80">
        <f>+C57+D57+E57</f>
        <v>250052700</v>
      </c>
      <c r="G57" s="80">
        <v>136610911.25</v>
      </c>
      <c r="H57" s="80">
        <v>107327191.83</v>
      </c>
      <c r="I57" s="80">
        <v>0</v>
      </c>
      <c r="J57" s="80">
        <f>+G57+H57</f>
        <v>243938103.07999998</v>
      </c>
      <c r="K57" s="80">
        <f>+F57-J57-I57</f>
        <v>6114596.9200000167</v>
      </c>
      <c r="L57" s="74">
        <f>+(J57/F57)*100</f>
        <v>97.554676706150332</v>
      </c>
    </row>
    <row r="58" spans="1:15" x14ac:dyDescent="0.2">
      <c r="A58" s="9" t="s">
        <v>52</v>
      </c>
      <c r="B58" s="16" t="s">
        <v>53</v>
      </c>
      <c r="C58" s="80">
        <v>112640552</v>
      </c>
      <c r="D58" s="80">
        <v>-21301159</v>
      </c>
      <c r="E58" s="80">
        <v>0</v>
      </c>
      <c r="F58" s="80">
        <f>+C58+D58+E58</f>
        <v>91339393</v>
      </c>
      <c r="G58" s="80">
        <v>50136953.239999995</v>
      </c>
      <c r="H58" s="80">
        <v>1891696.7699999998</v>
      </c>
      <c r="I58" s="80">
        <v>0</v>
      </c>
      <c r="J58" s="80">
        <f>+G58+H58</f>
        <v>52028650.009999998</v>
      </c>
      <c r="K58" s="80">
        <f>+F58-J58-I58</f>
        <v>39310742.990000002</v>
      </c>
      <c r="L58" s="109">
        <f>+(J58/F58)*100</f>
        <v>56.961895958734907</v>
      </c>
      <c r="O58" s="107"/>
    </row>
    <row r="59" spans="1:15" hidden="1" x14ac:dyDescent="0.2">
      <c r="A59" s="9" t="s">
        <v>54</v>
      </c>
      <c r="B59" s="16" t="s">
        <v>55</v>
      </c>
      <c r="C59" s="80">
        <v>0</v>
      </c>
      <c r="D59" s="80">
        <v>0</v>
      </c>
      <c r="E59" s="80">
        <v>0</v>
      </c>
      <c r="F59" s="80">
        <f>+C59+D59+E59</f>
        <v>0</v>
      </c>
      <c r="G59" s="80">
        <v>0</v>
      </c>
      <c r="H59" s="80">
        <v>0</v>
      </c>
      <c r="I59" s="80">
        <v>0</v>
      </c>
      <c r="J59" s="80">
        <f>+G59+H59</f>
        <v>0</v>
      </c>
      <c r="K59" s="80">
        <f>+F59-J59-I59</f>
        <v>0</v>
      </c>
      <c r="L59" s="109">
        <v>0</v>
      </c>
    </row>
    <row r="60" spans="1:15" hidden="1" x14ac:dyDescent="0.2">
      <c r="A60" s="9" t="s">
        <v>56</v>
      </c>
      <c r="B60" s="16" t="s">
        <v>57</v>
      </c>
      <c r="C60" s="80">
        <v>0</v>
      </c>
      <c r="D60" s="80">
        <v>0</v>
      </c>
      <c r="E60" s="80">
        <v>0</v>
      </c>
      <c r="F60" s="80">
        <f>+C60+D60+E60</f>
        <v>0</v>
      </c>
      <c r="G60" s="80">
        <v>0</v>
      </c>
      <c r="H60" s="80">
        <v>0</v>
      </c>
      <c r="I60" s="80">
        <v>0</v>
      </c>
      <c r="J60" s="80">
        <f>+G60+H60</f>
        <v>0</v>
      </c>
      <c r="K60" s="80">
        <f>+F60-J60-I60</f>
        <v>0</v>
      </c>
      <c r="L60" s="74" t="e">
        <f>+(J60/F60)*100</f>
        <v>#DIV/0!</v>
      </c>
    </row>
    <row r="61" spans="1:15" hidden="1" outlineLevel="1" x14ac:dyDescent="0.2">
      <c r="A61" s="9"/>
      <c r="B61" s="16"/>
      <c r="C61" s="78"/>
      <c r="D61" s="78"/>
      <c r="E61" s="78"/>
      <c r="F61" s="78"/>
      <c r="G61" s="78"/>
      <c r="H61" s="78"/>
      <c r="I61" s="78"/>
      <c r="J61" s="78"/>
      <c r="K61" s="78"/>
    </row>
    <row r="62" spans="1:15" hidden="1" outlineLevel="1" x14ac:dyDescent="0.2">
      <c r="A62" s="8" t="s">
        <v>58</v>
      </c>
      <c r="B62" s="18" t="s">
        <v>59</v>
      </c>
      <c r="C62" s="81">
        <f>+C64+C65+C66+C67+C68</f>
        <v>102328610</v>
      </c>
      <c r="D62" s="81">
        <f t="shared" ref="D62:K62" si="10">+D64+D65+D66+D67+D68</f>
        <v>22148500</v>
      </c>
      <c r="E62" s="81">
        <f t="shared" si="10"/>
        <v>0</v>
      </c>
      <c r="F62" s="81">
        <f t="shared" si="10"/>
        <v>124477110</v>
      </c>
      <c r="G62" s="81">
        <f t="shared" si="10"/>
        <v>66469456.250000007</v>
      </c>
      <c r="H62" s="81">
        <f t="shared" si="10"/>
        <v>20350598.099999998</v>
      </c>
      <c r="I62" s="81">
        <f t="shared" si="10"/>
        <v>0</v>
      </c>
      <c r="J62" s="81">
        <f t="shared" si="10"/>
        <v>86820054.350000009</v>
      </c>
      <c r="K62" s="81">
        <f t="shared" si="10"/>
        <v>37657055.649999991</v>
      </c>
      <c r="L62" s="73">
        <f>+(J62/F62)*100</f>
        <v>69.747806926108751</v>
      </c>
    </row>
    <row r="63" spans="1:15" hidden="1" outlineLevel="1" x14ac:dyDescent="0.2">
      <c r="A63" s="9"/>
      <c r="B63" s="16"/>
      <c r="C63" s="78"/>
      <c r="D63" s="78"/>
      <c r="E63" s="78"/>
      <c r="F63" s="78"/>
      <c r="G63" s="78"/>
      <c r="H63" s="78"/>
      <c r="I63" s="78"/>
      <c r="J63" s="78"/>
      <c r="K63" s="78"/>
    </row>
    <row r="64" spans="1:15" collapsed="1" x14ac:dyDescent="0.2">
      <c r="A64" s="9" t="s">
        <v>60</v>
      </c>
      <c r="B64" s="16" t="s">
        <v>61</v>
      </c>
      <c r="C64" s="80">
        <v>11488000</v>
      </c>
      <c r="D64" s="80">
        <v>873700</v>
      </c>
      <c r="E64" s="80">
        <v>0</v>
      </c>
      <c r="F64" s="80">
        <f>+C64+D64+E64</f>
        <v>12361700</v>
      </c>
      <c r="G64" s="80">
        <v>2719760.29</v>
      </c>
      <c r="H64" s="80">
        <v>771817.46</v>
      </c>
      <c r="I64" s="80">
        <v>0</v>
      </c>
      <c r="J64" s="80">
        <f>+G64+H64</f>
        <v>3491577.75</v>
      </c>
      <c r="K64" s="80">
        <f>+F64-J64-I64</f>
        <v>8870122.25</v>
      </c>
      <c r="L64" s="74">
        <f>+(J64/F64)*100</f>
        <v>28.245126074892614</v>
      </c>
    </row>
    <row r="65" spans="1:14" x14ac:dyDescent="0.2">
      <c r="A65" s="9" t="s">
        <v>62</v>
      </c>
      <c r="B65" s="20" t="s">
        <v>63</v>
      </c>
      <c r="C65" s="80">
        <v>29912700</v>
      </c>
      <c r="D65" s="80">
        <v>2274800</v>
      </c>
      <c r="E65" s="80">
        <v>0</v>
      </c>
      <c r="F65" s="80">
        <f>+C65+D65+E65</f>
        <v>32187500</v>
      </c>
      <c r="G65" s="80">
        <v>14400542.42</v>
      </c>
      <c r="H65" s="80">
        <v>3259559.5999999992</v>
      </c>
      <c r="I65" s="80">
        <v>0</v>
      </c>
      <c r="J65" s="80">
        <f>+G65+H65</f>
        <v>17660102.02</v>
      </c>
      <c r="K65" s="80">
        <f>+F65-J65-I65</f>
        <v>14527397.98</v>
      </c>
      <c r="L65" s="74">
        <f>+(J65/F65)*100</f>
        <v>54.866336372815525</v>
      </c>
    </row>
    <row r="66" spans="1:14" x14ac:dyDescent="0.2">
      <c r="A66" s="9" t="s">
        <v>64</v>
      </c>
      <c r="B66" s="16" t="s">
        <v>65</v>
      </c>
      <c r="C66" s="80">
        <v>0</v>
      </c>
      <c r="D66" s="80">
        <v>500000</v>
      </c>
      <c r="E66" s="80">
        <v>0</v>
      </c>
      <c r="F66" s="80">
        <f>+C66+D66+E66</f>
        <v>500000</v>
      </c>
      <c r="G66" s="80">
        <v>0</v>
      </c>
      <c r="H66" s="80">
        <v>0</v>
      </c>
      <c r="I66" s="80">
        <v>0</v>
      </c>
      <c r="J66" s="80">
        <f>+G66+H66</f>
        <v>0</v>
      </c>
      <c r="K66" s="80">
        <f>+F66-J66-I66</f>
        <v>500000</v>
      </c>
      <c r="L66" s="74">
        <f>+(J66/F66)*100</f>
        <v>0</v>
      </c>
    </row>
    <row r="67" spans="1:14" x14ac:dyDescent="0.2">
      <c r="A67" s="9" t="s">
        <v>66</v>
      </c>
      <c r="B67" s="16" t="s">
        <v>303</v>
      </c>
      <c r="C67" s="80">
        <v>60927910</v>
      </c>
      <c r="D67" s="80">
        <v>18500000</v>
      </c>
      <c r="E67" s="80">
        <v>0</v>
      </c>
      <c r="F67" s="80">
        <f>+C67+D67+E67</f>
        <v>79427910</v>
      </c>
      <c r="G67" s="80">
        <v>49349153.540000007</v>
      </c>
      <c r="H67" s="80">
        <v>16319221.039999999</v>
      </c>
      <c r="I67" s="80">
        <v>0</v>
      </c>
      <c r="J67" s="80">
        <f>+G67+H67</f>
        <v>65668374.580000006</v>
      </c>
      <c r="K67" s="80">
        <f>+F67-J67-I67</f>
        <v>13759535.419999994</v>
      </c>
      <c r="L67" s="74">
        <f>+(J67/F67)*100</f>
        <v>82.676699638703838</v>
      </c>
    </row>
    <row r="68" spans="1:14" hidden="1" x14ac:dyDescent="0.2">
      <c r="A68" s="9" t="s">
        <v>67</v>
      </c>
      <c r="B68" s="16" t="s">
        <v>68</v>
      </c>
      <c r="C68" s="80">
        <v>0</v>
      </c>
      <c r="D68" s="80">
        <v>0</v>
      </c>
      <c r="E68" s="80">
        <v>0</v>
      </c>
      <c r="F68" s="80">
        <f>+C68+D68+E68</f>
        <v>0</v>
      </c>
      <c r="G68" s="80">
        <v>0</v>
      </c>
      <c r="H68" s="80">
        <v>0</v>
      </c>
      <c r="I68" s="80">
        <v>0</v>
      </c>
      <c r="J68" s="80">
        <f>+G68+H68</f>
        <v>0</v>
      </c>
      <c r="K68" s="80">
        <f>+F68-J68-I68</f>
        <v>0</v>
      </c>
      <c r="L68" s="74" t="e">
        <f>+(J68/F68)*100</f>
        <v>#DIV/0!</v>
      </c>
    </row>
    <row r="69" spans="1:14" hidden="1" outlineLevel="1" x14ac:dyDescent="0.2">
      <c r="A69" s="9"/>
      <c r="B69" s="16"/>
      <c r="C69" s="78"/>
      <c r="D69" s="78"/>
      <c r="E69" s="78"/>
      <c r="F69" s="78"/>
      <c r="G69" s="78"/>
      <c r="H69" s="78"/>
      <c r="I69" s="78"/>
      <c r="J69" s="78"/>
      <c r="K69" s="78"/>
    </row>
    <row r="70" spans="1:14" hidden="1" outlineLevel="1" x14ac:dyDescent="0.2">
      <c r="A70" s="8" t="s">
        <v>69</v>
      </c>
      <c r="B70" s="18" t="s">
        <v>70</v>
      </c>
      <c r="C70" s="81">
        <f>+C72+C73+C74+C75+C76+C77+C78</f>
        <v>10280000</v>
      </c>
      <c r="D70" s="81">
        <f t="shared" ref="D70:K70" si="11">+D72+D73+D74+D75+D76+D77+D78</f>
        <v>10920816</v>
      </c>
      <c r="E70" s="81">
        <f t="shared" si="11"/>
        <v>0</v>
      </c>
      <c r="F70" s="81">
        <f t="shared" si="11"/>
        <v>21200816</v>
      </c>
      <c r="G70" s="81">
        <f t="shared" si="11"/>
        <v>11252945.75</v>
      </c>
      <c r="H70" s="81">
        <f t="shared" si="11"/>
        <v>-4848193.32</v>
      </c>
      <c r="I70" s="81">
        <f t="shared" si="11"/>
        <v>0</v>
      </c>
      <c r="J70" s="81">
        <f t="shared" si="11"/>
        <v>6404752.4299999997</v>
      </c>
      <c r="K70" s="81">
        <f t="shared" si="11"/>
        <v>14796063.57</v>
      </c>
      <c r="L70" s="73">
        <f>+(J70/F70)*100</f>
        <v>30.209933570481436</v>
      </c>
    </row>
    <row r="71" spans="1:14" hidden="1" outlineLevel="1" x14ac:dyDescent="0.2">
      <c r="A71" s="9"/>
      <c r="B71" s="16"/>
      <c r="C71" s="78"/>
      <c r="D71" s="78"/>
      <c r="E71" s="78"/>
      <c r="F71" s="78"/>
      <c r="G71" s="78"/>
      <c r="H71" s="78"/>
      <c r="I71" s="78"/>
      <c r="J71" s="78"/>
      <c r="K71" s="78"/>
    </row>
    <row r="72" spans="1:14" hidden="1" collapsed="1" x14ac:dyDescent="0.2">
      <c r="A72" s="9" t="s">
        <v>71</v>
      </c>
      <c r="B72" s="16" t="s">
        <v>304</v>
      </c>
      <c r="C72" s="80">
        <v>0</v>
      </c>
      <c r="D72" s="80">
        <v>0</v>
      </c>
      <c r="E72" s="80">
        <v>0</v>
      </c>
      <c r="F72" s="80">
        <f t="shared" ref="F72:F78" si="12">+C72+D72+E72</f>
        <v>0</v>
      </c>
      <c r="G72" s="80">
        <v>0</v>
      </c>
      <c r="H72" s="80">
        <v>0</v>
      </c>
      <c r="I72" s="80">
        <v>0</v>
      </c>
      <c r="J72" s="80">
        <f t="shared" ref="J72:J78" si="13">+G72+H72</f>
        <v>0</v>
      </c>
      <c r="K72" s="80">
        <f t="shared" ref="K72:K78" si="14">+F72-J72-I72</f>
        <v>0</v>
      </c>
      <c r="L72" s="74" t="e">
        <f t="shared" ref="L72:L77" si="15">+(J72/F72)*100</f>
        <v>#DIV/0!</v>
      </c>
    </row>
    <row r="73" spans="1:14" x14ac:dyDescent="0.2">
      <c r="A73" s="9" t="s">
        <v>72</v>
      </c>
      <c r="B73" s="16" t="s">
        <v>305</v>
      </c>
      <c r="C73" s="80">
        <v>0</v>
      </c>
      <c r="D73" s="80">
        <v>9540000</v>
      </c>
      <c r="E73" s="80">
        <v>0</v>
      </c>
      <c r="F73" s="80">
        <f t="shared" si="12"/>
        <v>9540000</v>
      </c>
      <c r="G73" s="80">
        <v>8593016.0199999996</v>
      </c>
      <c r="H73" s="80">
        <v>-5297415.2</v>
      </c>
      <c r="I73" s="80">
        <v>0</v>
      </c>
      <c r="J73" s="80">
        <f t="shared" si="13"/>
        <v>3295600.8199999994</v>
      </c>
      <c r="K73" s="80">
        <f t="shared" si="14"/>
        <v>6244399.1800000006</v>
      </c>
      <c r="L73" s="74">
        <f t="shared" si="15"/>
        <v>34.545081970649889</v>
      </c>
    </row>
    <row r="74" spans="1:14" x14ac:dyDescent="0.2">
      <c r="A74" s="9" t="s">
        <v>73</v>
      </c>
      <c r="B74" s="16" t="s">
        <v>306</v>
      </c>
      <c r="C74" s="80">
        <v>10280000</v>
      </c>
      <c r="D74" s="80">
        <v>1210816</v>
      </c>
      <c r="E74" s="80">
        <v>0</v>
      </c>
      <c r="F74" s="80">
        <f t="shared" si="12"/>
        <v>11490816</v>
      </c>
      <c r="G74" s="80">
        <v>2659929.73</v>
      </c>
      <c r="H74" s="80">
        <v>279221.88</v>
      </c>
      <c r="I74" s="80">
        <v>0</v>
      </c>
      <c r="J74" s="80">
        <f>+G74+H74</f>
        <v>2939151.61</v>
      </c>
      <c r="K74" s="80">
        <f t="shared" si="14"/>
        <v>8551664.3900000006</v>
      </c>
      <c r="L74" s="74">
        <f t="shared" si="15"/>
        <v>25.578267113493069</v>
      </c>
      <c r="N74" s="108"/>
    </row>
    <row r="75" spans="1:14" x14ac:dyDescent="0.2">
      <c r="A75" s="9" t="s">
        <v>74</v>
      </c>
      <c r="B75" s="16" t="s">
        <v>307</v>
      </c>
      <c r="C75" s="80">
        <v>0</v>
      </c>
      <c r="D75" s="80">
        <v>170000</v>
      </c>
      <c r="E75" s="80">
        <v>0</v>
      </c>
      <c r="F75" s="80">
        <f t="shared" si="12"/>
        <v>170000</v>
      </c>
      <c r="G75" s="80">
        <v>0</v>
      </c>
      <c r="H75" s="80">
        <v>170000</v>
      </c>
      <c r="I75" s="80">
        <v>0</v>
      </c>
      <c r="J75" s="80">
        <f t="shared" si="13"/>
        <v>170000</v>
      </c>
      <c r="K75" s="80">
        <f t="shared" si="14"/>
        <v>0</v>
      </c>
      <c r="L75" s="74">
        <f t="shared" si="15"/>
        <v>100</v>
      </c>
    </row>
    <row r="76" spans="1:14" hidden="1" x14ac:dyDescent="0.2">
      <c r="A76" s="9" t="s">
        <v>75</v>
      </c>
      <c r="B76" s="16" t="s">
        <v>76</v>
      </c>
      <c r="C76" s="80">
        <v>0</v>
      </c>
      <c r="D76" s="80">
        <v>0</v>
      </c>
      <c r="E76" s="80">
        <v>0</v>
      </c>
      <c r="F76" s="80">
        <f t="shared" si="12"/>
        <v>0</v>
      </c>
      <c r="G76" s="80">
        <v>0</v>
      </c>
      <c r="H76" s="80">
        <v>0</v>
      </c>
      <c r="I76" s="80">
        <v>0</v>
      </c>
      <c r="J76" s="80">
        <f t="shared" si="13"/>
        <v>0</v>
      </c>
      <c r="K76" s="80">
        <f t="shared" si="14"/>
        <v>0</v>
      </c>
      <c r="L76" s="74" t="e">
        <f t="shared" si="15"/>
        <v>#DIV/0!</v>
      </c>
    </row>
    <row r="77" spans="1:14" hidden="1" x14ac:dyDescent="0.2">
      <c r="A77" s="9" t="s">
        <v>77</v>
      </c>
      <c r="B77" s="16" t="s">
        <v>308</v>
      </c>
      <c r="C77" s="80">
        <v>0</v>
      </c>
      <c r="D77" s="80">
        <v>0</v>
      </c>
      <c r="E77" s="80">
        <v>0</v>
      </c>
      <c r="F77" s="80">
        <f t="shared" si="12"/>
        <v>0</v>
      </c>
      <c r="G77" s="80">
        <v>0</v>
      </c>
      <c r="H77" s="80">
        <v>0</v>
      </c>
      <c r="I77" s="80">
        <v>0</v>
      </c>
      <c r="J77" s="80">
        <f t="shared" si="13"/>
        <v>0</v>
      </c>
      <c r="K77" s="80">
        <f t="shared" si="14"/>
        <v>0</v>
      </c>
      <c r="L77" s="74" t="e">
        <f t="shared" si="15"/>
        <v>#DIV/0!</v>
      </c>
    </row>
    <row r="78" spans="1:14" hidden="1" x14ac:dyDescent="0.2">
      <c r="A78" s="9" t="s">
        <v>237</v>
      </c>
      <c r="B78" s="16" t="s">
        <v>309</v>
      </c>
      <c r="C78" s="80">
        <v>0</v>
      </c>
      <c r="D78" s="80">
        <v>0</v>
      </c>
      <c r="E78" s="80">
        <v>0</v>
      </c>
      <c r="F78" s="80">
        <f t="shared" si="12"/>
        <v>0</v>
      </c>
      <c r="G78" s="80">
        <v>0</v>
      </c>
      <c r="H78" s="80">
        <v>0</v>
      </c>
      <c r="I78" s="80">
        <v>0</v>
      </c>
      <c r="J78" s="80">
        <f t="shared" si="13"/>
        <v>0</v>
      </c>
      <c r="K78" s="80">
        <f t="shared" si="14"/>
        <v>0</v>
      </c>
      <c r="L78" s="74" t="e">
        <f>+(J78/F78)*100</f>
        <v>#DIV/0!</v>
      </c>
    </row>
    <row r="79" spans="1:14" hidden="1" outlineLevel="1" x14ac:dyDescent="0.2">
      <c r="A79" s="9"/>
      <c r="B79" s="16"/>
      <c r="C79" s="78"/>
      <c r="D79" s="78"/>
      <c r="E79" s="78"/>
      <c r="F79" s="78"/>
      <c r="G79" s="78"/>
      <c r="H79" s="78"/>
      <c r="I79" s="78"/>
      <c r="J79" s="78"/>
      <c r="K79" s="78"/>
    </row>
    <row r="80" spans="1:14" hidden="1" outlineLevel="1" x14ac:dyDescent="0.2">
      <c r="A80" s="8" t="s">
        <v>78</v>
      </c>
      <c r="B80" s="18" t="s">
        <v>79</v>
      </c>
      <c r="C80" s="81">
        <f>SUM(C82:C88)</f>
        <v>102640900</v>
      </c>
      <c r="D80" s="81">
        <f t="shared" ref="D80:K80" si="16">SUM(D82:D88)</f>
        <v>37111454</v>
      </c>
      <c r="E80" s="81">
        <f t="shared" si="16"/>
        <v>0</v>
      </c>
      <c r="F80" s="81">
        <f t="shared" si="16"/>
        <v>139752354</v>
      </c>
      <c r="G80" s="81">
        <f t="shared" si="16"/>
        <v>62461164.070000008</v>
      </c>
      <c r="H80" s="81">
        <f t="shared" si="16"/>
        <v>39010789.799999997</v>
      </c>
      <c r="I80" s="81">
        <f t="shared" si="16"/>
        <v>0</v>
      </c>
      <c r="J80" s="81">
        <f t="shared" si="16"/>
        <v>101471953.87</v>
      </c>
      <c r="K80" s="81">
        <f t="shared" si="16"/>
        <v>38280400.129999988</v>
      </c>
      <c r="L80" s="73">
        <f>+(J80/F80)*100</f>
        <v>72.608404055934557</v>
      </c>
    </row>
    <row r="81" spans="1:14" hidden="1" outlineLevel="1" x14ac:dyDescent="0.2">
      <c r="A81" s="9"/>
      <c r="B81" s="16"/>
      <c r="C81" s="78"/>
      <c r="D81" s="78"/>
      <c r="E81" s="78"/>
      <c r="F81" s="78"/>
      <c r="G81" s="78"/>
      <c r="H81" s="78"/>
      <c r="I81" s="78"/>
      <c r="J81" s="78"/>
      <c r="K81" s="78"/>
    </row>
    <row r="82" spans="1:14" collapsed="1" x14ac:dyDescent="0.2">
      <c r="A82" s="12" t="s">
        <v>359</v>
      </c>
      <c r="B82" s="16" t="s">
        <v>360</v>
      </c>
      <c r="C82" s="80">
        <v>150000</v>
      </c>
      <c r="D82" s="80">
        <v>0</v>
      </c>
      <c r="E82" s="80">
        <v>0</v>
      </c>
      <c r="F82" s="80">
        <f t="shared" ref="F82:F88" si="17">+C82+D82+E82</f>
        <v>150000</v>
      </c>
      <c r="G82" s="80">
        <v>31200</v>
      </c>
      <c r="H82" s="80">
        <v>0</v>
      </c>
      <c r="I82" s="80">
        <v>0</v>
      </c>
      <c r="J82" s="80">
        <f t="shared" ref="J82:J88" si="18">+G82+H82</f>
        <v>31200</v>
      </c>
      <c r="K82" s="80">
        <f t="shared" ref="K82:K88" si="19">+F82-J82-I82</f>
        <v>118800</v>
      </c>
      <c r="L82" s="74">
        <f t="shared" ref="L82:L88" si="20">+(J82/F82)*100</f>
        <v>20.8</v>
      </c>
    </row>
    <row r="83" spans="1:14" x14ac:dyDescent="0.2">
      <c r="A83" s="12" t="s">
        <v>341</v>
      </c>
      <c r="B83" s="16" t="s">
        <v>342</v>
      </c>
      <c r="C83" s="80">
        <v>3610000</v>
      </c>
      <c r="D83" s="80">
        <v>1058178</v>
      </c>
      <c r="E83" s="80">
        <v>0</v>
      </c>
      <c r="F83" s="80">
        <f t="shared" si="17"/>
        <v>4668178</v>
      </c>
      <c r="G83" s="80">
        <v>1025475</v>
      </c>
      <c r="H83" s="80">
        <v>338406.75</v>
      </c>
      <c r="I83" s="80">
        <v>0</v>
      </c>
      <c r="J83" s="80">
        <f t="shared" si="18"/>
        <v>1363881.75</v>
      </c>
      <c r="K83" s="80">
        <f t="shared" si="19"/>
        <v>3304296.25</v>
      </c>
      <c r="L83" s="74">
        <f t="shared" si="20"/>
        <v>29.21657550333342</v>
      </c>
    </row>
    <row r="84" spans="1:14" hidden="1" x14ac:dyDescent="0.2">
      <c r="A84" s="12" t="s">
        <v>80</v>
      </c>
      <c r="B84" s="16" t="s">
        <v>81</v>
      </c>
      <c r="C84" s="80">
        <v>0</v>
      </c>
      <c r="D84" s="80">
        <v>0</v>
      </c>
      <c r="E84" s="80">
        <v>0</v>
      </c>
      <c r="F84" s="80">
        <f t="shared" si="17"/>
        <v>0</v>
      </c>
      <c r="G84" s="80">
        <v>0</v>
      </c>
      <c r="H84" s="80">
        <v>0</v>
      </c>
      <c r="I84" s="80">
        <v>0</v>
      </c>
      <c r="J84" s="80">
        <f t="shared" si="18"/>
        <v>0</v>
      </c>
      <c r="K84" s="80">
        <f t="shared" si="19"/>
        <v>0</v>
      </c>
      <c r="L84" s="74" t="e">
        <f t="shared" si="20"/>
        <v>#DIV/0!</v>
      </c>
    </row>
    <row r="85" spans="1:14" hidden="1" x14ac:dyDescent="0.2">
      <c r="A85" s="12" t="s">
        <v>82</v>
      </c>
      <c r="B85" s="16" t="s">
        <v>83</v>
      </c>
      <c r="C85" s="80">
        <v>0</v>
      </c>
      <c r="D85" s="80">
        <v>0</v>
      </c>
      <c r="E85" s="80">
        <v>0</v>
      </c>
      <c r="F85" s="80">
        <f t="shared" si="17"/>
        <v>0</v>
      </c>
      <c r="G85" s="80">
        <v>0</v>
      </c>
      <c r="H85" s="80">
        <v>0</v>
      </c>
      <c r="I85" s="80">
        <v>0</v>
      </c>
      <c r="J85" s="80">
        <f t="shared" si="18"/>
        <v>0</v>
      </c>
      <c r="K85" s="80">
        <f t="shared" si="19"/>
        <v>0</v>
      </c>
      <c r="L85" s="74" t="e">
        <f t="shared" si="20"/>
        <v>#DIV/0!</v>
      </c>
    </row>
    <row r="86" spans="1:14" hidden="1" x14ac:dyDescent="0.2">
      <c r="A86" s="12" t="s">
        <v>84</v>
      </c>
      <c r="B86" s="16" t="s">
        <v>85</v>
      </c>
      <c r="C86" s="80">
        <v>0</v>
      </c>
      <c r="D86" s="80">
        <v>0</v>
      </c>
      <c r="E86" s="80">
        <v>0</v>
      </c>
      <c r="F86" s="80">
        <f t="shared" si="17"/>
        <v>0</v>
      </c>
      <c r="G86" s="80">
        <v>0</v>
      </c>
      <c r="H86" s="80">
        <v>0</v>
      </c>
      <c r="I86" s="80">
        <v>0</v>
      </c>
      <c r="J86" s="80">
        <f t="shared" si="18"/>
        <v>0</v>
      </c>
      <c r="K86" s="80">
        <f t="shared" si="19"/>
        <v>0</v>
      </c>
      <c r="L86" s="74" t="e">
        <f t="shared" si="20"/>
        <v>#DIV/0!</v>
      </c>
    </row>
    <row r="87" spans="1:14" x14ac:dyDescent="0.2">
      <c r="A87" s="12" t="s">
        <v>86</v>
      </c>
      <c r="B87" s="16" t="s">
        <v>87</v>
      </c>
      <c r="C87" s="80">
        <v>78530900</v>
      </c>
      <c r="D87" s="80">
        <v>2800800</v>
      </c>
      <c r="E87" s="80"/>
      <c r="F87" s="274">
        <f t="shared" si="17"/>
        <v>81331700</v>
      </c>
      <c r="G87" s="80">
        <v>41182152.180000007</v>
      </c>
      <c r="H87" s="80">
        <v>11487361.09</v>
      </c>
      <c r="I87" s="80">
        <v>0</v>
      </c>
      <c r="J87" s="80">
        <f t="shared" si="18"/>
        <v>52669513.270000011</v>
      </c>
      <c r="K87" s="80">
        <f t="shared" si="19"/>
        <v>28662186.729999989</v>
      </c>
      <c r="L87" s="74">
        <f t="shared" si="20"/>
        <v>64.758898768868733</v>
      </c>
    </row>
    <row r="88" spans="1:14" x14ac:dyDescent="0.2">
      <c r="A88" s="12" t="s">
        <v>88</v>
      </c>
      <c r="B88" s="16" t="s">
        <v>89</v>
      </c>
      <c r="C88" s="80">
        <v>20350000</v>
      </c>
      <c r="D88" s="80">
        <v>33252476</v>
      </c>
      <c r="E88" s="80">
        <v>0</v>
      </c>
      <c r="F88" s="274">
        <f t="shared" si="17"/>
        <v>53602476</v>
      </c>
      <c r="G88" s="80">
        <v>20222336.890000001</v>
      </c>
      <c r="H88" s="80">
        <v>27185021.960000001</v>
      </c>
      <c r="I88" s="80">
        <v>0</v>
      </c>
      <c r="J88" s="80">
        <f t="shared" si="18"/>
        <v>47407358.850000001</v>
      </c>
      <c r="K88" s="80">
        <f t="shared" si="19"/>
        <v>6195117.1499999985</v>
      </c>
      <c r="L88" s="74">
        <f t="shared" si="20"/>
        <v>88.442479504118438</v>
      </c>
    </row>
    <row r="89" spans="1:14" hidden="1" outlineLevel="1" x14ac:dyDescent="0.2">
      <c r="A89" s="9"/>
      <c r="B89" s="16"/>
      <c r="C89" s="78"/>
      <c r="D89" s="78"/>
      <c r="E89" s="78"/>
      <c r="F89" s="78"/>
      <c r="G89" s="78"/>
      <c r="H89" s="78"/>
      <c r="I89" s="78"/>
      <c r="J89" s="78"/>
      <c r="K89" s="78"/>
    </row>
    <row r="90" spans="1:14" hidden="1" outlineLevel="1" x14ac:dyDescent="0.2">
      <c r="A90" s="8" t="s">
        <v>90</v>
      </c>
      <c r="B90" s="18" t="s">
        <v>91</v>
      </c>
      <c r="C90" s="81">
        <f>+C92+C93+C94+C95</f>
        <v>473173103</v>
      </c>
      <c r="D90" s="81">
        <f t="shared" ref="D90:K90" si="21">+D92+D93+D94+D95</f>
        <v>-86508103</v>
      </c>
      <c r="E90" s="81">
        <f t="shared" si="21"/>
        <v>0</v>
      </c>
      <c r="F90" s="81">
        <f t="shared" si="21"/>
        <v>386665000</v>
      </c>
      <c r="G90" s="81">
        <f t="shared" si="21"/>
        <v>179120393.52000001</v>
      </c>
      <c r="H90" s="81">
        <f t="shared" si="21"/>
        <v>23447913.170000002</v>
      </c>
      <c r="I90" s="81">
        <f t="shared" si="21"/>
        <v>0</v>
      </c>
      <c r="J90" s="81">
        <f t="shared" si="21"/>
        <v>202568306.69</v>
      </c>
      <c r="K90" s="81">
        <f t="shared" si="21"/>
        <v>184096693.31</v>
      </c>
      <c r="L90" s="73">
        <f>+(J90/F90)*100</f>
        <v>52.388580991297374</v>
      </c>
    </row>
    <row r="91" spans="1:14" hidden="1" outlineLevel="1" x14ac:dyDescent="0.2">
      <c r="A91" s="9"/>
      <c r="B91" s="16"/>
      <c r="C91" s="78"/>
      <c r="D91" s="78"/>
      <c r="E91" s="78"/>
      <c r="F91" s="78"/>
      <c r="G91" s="78"/>
      <c r="H91" s="78"/>
      <c r="I91" s="78"/>
      <c r="J91" s="78"/>
      <c r="K91" s="78"/>
    </row>
    <row r="92" spans="1:14" collapsed="1" x14ac:dyDescent="0.2">
      <c r="A92" s="9" t="s">
        <v>92</v>
      </c>
      <c r="B92" s="16" t="s">
        <v>310</v>
      </c>
      <c r="C92" s="80">
        <v>18075000</v>
      </c>
      <c r="D92" s="80">
        <v>-6000000</v>
      </c>
      <c r="E92" s="80">
        <v>0</v>
      </c>
      <c r="F92" s="80">
        <f>+C92+D92+E92</f>
        <v>12075000</v>
      </c>
      <c r="G92" s="80">
        <v>3937148</v>
      </c>
      <c r="H92" s="80">
        <v>255913</v>
      </c>
      <c r="I92" s="80">
        <v>0</v>
      </c>
      <c r="J92" s="80">
        <f>+G92+H92</f>
        <v>4193061</v>
      </c>
      <c r="K92" s="80">
        <f>+F92-J92-I92</f>
        <v>7881939</v>
      </c>
      <c r="L92" s="74">
        <f>+(J92/F92)*100</f>
        <v>34.725142857142856</v>
      </c>
      <c r="N92" s="108"/>
    </row>
    <row r="93" spans="1:14" x14ac:dyDescent="0.2">
      <c r="A93" s="9" t="s">
        <v>93</v>
      </c>
      <c r="B93" s="16" t="s">
        <v>311</v>
      </c>
      <c r="C93" s="80">
        <v>455098103</v>
      </c>
      <c r="D93" s="80">
        <v>-80508103</v>
      </c>
      <c r="E93" s="80">
        <v>0</v>
      </c>
      <c r="F93" s="80">
        <f>+C93+D93+E93</f>
        <v>374590000</v>
      </c>
      <c r="G93" s="80">
        <v>175183245.52000001</v>
      </c>
      <c r="H93" s="80">
        <v>23192000.170000002</v>
      </c>
      <c r="I93" s="80">
        <v>0</v>
      </c>
      <c r="J93" s="80">
        <f>+G93+H93</f>
        <v>198375245.69</v>
      </c>
      <c r="K93" s="80">
        <f>+F93-J93-I93</f>
        <v>176214754.31</v>
      </c>
      <c r="L93" s="74">
        <f>+(J93/F93)*100</f>
        <v>52.957966227074934</v>
      </c>
      <c r="N93" s="108"/>
    </row>
    <row r="94" spans="1:14" hidden="1" x14ac:dyDescent="0.2">
      <c r="A94" s="9" t="s">
        <v>94</v>
      </c>
      <c r="B94" s="16" t="s">
        <v>95</v>
      </c>
      <c r="C94" s="80">
        <v>0</v>
      </c>
      <c r="D94" s="80">
        <v>0</v>
      </c>
      <c r="E94" s="80">
        <v>0</v>
      </c>
      <c r="F94" s="80">
        <f>+C94+D94+E94</f>
        <v>0</v>
      </c>
      <c r="G94" s="80">
        <v>0</v>
      </c>
      <c r="H94" s="80">
        <v>0</v>
      </c>
      <c r="I94" s="80">
        <v>0</v>
      </c>
      <c r="J94" s="80">
        <f>+G94+H94</f>
        <v>0</v>
      </c>
      <c r="K94" s="80">
        <f>+F94-J94-I94</f>
        <v>0</v>
      </c>
      <c r="L94" s="74" t="e">
        <f>+(J94/F94)*100</f>
        <v>#DIV/0!</v>
      </c>
    </row>
    <row r="95" spans="1:14" hidden="1" x14ac:dyDescent="0.2">
      <c r="A95" s="9" t="s">
        <v>96</v>
      </c>
      <c r="B95" s="16" t="s">
        <v>312</v>
      </c>
      <c r="C95" s="80">
        <v>0</v>
      </c>
      <c r="D95" s="80">
        <v>0</v>
      </c>
      <c r="E95" s="80">
        <v>0</v>
      </c>
      <c r="F95" s="80">
        <f>+C95+D95+E95</f>
        <v>0</v>
      </c>
      <c r="G95" s="80">
        <v>0</v>
      </c>
      <c r="H95" s="80">
        <v>0</v>
      </c>
      <c r="I95" s="80">
        <v>0</v>
      </c>
      <c r="J95" s="80">
        <f>+G95+H95</f>
        <v>0</v>
      </c>
      <c r="K95" s="80">
        <f>+F95-J95-I95</f>
        <v>0</v>
      </c>
      <c r="L95" s="74" t="e">
        <f>+(J95/F95)*100</f>
        <v>#DIV/0!</v>
      </c>
    </row>
    <row r="96" spans="1:14" hidden="1" outlineLevel="1" x14ac:dyDescent="0.2">
      <c r="A96" s="9"/>
      <c r="B96" s="16"/>
      <c r="C96" s="78"/>
      <c r="D96" s="78"/>
      <c r="E96" s="78"/>
      <c r="F96" s="78"/>
      <c r="G96" s="78"/>
      <c r="H96" s="78"/>
      <c r="I96" s="78"/>
      <c r="J96" s="78"/>
      <c r="K96" s="78"/>
    </row>
    <row r="97" spans="1:14" hidden="1" outlineLevel="1" x14ac:dyDescent="0.2">
      <c r="A97" s="8" t="s">
        <v>97</v>
      </c>
      <c r="B97" s="18" t="s">
        <v>98</v>
      </c>
      <c r="C97" s="81">
        <f>+C99</f>
        <v>57200000</v>
      </c>
      <c r="D97" s="81">
        <f t="shared" ref="D97:K97" si="22">+D99</f>
        <v>7135990</v>
      </c>
      <c r="E97" s="81">
        <f t="shared" si="22"/>
        <v>0</v>
      </c>
      <c r="F97" s="81">
        <f t="shared" si="22"/>
        <v>64335990</v>
      </c>
      <c r="G97" s="81">
        <f t="shared" si="22"/>
        <v>58616580.269999996</v>
      </c>
      <c r="H97" s="81">
        <f t="shared" si="22"/>
        <v>3663583.94</v>
      </c>
      <c r="I97" s="81">
        <f t="shared" si="22"/>
        <v>0</v>
      </c>
      <c r="J97" s="81">
        <f t="shared" si="22"/>
        <v>62280164.209999993</v>
      </c>
      <c r="K97" s="81">
        <f t="shared" si="22"/>
        <v>2055825.7900000066</v>
      </c>
      <c r="L97" s="73">
        <f>+(J97/F97)*100</f>
        <v>96.804547827739952</v>
      </c>
    </row>
    <row r="98" spans="1:14" hidden="1" outlineLevel="1" x14ac:dyDescent="0.2">
      <c r="A98" s="9"/>
      <c r="B98" s="16"/>
      <c r="C98" s="78"/>
      <c r="D98" s="78"/>
      <c r="E98" s="78"/>
      <c r="F98" s="78"/>
      <c r="G98" s="78"/>
      <c r="H98" s="78"/>
      <c r="I98" s="78"/>
      <c r="J98" s="78"/>
      <c r="K98" s="78"/>
    </row>
    <row r="99" spans="1:14" collapsed="1" x14ac:dyDescent="0.2">
      <c r="A99" s="9" t="s">
        <v>99</v>
      </c>
      <c r="B99" s="16" t="s">
        <v>100</v>
      </c>
      <c r="C99" s="80">
        <v>57200000</v>
      </c>
      <c r="D99" s="80">
        <v>7135990</v>
      </c>
      <c r="E99" s="80">
        <v>0</v>
      </c>
      <c r="F99" s="80">
        <f>+C99+D99+E99</f>
        <v>64335990</v>
      </c>
      <c r="G99" s="80">
        <v>58616580.269999996</v>
      </c>
      <c r="H99" s="80">
        <v>3663583.94</v>
      </c>
      <c r="I99" s="80">
        <v>0</v>
      </c>
      <c r="J99" s="80">
        <f>+G99+H99</f>
        <v>62280164.209999993</v>
      </c>
      <c r="K99" s="80">
        <f>+F99-J99-I99</f>
        <v>2055825.7900000066</v>
      </c>
      <c r="L99" s="74">
        <f>+(J99/F99)*100</f>
        <v>96.804547827739952</v>
      </c>
    </row>
    <row r="100" spans="1:14" hidden="1" outlineLevel="1" x14ac:dyDescent="0.2">
      <c r="A100" s="9"/>
      <c r="B100" s="16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14" hidden="1" outlineLevel="1" x14ac:dyDescent="0.2">
      <c r="A101" s="8" t="s">
        <v>101</v>
      </c>
      <c r="B101" s="18" t="s">
        <v>102</v>
      </c>
      <c r="C101" s="81">
        <f>+C103+C104+C105</f>
        <v>47100000</v>
      </c>
      <c r="D101" s="81">
        <f t="shared" ref="D101:K101" si="23">+D103+D104+D105</f>
        <v>-2600000</v>
      </c>
      <c r="E101" s="81">
        <f t="shared" si="23"/>
        <v>0</v>
      </c>
      <c r="F101" s="81">
        <f t="shared" si="23"/>
        <v>44500000</v>
      </c>
      <c r="G101" s="81">
        <f t="shared" si="23"/>
        <v>3963902.85</v>
      </c>
      <c r="H101" s="81">
        <f t="shared" si="23"/>
        <v>0</v>
      </c>
      <c r="I101" s="81">
        <f t="shared" si="23"/>
        <v>0</v>
      </c>
      <c r="J101" s="81">
        <f t="shared" si="23"/>
        <v>3963902.85</v>
      </c>
      <c r="K101" s="81">
        <f t="shared" si="23"/>
        <v>40536097.149999999</v>
      </c>
      <c r="L101" s="73">
        <f>+(J101/F101)*100</f>
        <v>8.9076468539325848</v>
      </c>
    </row>
    <row r="102" spans="1:14" hidden="1" outlineLevel="1" x14ac:dyDescent="0.2">
      <c r="A102" s="9"/>
      <c r="B102" s="16"/>
      <c r="C102" s="78"/>
      <c r="D102" s="78"/>
      <c r="E102" s="78"/>
      <c r="F102" s="78"/>
      <c r="G102" s="78"/>
      <c r="H102" s="78"/>
      <c r="I102" s="78"/>
      <c r="J102" s="78"/>
      <c r="K102" s="78"/>
    </row>
    <row r="103" spans="1:14" collapsed="1" x14ac:dyDescent="0.2">
      <c r="A103" s="9" t="s">
        <v>103</v>
      </c>
      <c r="B103" s="16" t="s">
        <v>104</v>
      </c>
      <c r="C103" s="80">
        <v>47100000</v>
      </c>
      <c r="D103" s="80">
        <v>-2600000</v>
      </c>
      <c r="E103" s="80">
        <v>0</v>
      </c>
      <c r="F103" s="80">
        <f>+C103+D103+E103</f>
        <v>44500000</v>
      </c>
      <c r="G103" s="80">
        <v>3963902.85</v>
      </c>
      <c r="H103" s="80">
        <v>0</v>
      </c>
      <c r="I103" s="80">
        <v>0</v>
      </c>
      <c r="J103" s="80">
        <f>+G103+H103</f>
        <v>3963902.85</v>
      </c>
      <c r="K103" s="80">
        <f>+F103-J103-I103</f>
        <v>40536097.149999999</v>
      </c>
      <c r="L103" s="74">
        <f>+(J103/F103)*100</f>
        <v>8.9076468539325848</v>
      </c>
      <c r="N103" s="108"/>
    </row>
    <row r="104" spans="1:14" hidden="1" x14ac:dyDescent="0.2">
      <c r="A104" s="9" t="s">
        <v>105</v>
      </c>
      <c r="B104" s="16" t="s">
        <v>106</v>
      </c>
      <c r="C104" s="80">
        <v>0</v>
      </c>
      <c r="D104" s="80">
        <v>0</v>
      </c>
      <c r="E104" s="80">
        <v>0</v>
      </c>
      <c r="F104" s="80">
        <f>+C104+D104+E104</f>
        <v>0</v>
      </c>
      <c r="G104" s="80">
        <v>0</v>
      </c>
      <c r="H104" s="80">
        <v>0</v>
      </c>
      <c r="I104" s="80">
        <v>0</v>
      </c>
      <c r="J104" s="80">
        <f>+G104+H104</f>
        <v>0</v>
      </c>
      <c r="K104" s="80">
        <f>+F104-J104-I104</f>
        <v>0</v>
      </c>
      <c r="L104" s="74" t="e">
        <f>+(J104/F104)*100</f>
        <v>#DIV/0!</v>
      </c>
    </row>
    <row r="105" spans="1:14" hidden="1" x14ac:dyDescent="0.2">
      <c r="A105" s="9" t="s">
        <v>107</v>
      </c>
      <c r="B105" s="16" t="s">
        <v>108</v>
      </c>
      <c r="C105" s="80">
        <v>0</v>
      </c>
      <c r="D105" s="80">
        <v>0</v>
      </c>
      <c r="E105" s="80">
        <v>0</v>
      </c>
      <c r="F105" s="80">
        <f>+C105+D105+E105</f>
        <v>0</v>
      </c>
      <c r="G105" s="80">
        <v>0</v>
      </c>
      <c r="H105" s="80">
        <v>0</v>
      </c>
      <c r="I105" s="80">
        <v>0</v>
      </c>
      <c r="J105" s="80">
        <f>+G105+H105</f>
        <v>0</v>
      </c>
      <c r="K105" s="80">
        <f>+F105-J105-I105</f>
        <v>0</v>
      </c>
      <c r="L105" s="74" t="e">
        <f>+(J105/F105)*100</f>
        <v>#DIV/0!</v>
      </c>
    </row>
    <row r="106" spans="1:14" hidden="1" outlineLevel="1" x14ac:dyDescent="0.2">
      <c r="A106" s="9"/>
      <c r="B106" s="16"/>
      <c r="C106" s="78"/>
      <c r="D106" s="78"/>
      <c r="E106" s="78"/>
      <c r="F106" s="78"/>
      <c r="G106" s="78"/>
      <c r="H106" s="78"/>
      <c r="I106" s="78"/>
      <c r="J106" s="78"/>
      <c r="K106" s="78"/>
    </row>
    <row r="107" spans="1:14" hidden="1" outlineLevel="1" x14ac:dyDescent="0.2">
      <c r="A107" s="8" t="s">
        <v>109</v>
      </c>
      <c r="B107" s="18" t="s">
        <v>110</v>
      </c>
      <c r="C107" s="81">
        <f>+C109+C110+C112+C113+C114+C115+C116+C111</f>
        <v>51302500</v>
      </c>
      <c r="D107" s="81">
        <f t="shared" ref="D107:K107" si="24">+D109+D110+D112+D113+D114+D115+D116+D111</f>
        <v>5755814</v>
      </c>
      <c r="E107" s="81">
        <f t="shared" si="24"/>
        <v>0</v>
      </c>
      <c r="F107" s="81">
        <f t="shared" si="24"/>
        <v>57058314</v>
      </c>
      <c r="G107" s="81">
        <f t="shared" si="24"/>
        <v>36403296.399999999</v>
      </c>
      <c r="H107" s="81">
        <f t="shared" si="24"/>
        <v>4252902.67</v>
      </c>
      <c r="I107" s="81">
        <f t="shared" si="24"/>
        <v>0</v>
      </c>
      <c r="J107" s="81">
        <f t="shared" si="24"/>
        <v>40656199.07</v>
      </c>
      <c r="K107" s="81">
        <f t="shared" si="24"/>
        <v>16402114.93</v>
      </c>
      <c r="L107" s="73">
        <f>+(J107/F107)*100</f>
        <v>71.253768679530211</v>
      </c>
    </row>
    <row r="108" spans="1:14" hidden="1" outlineLevel="1" x14ac:dyDescent="0.2">
      <c r="A108" s="9"/>
      <c r="B108" s="16"/>
      <c r="C108" s="78"/>
      <c r="D108" s="78"/>
      <c r="E108" s="78"/>
      <c r="F108" s="78"/>
      <c r="G108" s="78"/>
      <c r="H108" s="78"/>
      <c r="I108" s="78"/>
      <c r="J108" s="78"/>
      <c r="K108" s="78"/>
    </row>
    <row r="109" spans="1:14" hidden="1" collapsed="1" x14ac:dyDescent="0.2">
      <c r="A109" s="9" t="s">
        <v>111</v>
      </c>
      <c r="B109" s="16" t="s">
        <v>313</v>
      </c>
      <c r="C109" s="80">
        <v>0</v>
      </c>
      <c r="D109" s="80">
        <v>0</v>
      </c>
      <c r="E109" s="80">
        <v>0</v>
      </c>
      <c r="F109" s="80">
        <f t="shared" ref="F109:F116" si="25">+C109+D109+E109</f>
        <v>0</v>
      </c>
      <c r="G109" s="80">
        <v>0</v>
      </c>
      <c r="H109" s="80">
        <v>0</v>
      </c>
      <c r="I109" s="80">
        <v>0</v>
      </c>
      <c r="J109" s="80">
        <f t="shared" ref="J109:J116" si="26">+G109+H109</f>
        <v>0</v>
      </c>
      <c r="K109" s="80">
        <f t="shared" ref="K109:K116" si="27">+F109-J109-I109</f>
        <v>0</v>
      </c>
      <c r="L109" s="74" t="e">
        <f t="shared" ref="L109:L116" si="28">+(J109/F109)*100</f>
        <v>#DIV/0!</v>
      </c>
    </row>
    <row r="110" spans="1:14" hidden="1" x14ac:dyDescent="0.2">
      <c r="A110" s="9" t="s">
        <v>112</v>
      </c>
      <c r="B110" s="16" t="s">
        <v>314</v>
      </c>
      <c r="C110" s="80">
        <v>0</v>
      </c>
      <c r="D110" s="80">
        <v>0</v>
      </c>
      <c r="E110" s="80">
        <v>0</v>
      </c>
      <c r="F110" s="80">
        <f t="shared" si="25"/>
        <v>0</v>
      </c>
      <c r="G110" s="80">
        <v>0</v>
      </c>
      <c r="H110" s="80">
        <v>0</v>
      </c>
      <c r="I110" s="80">
        <v>0</v>
      </c>
      <c r="J110" s="80">
        <f t="shared" si="26"/>
        <v>0</v>
      </c>
      <c r="K110" s="80">
        <f t="shared" si="27"/>
        <v>0</v>
      </c>
      <c r="L110" s="74" t="e">
        <f t="shared" si="28"/>
        <v>#DIV/0!</v>
      </c>
    </row>
    <row r="111" spans="1:14" hidden="1" x14ac:dyDescent="0.2">
      <c r="A111" s="9" t="s">
        <v>343</v>
      </c>
      <c r="B111" s="16" t="s">
        <v>344</v>
      </c>
      <c r="C111" s="80">
        <v>0</v>
      </c>
      <c r="D111" s="80">
        <v>0</v>
      </c>
      <c r="E111" s="80">
        <v>0</v>
      </c>
      <c r="F111" s="80">
        <f t="shared" si="25"/>
        <v>0</v>
      </c>
      <c r="G111" s="80">
        <v>0</v>
      </c>
      <c r="H111" s="80">
        <v>0</v>
      </c>
      <c r="I111" s="80">
        <v>0</v>
      </c>
      <c r="J111" s="80">
        <f t="shared" si="26"/>
        <v>0</v>
      </c>
      <c r="K111" s="80">
        <f t="shared" si="27"/>
        <v>0</v>
      </c>
      <c r="L111" s="74" t="e">
        <f t="shared" si="28"/>
        <v>#DIV/0!</v>
      </c>
    </row>
    <row r="112" spans="1:14" x14ac:dyDescent="0.2">
      <c r="A112" s="9" t="s">
        <v>113</v>
      </c>
      <c r="B112" s="16" t="s">
        <v>315</v>
      </c>
      <c r="C112" s="80">
        <v>51302500</v>
      </c>
      <c r="D112" s="80">
        <v>5255814</v>
      </c>
      <c r="E112" s="80">
        <v>0</v>
      </c>
      <c r="F112" s="80">
        <f t="shared" si="25"/>
        <v>56558314</v>
      </c>
      <c r="G112" s="80">
        <v>36403296.399999999</v>
      </c>
      <c r="H112" s="80">
        <v>4252902.67</v>
      </c>
      <c r="I112" s="80">
        <v>0</v>
      </c>
      <c r="J112" s="80">
        <f>+G112+H112</f>
        <v>40656199.07</v>
      </c>
      <c r="K112" s="80">
        <f t="shared" si="27"/>
        <v>15902114.93</v>
      </c>
      <c r="L112" s="74">
        <f t="shared" si="28"/>
        <v>71.883682865794057</v>
      </c>
    </row>
    <row r="113" spans="1:12" hidden="1" x14ac:dyDescent="0.2">
      <c r="A113" s="9" t="s">
        <v>114</v>
      </c>
      <c r="B113" s="16" t="s">
        <v>316</v>
      </c>
      <c r="C113" s="80">
        <v>0</v>
      </c>
      <c r="D113" s="80">
        <v>0</v>
      </c>
      <c r="E113" s="80">
        <v>0</v>
      </c>
      <c r="F113" s="80">
        <f t="shared" si="25"/>
        <v>0</v>
      </c>
      <c r="G113" s="80">
        <v>0</v>
      </c>
      <c r="H113" s="80">
        <v>0</v>
      </c>
      <c r="I113" s="80">
        <v>0</v>
      </c>
      <c r="J113" s="80">
        <f t="shared" si="26"/>
        <v>0</v>
      </c>
      <c r="K113" s="80">
        <f t="shared" si="27"/>
        <v>0</v>
      </c>
      <c r="L113" s="74" t="e">
        <f t="shared" si="28"/>
        <v>#DIV/0!</v>
      </c>
    </row>
    <row r="114" spans="1:12" hidden="1" x14ac:dyDescent="0.2">
      <c r="A114" s="9" t="s">
        <v>115</v>
      </c>
      <c r="B114" s="16" t="s">
        <v>317</v>
      </c>
      <c r="C114" s="80">
        <v>0</v>
      </c>
      <c r="D114" s="80">
        <v>0</v>
      </c>
      <c r="E114" s="80">
        <v>0</v>
      </c>
      <c r="F114" s="80">
        <f t="shared" si="25"/>
        <v>0</v>
      </c>
      <c r="G114" s="80">
        <v>0</v>
      </c>
      <c r="H114" s="80">
        <v>0</v>
      </c>
      <c r="I114" s="80">
        <v>0</v>
      </c>
      <c r="J114" s="80">
        <f t="shared" si="26"/>
        <v>0</v>
      </c>
      <c r="K114" s="80">
        <f t="shared" si="27"/>
        <v>0</v>
      </c>
      <c r="L114" s="74" t="e">
        <f t="shared" si="28"/>
        <v>#DIV/0!</v>
      </c>
    </row>
    <row r="115" spans="1:12" x14ac:dyDescent="0.2">
      <c r="A115" s="9" t="s">
        <v>116</v>
      </c>
      <c r="B115" s="16" t="s">
        <v>318</v>
      </c>
      <c r="C115" s="80">
        <v>0</v>
      </c>
      <c r="D115" s="80">
        <v>500000</v>
      </c>
      <c r="E115" s="80">
        <v>0</v>
      </c>
      <c r="F115" s="80">
        <f t="shared" si="25"/>
        <v>500000</v>
      </c>
      <c r="G115" s="80">
        <v>0</v>
      </c>
      <c r="H115" s="80">
        <v>0</v>
      </c>
      <c r="I115" s="80">
        <v>0</v>
      </c>
      <c r="J115" s="80">
        <f t="shared" si="26"/>
        <v>0</v>
      </c>
      <c r="K115" s="80">
        <f t="shared" si="27"/>
        <v>500000</v>
      </c>
      <c r="L115" s="74">
        <f t="shared" si="28"/>
        <v>0</v>
      </c>
    </row>
    <row r="116" spans="1:12" hidden="1" x14ac:dyDescent="0.2">
      <c r="A116" s="9" t="s">
        <v>117</v>
      </c>
      <c r="B116" s="16" t="s">
        <v>319</v>
      </c>
      <c r="C116" s="80">
        <v>0</v>
      </c>
      <c r="D116" s="80">
        <v>0</v>
      </c>
      <c r="E116" s="80">
        <v>0</v>
      </c>
      <c r="F116" s="80">
        <f t="shared" si="25"/>
        <v>0</v>
      </c>
      <c r="G116" s="80">
        <v>0</v>
      </c>
      <c r="H116" s="80">
        <v>0</v>
      </c>
      <c r="I116" s="80">
        <v>0</v>
      </c>
      <c r="J116" s="80">
        <f t="shared" si="26"/>
        <v>0</v>
      </c>
      <c r="K116" s="80">
        <f t="shared" si="27"/>
        <v>0</v>
      </c>
      <c r="L116" s="74" t="e">
        <f t="shared" si="28"/>
        <v>#DIV/0!</v>
      </c>
    </row>
    <row r="117" spans="1:12" hidden="1" outlineLevel="1" x14ac:dyDescent="0.2">
      <c r="A117" s="9"/>
      <c r="B117" s="16"/>
      <c r="C117" s="80"/>
      <c r="D117" s="80"/>
      <c r="E117" s="80"/>
      <c r="F117" s="80"/>
      <c r="G117" s="80"/>
      <c r="H117" s="80"/>
      <c r="I117" s="80"/>
      <c r="J117" s="80"/>
      <c r="K117" s="80"/>
      <c r="L117" s="74"/>
    </row>
    <row r="118" spans="1:12" hidden="1" outlineLevel="1" x14ac:dyDescent="0.2">
      <c r="A118" s="8" t="s">
        <v>225</v>
      </c>
      <c r="B118" s="18" t="s">
        <v>228</v>
      </c>
      <c r="C118" s="81">
        <f>+C120</f>
        <v>0</v>
      </c>
      <c r="D118" s="81">
        <f t="shared" ref="D118:K118" si="29">+D120</f>
        <v>120000</v>
      </c>
      <c r="E118" s="81">
        <f t="shared" si="29"/>
        <v>0</v>
      </c>
      <c r="F118" s="81">
        <f t="shared" si="29"/>
        <v>120000</v>
      </c>
      <c r="G118" s="81">
        <f t="shared" si="29"/>
        <v>0</v>
      </c>
      <c r="H118" s="81">
        <f t="shared" si="29"/>
        <v>94492.3</v>
      </c>
      <c r="I118" s="81">
        <f t="shared" si="29"/>
        <v>0</v>
      </c>
      <c r="J118" s="81">
        <f t="shared" si="29"/>
        <v>94492.3</v>
      </c>
      <c r="K118" s="81">
        <f t="shared" si="29"/>
        <v>25507.699999999997</v>
      </c>
      <c r="L118" s="73">
        <f>+(J118/F118)*100</f>
        <v>78.743583333333333</v>
      </c>
    </row>
    <row r="119" spans="1:12" hidden="1" outlineLevel="1" x14ac:dyDescent="0.2">
      <c r="A119" s="9"/>
      <c r="B119" s="16"/>
      <c r="C119" s="78"/>
      <c r="D119" s="78"/>
      <c r="E119" s="78"/>
      <c r="F119" s="78"/>
      <c r="G119" s="78"/>
      <c r="H119" s="78"/>
      <c r="I119" s="78"/>
      <c r="J119" s="78"/>
      <c r="K119" s="78"/>
    </row>
    <row r="120" spans="1:12" collapsed="1" x14ac:dyDescent="0.2">
      <c r="A120" s="9" t="s">
        <v>226</v>
      </c>
      <c r="B120" s="16" t="s">
        <v>227</v>
      </c>
      <c r="C120" s="80">
        <v>0</v>
      </c>
      <c r="D120" s="80">
        <v>120000</v>
      </c>
      <c r="E120" s="80">
        <v>0</v>
      </c>
      <c r="F120" s="80">
        <f>+C120+D120+E120</f>
        <v>120000</v>
      </c>
      <c r="G120" s="80">
        <v>0</v>
      </c>
      <c r="H120" s="80">
        <v>94492.3</v>
      </c>
      <c r="I120" s="80">
        <v>0</v>
      </c>
      <c r="J120" s="80">
        <f>+G120+H120</f>
        <v>94492.3</v>
      </c>
      <c r="K120" s="80">
        <f>+F120-J120-I120</f>
        <v>25507.699999999997</v>
      </c>
      <c r="L120" s="74">
        <f>+(J120/F120)*100</f>
        <v>78.743583333333333</v>
      </c>
    </row>
    <row r="121" spans="1:12" hidden="1" outlineLevel="1" x14ac:dyDescent="0.2">
      <c r="A121" s="9"/>
      <c r="B121" s="16"/>
      <c r="C121" s="78"/>
      <c r="D121" s="78"/>
      <c r="E121" s="78"/>
      <c r="F121" s="78"/>
      <c r="G121" s="78"/>
      <c r="H121" s="78"/>
      <c r="I121" s="78"/>
      <c r="J121" s="78"/>
      <c r="K121" s="78"/>
    </row>
    <row r="122" spans="1:12" hidden="1" outlineLevel="1" x14ac:dyDescent="0.2">
      <c r="A122" s="8" t="s">
        <v>118</v>
      </c>
      <c r="B122" s="18" t="s">
        <v>119</v>
      </c>
      <c r="C122" s="81">
        <f>+C124+C125+C126</f>
        <v>0</v>
      </c>
      <c r="D122" s="81">
        <f t="shared" ref="D122:K122" si="30">+D124+D125+D126</f>
        <v>400000</v>
      </c>
      <c r="E122" s="81">
        <f t="shared" si="30"/>
        <v>0</v>
      </c>
      <c r="F122" s="81">
        <f t="shared" si="30"/>
        <v>400000</v>
      </c>
      <c r="G122" s="81">
        <f t="shared" si="30"/>
        <v>400000</v>
      </c>
      <c r="H122" s="81">
        <f t="shared" si="30"/>
        <v>0</v>
      </c>
      <c r="I122" s="81">
        <f t="shared" si="30"/>
        <v>0</v>
      </c>
      <c r="J122" s="81">
        <f t="shared" si="30"/>
        <v>400000</v>
      </c>
      <c r="K122" s="81">
        <f t="shared" si="30"/>
        <v>0</v>
      </c>
      <c r="L122" s="73">
        <f>+(J122/F122)*100</f>
        <v>100</v>
      </c>
    </row>
    <row r="123" spans="1:12" hidden="1" outlineLevel="1" x14ac:dyDescent="0.2">
      <c r="A123" s="9"/>
      <c r="B123" s="16"/>
      <c r="C123" s="78"/>
      <c r="D123" s="78"/>
      <c r="E123" s="78"/>
      <c r="F123" s="78"/>
      <c r="G123" s="78"/>
      <c r="H123" s="78"/>
      <c r="I123" s="78"/>
      <c r="J123" s="78"/>
      <c r="K123" s="78"/>
    </row>
    <row r="124" spans="1:12" hidden="1" collapsed="1" x14ac:dyDescent="0.2">
      <c r="A124" s="9" t="s">
        <v>229</v>
      </c>
      <c r="B124" s="16" t="s">
        <v>230</v>
      </c>
      <c r="C124" s="80">
        <v>0</v>
      </c>
      <c r="D124" s="80">
        <v>0</v>
      </c>
      <c r="E124" s="80">
        <v>0</v>
      </c>
      <c r="F124" s="80">
        <f>+C124+D124+E124</f>
        <v>0</v>
      </c>
      <c r="G124" s="80">
        <v>0</v>
      </c>
      <c r="H124" s="80">
        <v>0</v>
      </c>
      <c r="I124" s="80">
        <v>0</v>
      </c>
      <c r="J124" s="80">
        <f>+G124+H124</f>
        <v>0</v>
      </c>
      <c r="K124" s="80">
        <f>+F124-J124-I124</f>
        <v>0</v>
      </c>
      <c r="L124" s="74" t="e">
        <f>+(J124/F124)*100</f>
        <v>#DIV/0!</v>
      </c>
    </row>
    <row r="125" spans="1:12" x14ac:dyDescent="0.2">
      <c r="A125" s="9" t="s">
        <v>120</v>
      </c>
      <c r="B125" s="16" t="s">
        <v>121</v>
      </c>
      <c r="C125" s="80">
        <v>0</v>
      </c>
      <c r="D125" s="80">
        <v>400000</v>
      </c>
      <c r="E125" s="80">
        <v>0</v>
      </c>
      <c r="F125" s="80">
        <f>+C125+D125+E125</f>
        <v>400000</v>
      </c>
      <c r="G125" s="80">
        <v>400000</v>
      </c>
      <c r="H125" s="80">
        <v>0</v>
      </c>
      <c r="I125" s="80">
        <v>0</v>
      </c>
      <c r="J125" s="80">
        <f>+G125+H125</f>
        <v>400000</v>
      </c>
      <c r="K125" s="80">
        <f>+F125-J125-I125</f>
        <v>0</v>
      </c>
      <c r="L125" s="74">
        <f>+(J125/F125)*100</f>
        <v>100</v>
      </c>
    </row>
    <row r="126" spans="1:12" hidden="1" x14ac:dyDescent="0.2">
      <c r="A126" s="9" t="s">
        <v>122</v>
      </c>
      <c r="B126" s="16" t="s">
        <v>123</v>
      </c>
      <c r="C126" s="80">
        <v>0</v>
      </c>
      <c r="D126" s="80">
        <v>0</v>
      </c>
      <c r="E126" s="80">
        <v>0</v>
      </c>
      <c r="F126" s="80">
        <f>+C126+D126+E126</f>
        <v>0</v>
      </c>
      <c r="G126" s="80">
        <v>0</v>
      </c>
      <c r="H126" s="80">
        <v>0</v>
      </c>
      <c r="I126" s="80">
        <v>0</v>
      </c>
      <c r="J126" s="80">
        <f>+G126+H126</f>
        <v>0</v>
      </c>
      <c r="K126" s="80">
        <f>+F126-J126-I126</f>
        <v>0</v>
      </c>
      <c r="L126" s="74" t="e">
        <f>+(J126/F126)*100</f>
        <v>#DIV/0!</v>
      </c>
    </row>
    <row r="127" spans="1:12" ht="10.8" collapsed="1" thickBot="1" x14ac:dyDescent="0.25">
      <c r="A127" s="9"/>
      <c r="B127" s="16"/>
      <c r="C127" s="80"/>
      <c r="D127" s="80"/>
      <c r="E127" s="80"/>
      <c r="F127" s="80"/>
      <c r="G127" s="80"/>
      <c r="H127" s="80"/>
      <c r="I127" s="80"/>
      <c r="J127" s="80"/>
      <c r="K127" s="80"/>
      <c r="L127" s="70"/>
    </row>
    <row r="128" spans="1:12" ht="10.8" thickBot="1" x14ac:dyDescent="0.25">
      <c r="A128" s="25">
        <v>2</v>
      </c>
      <c r="B128" s="17" t="s">
        <v>124</v>
      </c>
      <c r="C128" s="79">
        <f>+C130+C137+C141+C150+C155</f>
        <v>108276454.3</v>
      </c>
      <c r="D128" s="79">
        <f t="shared" ref="D128:K128" si="31">+D130+D137+D141+D150+D155</f>
        <v>15614383</v>
      </c>
      <c r="E128" s="79">
        <f t="shared" si="31"/>
        <v>0</v>
      </c>
      <c r="F128" s="79">
        <f t="shared" si="31"/>
        <v>123890837.3</v>
      </c>
      <c r="G128" s="79">
        <f t="shared" si="31"/>
        <v>58909635.779999994</v>
      </c>
      <c r="H128" s="79">
        <f t="shared" si="31"/>
        <v>45467070.670000002</v>
      </c>
      <c r="I128" s="79">
        <f t="shared" si="31"/>
        <v>0</v>
      </c>
      <c r="J128" s="79">
        <f t="shared" si="31"/>
        <v>104376706.44999999</v>
      </c>
      <c r="K128" s="79">
        <f t="shared" si="31"/>
        <v>19514130.850000001</v>
      </c>
      <c r="L128" s="69">
        <f>+(J128/F128)*100</f>
        <v>84.248931337232946</v>
      </c>
    </row>
    <row r="129" spans="1:12" collapsed="1" x14ac:dyDescent="0.2">
      <c r="A129" s="9"/>
      <c r="B129" s="16"/>
      <c r="C129" s="80"/>
      <c r="D129" s="80"/>
      <c r="E129" s="80"/>
      <c r="F129" s="80"/>
      <c r="G129" s="80"/>
      <c r="H129" s="80"/>
      <c r="I129" s="80"/>
      <c r="J129" s="80"/>
      <c r="K129" s="80"/>
      <c r="L129" s="70"/>
    </row>
    <row r="130" spans="1:12" hidden="1" outlineLevel="1" x14ac:dyDescent="0.2">
      <c r="A130" s="8" t="s">
        <v>125</v>
      </c>
      <c r="B130" s="18" t="s">
        <v>126</v>
      </c>
      <c r="C130" s="81">
        <f>+C132+C133+C134+C135</f>
        <v>84750251.299999997</v>
      </c>
      <c r="D130" s="81">
        <f t="shared" ref="D130:K130" si="32">+D132+D133+D134+D135</f>
        <v>5852180</v>
      </c>
      <c r="E130" s="81">
        <f t="shared" si="32"/>
        <v>0</v>
      </c>
      <c r="F130" s="81">
        <f t="shared" si="32"/>
        <v>90602431.299999997</v>
      </c>
      <c r="G130" s="81">
        <f t="shared" si="32"/>
        <v>51214870.100000001</v>
      </c>
      <c r="H130" s="81">
        <f t="shared" si="32"/>
        <v>39372745</v>
      </c>
      <c r="I130" s="81">
        <f t="shared" si="32"/>
        <v>0</v>
      </c>
      <c r="J130" s="81">
        <f t="shared" si="32"/>
        <v>90587615.099999994</v>
      </c>
      <c r="K130" s="81">
        <f t="shared" si="32"/>
        <v>14816.199999996927</v>
      </c>
      <c r="L130" s="73">
        <f>+(J130/F130)*100</f>
        <v>99.983647017207574</v>
      </c>
    </row>
    <row r="131" spans="1:12" hidden="1" outlineLevel="1" x14ac:dyDescent="0.2">
      <c r="A131" s="9"/>
      <c r="B131" s="16"/>
      <c r="C131" s="78"/>
      <c r="D131" s="78"/>
      <c r="E131" s="78"/>
      <c r="F131" s="78"/>
      <c r="G131" s="78"/>
      <c r="H131" s="78"/>
      <c r="I131" s="78"/>
      <c r="J131" s="78"/>
      <c r="K131" s="78"/>
    </row>
    <row r="132" spans="1:12" collapsed="1" x14ac:dyDescent="0.2">
      <c r="A132" s="9" t="s">
        <v>127</v>
      </c>
      <c r="B132" s="16" t="s">
        <v>128</v>
      </c>
      <c r="C132" s="80">
        <v>84750251.299999997</v>
      </c>
      <c r="D132" s="80">
        <v>4650000</v>
      </c>
      <c r="E132" s="80">
        <v>0</v>
      </c>
      <c r="F132" s="80">
        <f>+C132+D132+E132</f>
        <v>89400251.299999997</v>
      </c>
      <c r="G132" s="80">
        <v>50027500</v>
      </c>
      <c r="H132" s="80">
        <v>39372745</v>
      </c>
      <c r="I132" s="80">
        <v>0</v>
      </c>
      <c r="J132" s="80">
        <f>+G132+H132</f>
        <v>89400245</v>
      </c>
      <c r="K132" s="80">
        <f>+F132-J132-I132</f>
        <v>6.2999999970197678</v>
      </c>
      <c r="L132" s="74">
        <f>+(J132/F132)*100</f>
        <v>99.99999295303995</v>
      </c>
    </row>
    <row r="133" spans="1:12" x14ac:dyDescent="0.2">
      <c r="A133" s="9" t="s">
        <v>129</v>
      </c>
      <c r="B133" s="16" t="s">
        <v>130</v>
      </c>
      <c r="C133" s="80">
        <v>0</v>
      </c>
      <c r="D133" s="80">
        <v>1202180</v>
      </c>
      <c r="E133" s="80">
        <v>0</v>
      </c>
      <c r="F133" s="80">
        <f>+C133+D133+E133</f>
        <v>1202180</v>
      </c>
      <c r="G133" s="80">
        <v>1187370.1000000001</v>
      </c>
      <c r="H133" s="80">
        <v>0</v>
      </c>
      <c r="I133" s="80">
        <v>0</v>
      </c>
      <c r="J133" s="80">
        <f>+G133+H133</f>
        <v>1187370.1000000001</v>
      </c>
      <c r="K133" s="80">
        <f>+F133-J133-I133</f>
        <v>14809.899999999907</v>
      </c>
      <c r="L133" s="74">
        <f>+(J133/F133)*100</f>
        <v>98.768079655292894</v>
      </c>
    </row>
    <row r="134" spans="1:12" hidden="1" x14ac:dyDescent="0.2">
      <c r="A134" s="9" t="s">
        <v>131</v>
      </c>
      <c r="B134" s="16" t="s">
        <v>132</v>
      </c>
      <c r="C134" s="80">
        <v>0</v>
      </c>
      <c r="D134" s="80">
        <v>0</v>
      </c>
      <c r="E134" s="80">
        <v>0</v>
      </c>
      <c r="F134" s="80">
        <f>+C134+D134+E134</f>
        <v>0</v>
      </c>
      <c r="G134" s="80">
        <v>0</v>
      </c>
      <c r="H134" s="80">
        <v>0</v>
      </c>
      <c r="I134" s="80">
        <v>0</v>
      </c>
      <c r="J134" s="80">
        <f>+G134+H134</f>
        <v>0</v>
      </c>
      <c r="K134" s="80">
        <f>+F134-J134-I134</f>
        <v>0</v>
      </c>
      <c r="L134" s="74" t="e">
        <f>+(J134/F134)*100</f>
        <v>#DIV/0!</v>
      </c>
    </row>
    <row r="135" spans="1:12" hidden="1" x14ac:dyDescent="0.2">
      <c r="A135" s="9" t="s">
        <v>133</v>
      </c>
      <c r="B135" s="16" t="s">
        <v>134</v>
      </c>
      <c r="C135" s="80">
        <v>0</v>
      </c>
      <c r="D135" s="80">
        <v>0</v>
      </c>
      <c r="E135" s="80">
        <v>0</v>
      </c>
      <c r="F135" s="80">
        <f>+C135+D135+E135</f>
        <v>0</v>
      </c>
      <c r="G135" s="80">
        <v>0</v>
      </c>
      <c r="H135" s="80">
        <v>0</v>
      </c>
      <c r="I135" s="80">
        <v>0</v>
      </c>
      <c r="J135" s="80">
        <f>+G135+H135</f>
        <v>0</v>
      </c>
      <c r="K135" s="80">
        <f>+F135-J135-I135</f>
        <v>0</v>
      </c>
      <c r="L135" s="74" t="e">
        <f>+(J135/F135)*100</f>
        <v>#DIV/0!</v>
      </c>
    </row>
    <row r="136" spans="1:12" hidden="1" outlineLevel="1" x14ac:dyDescent="0.2">
      <c r="A136" s="9"/>
      <c r="B136" s="16"/>
      <c r="C136" s="78"/>
      <c r="D136" s="78"/>
      <c r="E136" s="78"/>
      <c r="F136" s="78"/>
      <c r="G136" s="78"/>
      <c r="H136" s="78"/>
      <c r="I136" s="78"/>
      <c r="J136" s="78"/>
      <c r="K136" s="78"/>
    </row>
    <row r="137" spans="1:12" hidden="1" outlineLevel="1" x14ac:dyDescent="0.2">
      <c r="A137" s="8" t="s">
        <v>135</v>
      </c>
      <c r="B137" s="18" t="s">
        <v>136</v>
      </c>
      <c r="C137" s="81">
        <f>+C139</f>
        <v>0</v>
      </c>
      <c r="D137" s="81">
        <f t="shared" ref="D137:K137" si="33">+D139</f>
        <v>0</v>
      </c>
      <c r="E137" s="81">
        <f t="shared" si="33"/>
        <v>0</v>
      </c>
      <c r="F137" s="81">
        <f t="shared" si="33"/>
        <v>0</v>
      </c>
      <c r="G137" s="81">
        <f t="shared" si="33"/>
        <v>0</v>
      </c>
      <c r="H137" s="81">
        <f t="shared" si="33"/>
        <v>0</v>
      </c>
      <c r="I137" s="81">
        <f t="shared" si="33"/>
        <v>0</v>
      </c>
      <c r="J137" s="81">
        <f t="shared" si="33"/>
        <v>0</v>
      </c>
      <c r="K137" s="81">
        <f t="shared" si="33"/>
        <v>0</v>
      </c>
      <c r="L137" s="73" t="e">
        <f>+(J137/F137)*100</f>
        <v>#DIV/0!</v>
      </c>
    </row>
    <row r="138" spans="1:12" hidden="1" outlineLevel="1" x14ac:dyDescent="0.2">
      <c r="A138" s="9"/>
      <c r="B138" s="16"/>
      <c r="C138" s="78"/>
      <c r="D138" s="78"/>
      <c r="E138" s="78"/>
      <c r="F138" s="78"/>
      <c r="G138" s="78"/>
      <c r="H138" s="78"/>
      <c r="I138" s="78"/>
      <c r="J138" s="78"/>
      <c r="K138" s="78"/>
    </row>
    <row r="139" spans="1:12" hidden="1" collapsed="1" x14ac:dyDescent="0.2">
      <c r="A139" s="9" t="s">
        <v>137</v>
      </c>
      <c r="B139" s="16" t="s">
        <v>138</v>
      </c>
      <c r="C139" s="80">
        <v>0</v>
      </c>
      <c r="D139" s="80">
        <v>0</v>
      </c>
      <c r="E139" s="80">
        <v>0</v>
      </c>
      <c r="F139" s="80">
        <f>+C139+D139+E139</f>
        <v>0</v>
      </c>
      <c r="G139" s="80">
        <v>0</v>
      </c>
      <c r="H139" s="80">
        <v>0</v>
      </c>
      <c r="I139" s="80">
        <v>0</v>
      </c>
      <c r="J139" s="80">
        <f>+G139+H139</f>
        <v>0</v>
      </c>
      <c r="K139" s="80">
        <f>+F139-J139-I139</f>
        <v>0</v>
      </c>
      <c r="L139" s="74" t="e">
        <f>+(J139/F139)*100</f>
        <v>#DIV/0!</v>
      </c>
    </row>
    <row r="140" spans="1:12" hidden="1" outlineLevel="1" x14ac:dyDescent="0.2">
      <c r="A140" s="9"/>
      <c r="B140" s="16"/>
      <c r="C140" s="78"/>
      <c r="D140" s="78"/>
      <c r="E140" s="78"/>
      <c r="F140" s="78"/>
      <c r="G140" s="78"/>
      <c r="H140" s="78"/>
      <c r="I140" s="78"/>
      <c r="J140" s="78"/>
      <c r="K140" s="78"/>
    </row>
    <row r="141" spans="1:12" hidden="1" outlineLevel="1" x14ac:dyDescent="0.2">
      <c r="A141" s="8" t="s">
        <v>139</v>
      </c>
      <c r="B141" s="18" t="s">
        <v>140</v>
      </c>
      <c r="C141" s="81">
        <f>+C143+C144+C145+C146+C147+C148</f>
        <v>2211000</v>
      </c>
      <c r="D141" s="81">
        <f t="shared" ref="D141:K141" si="34">+D143+D144+D145+D146+D147+D148</f>
        <v>3300000</v>
      </c>
      <c r="E141" s="81">
        <f t="shared" si="34"/>
        <v>0</v>
      </c>
      <c r="F141" s="81">
        <f t="shared" si="34"/>
        <v>5511000</v>
      </c>
      <c r="G141" s="81">
        <f t="shared" si="34"/>
        <v>2389761.5699999998</v>
      </c>
      <c r="H141" s="81">
        <f t="shared" si="34"/>
        <v>798152.24</v>
      </c>
      <c r="I141" s="81">
        <f t="shared" si="34"/>
        <v>0</v>
      </c>
      <c r="J141" s="81">
        <f t="shared" si="34"/>
        <v>3187913.8099999996</v>
      </c>
      <c r="K141" s="81">
        <f t="shared" si="34"/>
        <v>2323086.1900000004</v>
      </c>
      <c r="L141" s="73">
        <f>+(J141/F141)*100</f>
        <v>57.846376519687894</v>
      </c>
    </row>
    <row r="142" spans="1:12" hidden="1" outlineLevel="1" x14ac:dyDescent="0.2">
      <c r="A142" s="9"/>
      <c r="B142" s="16"/>
      <c r="C142" s="78"/>
      <c r="D142" s="78"/>
      <c r="E142" s="78"/>
      <c r="F142" s="78"/>
      <c r="G142" s="78"/>
      <c r="H142" s="78"/>
      <c r="I142" s="78"/>
      <c r="J142" s="78"/>
      <c r="K142" s="78"/>
    </row>
    <row r="143" spans="1:12" collapsed="1" x14ac:dyDescent="0.2">
      <c r="A143" s="9" t="s">
        <v>141</v>
      </c>
      <c r="B143" s="16" t="s">
        <v>142</v>
      </c>
      <c r="C143" s="80">
        <v>25500</v>
      </c>
      <c r="D143" s="80">
        <v>0</v>
      </c>
      <c r="E143" s="80">
        <v>0</v>
      </c>
      <c r="F143" s="80">
        <f t="shared" ref="F143:F148" si="35">+C143+D143+E143</f>
        <v>25500</v>
      </c>
      <c r="G143" s="80">
        <v>0</v>
      </c>
      <c r="H143" s="80">
        <v>0</v>
      </c>
      <c r="I143" s="80">
        <v>0</v>
      </c>
      <c r="J143" s="80">
        <f t="shared" ref="J143:J148" si="36">+G143+H143</f>
        <v>0</v>
      </c>
      <c r="K143" s="80">
        <f t="shared" ref="K143:K148" si="37">+F143-J143-I143</f>
        <v>25500</v>
      </c>
      <c r="L143" s="74">
        <f t="shared" ref="L143:L148" si="38">+(J143/F143)*100</f>
        <v>0</v>
      </c>
    </row>
    <row r="144" spans="1:12" hidden="1" x14ac:dyDescent="0.2">
      <c r="A144" s="9" t="s">
        <v>143</v>
      </c>
      <c r="B144" s="16" t="s">
        <v>320</v>
      </c>
      <c r="C144" s="80">
        <v>0</v>
      </c>
      <c r="D144" s="80">
        <v>0</v>
      </c>
      <c r="E144" s="80">
        <v>0</v>
      </c>
      <c r="F144" s="80">
        <f t="shared" si="35"/>
        <v>0</v>
      </c>
      <c r="G144" s="80">
        <v>0</v>
      </c>
      <c r="H144" s="80">
        <v>0</v>
      </c>
      <c r="I144" s="80">
        <v>0</v>
      </c>
      <c r="J144" s="80">
        <f t="shared" si="36"/>
        <v>0</v>
      </c>
      <c r="K144" s="80">
        <f t="shared" si="37"/>
        <v>0</v>
      </c>
      <c r="L144" s="74" t="e">
        <f t="shared" si="38"/>
        <v>#DIV/0!</v>
      </c>
    </row>
    <row r="145" spans="1:14" x14ac:dyDescent="0.2">
      <c r="A145" s="9" t="s">
        <v>144</v>
      </c>
      <c r="B145" s="16" t="s">
        <v>145</v>
      </c>
      <c r="C145" s="80">
        <v>2185500</v>
      </c>
      <c r="D145" s="80">
        <v>3300000</v>
      </c>
      <c r="E145" s="80">
        <v>0</v>
      </c>
      <c r="F145" s="80">
        <f t="shared" si="35"/>
        <v>5485500</v>
      </c>
      <c r="G145" s="80">
        <v>2389761.5699999998</v>
      </c>
      <c r="H145" s="80">
        <v>798152.24</v>
      </c>
      <c r="I145" s="80">
        <v>0</v>
      </c>
      <c r="J145" s="80">
        <f t="shared" si="36"/>
        <v>3187913.8099999996</v>
      </c>
      <c r="K145" s="80">
        <f t="shared" si="37"/>
        <v>2297586.1900000004</v>
      </c>
      <c r="L145" s="74">
        <f t="shared" si="38"/>
        <v>58.115282289672763</v>
      </c>
    </row>
    <row r="146" spans="1:14" hidden="1" x14ac:dyDescent="0.2">
      <c r="A146" s="9" t="s">
        <v>146</v>
      </c>
      <c r="B146" s="16" t="s">
        <v>147</v>
      </c>
      <c r="C146" s="80">
        <v>0</v>
      </c>
      <c r="D146" s="80">
        <v>0</v>
      </c>
      <c r="E146" s="80">
        <v>0</v>
      </c>
      <c r="F146" s="80">
        <f t="shared" si="35"/>
        <v>0</v>
      </c>
      <c r="G146" s="80">
        <v>0</v>
      </c>
      <c r="H146" s="80">
        <v>0</v>
      </c>
      <c r="I146" s="80">
        <v>0</v>
      </c>
      <c r="J146" s="80">
        <f t="shared" si="36"/>
        <v>0</v>
      </c>
      <c r="K146" s="80">
        <f t="shared" si="37"/>
        <v>0</v>
      </c>
      <c r="L146" s="74" t="e">
        <f t="shared" si="38"/>
        <v>#DIV/0!</v>
      </c>
    </row>
    <row r="147" spans="1:14" hidden="1" x14ac:dyDescent="0.2">
      <c r="A147" s="9" t="s">
        <v>148</v>
      </c>
      <c r="B147" s="16" t="s">
        <v>149</v>
      </c>
      <c r="C147" s="80">
        <v>0</v>
      </c>
      <c r="D147" s="80">
        <v>0</v>
      </c>
      <c r="E147" s="80">
        <v>0</v>
      </c>
      <c r="F147" s="80">
        <f t="shared" si="35"/>
        <v>0</v>
      </c>
      <c r="G147" s="80">
        <v>0</v>
      </c>
      <c r="H147" s="80">
        <v>0</v>
      </c>
      <c r="I147" s="80">
        <v>0</v>
      </c>
      <c r="J147" s="80">
        <f t="shared" si="36"/>
        <v>0</v>
      </c>
      <c r="K147" s="80">
        <f t="shared" si="37"/>
        <v>0</v>
      </c>
      <c r="L147" s="74" t="e">
        <f t="shared" si="38"/>
        <v>#DIV/0!</v>
      </c>
    </row>
    <row r="148" spans="1:14" hidden="1" x14ac:dyDescent="0.2">
      <c r="A148" s="9" t="s">
        <v>150</v>
      </c>
      <c r="B148" s="60" t="s">
        <v>321</v>
      </c>
      <c r="C148" s="80">
        <v>0</v>
      </c>
      <c r="D148" s="80">
        <v>0</v>
      </c>
      <c r="E148" s="80">
        <v>0</v>
      </c>
      <c r="F148" s="80">
        <f t="shared" si="35"/>
        <v>0</v>
      </c>
      <c r="G148" s="80">
        <v>0</v>
      </c>
      <c r="H148" s="80">
        <v>0</v>
      </c>
      <c r="I148" s="80">
        <v>0</v>
      </c>
      <c r="J148" s="80">
        <f t="shared" si="36"/>
        <v>0</v>
      </c>
      <c r="K148" s="80">
        <f t="shared" si="37"/>
        <v>0</v>
      </c>
      <c r="L148" s="74" t="e">
        <f t="shared" si="38"/>
        <v>#DIV/0!</v>
      </c>
    </row>
    <row r="149" spans="1:14" hidden="1" outlineLevel="1" x14ac:dyDescent="0.2">
      <c r="A149" s="9"/>
      <c r="B149" s="16"/>
      <c r="C149" s="78"/>
      <c r="D149" s="78"/>
      <c r="E149" s="78"/>
      <c r="F149" s="78"/>
      <c r="G149" s="78"/>
      <c r="H149" s="78"/>
      <c r="I149" s="78"/>
      <c r="J149" s="78"/>
      <c r="K149" s="78"/>
    </row>
    <row r="150" spans="1:14" hidden="1" outlineLevel="1" x14ac:dyDescent="0.2">
      <c r="A150" s="8" t="s">
        <v>151</v>
      </c>
      <c r="B150" s="18" t="s">
        <v>152</v>
      </c>
      <c r="C150" s="81">
        <f>+C152+C153</f>
        <v>13799325</v>
      </c>
      <c r="D150" s="81">
        <f t="shared" ref="D150:K150" si="39">+D152+D153</f>
        <v>0</v>
      </c>
      <c r="E150" s="81">
        <f t="shared" si="39"/>
        <v>0</v>
      </c>
      <c r="F150" s="81">
        <f t="shared" si="39"/>
        <v>13799325</v>
      </c>
      <c r="G150" s="81">
        <f t="shared" si="39"/>
        <v>4248917.129999999</v>
      </c>
      <c r="H150" s="81">
        <f t="shared" si="39"/>
        <v>1187044.0499999998</v>
      </c>
      <c r="I150" s="81">
        <f t="shared" si="39"/>
        <v>0</v>
      </c>
      <c r="J150" s="81">
        <f t="shared" si="39"/>
        <v>5435961.1799999988</v>
      </c>
      <c r="K150" s="81">
        <f t="shared" si="39"/>
        <v>8363363.8200000012</v>
      </c>
      <c r="L150" s="73">
        <f>+(J150/F150)*100</f>
        <v>39.392949872548108</v>
      </c>
    </row>
    <row r="151" spans="1:14" hidden="1" outlineLevel="1" x14ac:dyDescent="0.2">
      <c r="A151" s="9"/>
      <c r="B151" s="16"/>
      <c r="C151" s="80"/>
      <c r="D151" s="80"/>
      <c r="E151" s="80"/>
      <c r="F151" s="80"/>
      <c r="G151" s="80"/>
      <c r="H151" s="80"/>
      <c r="I151" s="80"/>
      <c r="J151" s="80"/>
      <c r="K151" s="80"/>
    </row>
    <row r="152" spans="1:14" hidden="1" collapsed="1" x14ac:dyDescent="0.2">
      <c r="A152" s="9" t="s">
        <v>153</v>
      </c>
      <c r="B152" s="16" t="s">
        <v>154</v>
      </c>
      <c r="C152" s="80">
        <v>0</v>
      </c>
      <c r="D152" s="80">
        <v>0</v>
      </c>
      <c r="E152" s="80">
        <v>0</v>
      </c>
      <c r="F152" s="80">
        <f>+C152+D152+E152</f>
        <v>0</v>
      </c>
      <c r="G152" s="80">
        <v>0</v>
      </c>
      <c r="H152" s="80">
        <v>0</v>
      </c>
      <c r="I152" s="80">
        <v>0</v>
      </c>
      <c r="J152" s="80">
        <f>+G152+H152</f>
        <v>0</v>
      </c>
      <c r="K152" s="80">
        <f>+F152-J152-I152</f>
        <v>0</v>
      </c>
      <c r="L152" s="74" t="e">
        <f>+(J152/F152)*100</f>
        <v>#DIV/0!</v>
      </c>
    </row>
    <row r="153" spans="1:14" x14ac:dyDescent="0.2">
      <c r="A153" s="9" t="s">
        <v>155</v>
      </c>
      <c r="B153" s="16" t="s">
        <v>156</v>
      </c>
      <c r="C153" s="80">
        <v>13799325</v>
      </c>
      <c r="D153" s="80">
        <v>0</v>
      </c>
      <c r="E153" s="80">
        <v>0</v>
      </c>
      <c r="F153" s="80">
        <f>+C153+D153+E153</f>
        <v>13799325</v>
      </c>
      <c r="G153" s="80">
        <v>4248917.129999999</v>
      </c>
      <c r="H153" s="80">
        <v>1187044.0499999998</v>
      </c>
      <c r="I153" s="80">
        <v>0</v>
      </c>
      <c r="J153" s="80">
        <f>+G153+H153</f>
        <v>5435961.1799999988</v>
      </c>
      <c r="K153" s="80">
        <f>+F153-J153-I153</f>
        <v>8363363.8200000012</v>
      </c>
      <c r="L153" s="74">
        <f>+(J153/F153)*100</f>
        <v>39.392949872548108</v>
      </c>
      <c r="N153" s="108"/>
    </row>
    <row r="154" spans="1:14" hidden="1" outlineLevel="1" x14ac:dyDescent="0.2">
      <c r="A154" s="9"/>
      <c r="B154" s="16"/>
      <c r="C154" s="78"/>
      <c r="D154" s="78"/>
      <c r="E154" s="78"/>
      <c r="F154" s="78"/>
      <c r="G154" s="78"/>
      <c r="H154" s="78"/>
      <c r="I154" s="78"/>
      <c r="J154" s="78"/>
      <c r="K154" s="78"/>
    </row>
    <row r="155" spans="1:14" hidden="1" outlineLevel="1" x14ac:dyDescent="0.2">
      <c r="A155" s="8" t="s">
        <v>157</v>
      </c>
      <c r="B155" s="18" t="s">
        <v>158</v>
      </c>
      <c r="C155" s="81">
        <f>+C157+C158+C159+C160+C161+C162+C163+C164</f>
        <v>7515878</v>
      </c>
      <c r="D155" s="81">
        <f t="shared" ref="D155:K155" si="40">+D157+D158+D159+D160+D161+D162+D163+D164</f>
        <v>6462203</v>
      </c>
      <c r="E155" s="81">
        <f t="shared" si="40"/>
        <v>0</v>
      </c>
      <c r="F155" s="81">
        <f t="shared" si="40"/>
        <v>13978081</v>
      </c>
      <c r="G155" s="81">
        <f t="shared" si="40"/>
        <v>1056086.98</v>
      </c>
      <c r="H155" s="81">
        <f t="shared" si="40"/>
        <v>4109129.38</v>
      </c>
      <c r="I155" s="81">
        <f t="shared" si="40"/>
        <v>0</v>
      </c>
      <c r="J155" s="81">
        <f t="shared" si="40"/>
        <v>5165216.3600000003</v>
      </c>
      <c r="K155" s="81">
        <f t="shared" si="40"/>
        <v>8812864.6400000006</v>
      </c>
      <c r="L155" s="73">
        <f>+(J155/F155)*100</f>
        <v>36.952256608042269</v>
      </c>
    </row>
    <row r="156" spans="1:14" hidden="1" outlineLevel="1" x14ac:dyDescent="0.2">
      <c r="A156" s="9"/>
      <c r="B156" s="16"/>
      <c r="C156" s="78"/>
      <c r="D156" s="78"/>
      <c r="E156" s="78"/>
      <c r="F156" s="78"/>
      <c r="G156" s="78"/>
      <c r="H156" s="78"/>
      <c r="I156" s="78"/>
      <c r="J156" s="78"/>
      <c r="K156" s="78"/>
    </row>
    <row r="157" spans="1:14" collapsed="1" x14ac:dyDescent="0.2">
      <c r="A157" s="9" t="s">
        <v>159</v>
      </c>
      <c r="B157" s="16" t="s">
        <v>160</v>
      </c>
      <c r="C157" s="80">
        <v>0</v>
      </c>
      <c r="D157" s="80">
        <v>1113453</v>
      </c>
      <c r="E157" s="80">
        <v>0</v>
      </c>
      <c r="F157" s="80">
        <f t="shared" ref="F157:F162" si="41">+C157+D157+E157</f>
        <v>1113453</v>
      </c>
      <c r="G157" s="80">
        <v>0</v>
      </c>
      <c r="H157" s="80">
        <v>118421.38</v>
      </c>
      <c r="I157" s="80">
        <v>0</v>
      </c>
      <c r="J157" s="80">
        <f t="shared" ref="J157:J162" si="42">+G157+H157</f>
        <v>118421.38</v>
      </c>
      <c r="K157" s="80">
        <f t="shared" ref="K157:K162" si="43">+F157-J157-I157</f>
        <v>995031.62</v>
      </c>
      <c r="L157" s="74">
        <f t="shared" ref="L157:L164" si="44">+(J157/F157)*100</f>
        <v>10.635507740335695</v>
      </c>
    </row>
    <row r="158" spans="1:14" x14ac:dyDescent="0.2">
      <c r="A158" s="9" t="s">
        <v>161</v>
      </c>
      <c r="B158" s="16" t="s">
        <v>162</v>
      </c>
      <c r="C158" s="80">
        <v>0</v>
      </c>
      <c r="D158" s="80">
        <v>130000</v>
      </c>
      <c r="E158" s="80">
        <v>0</v>
      </c>
      <c r="F158" s="80">
        <f t="shared" si="41"/>
        <v>130000</v>
      </c>
      <c r="G158" s="80">
        <v>130000</v>
      </c>
      <c r="H158" s="80">
        <v>0</v>
      </c>
      <c r="I158" s="80">
        <v>0</v>
      </c>
      <c r="J158" s="80">
        <f t="shared" si="42"/>
        <v>130000</v>
      </c>
      <c r="K158" s="80">
        <f t="shared" si="43"/>
        <v>0</v>
      </c>
      <c r="L158" s="74">
        <f t="shared" si="44"/>
        <v>100</v>
      </c>
    </row>
    <row r="159" spans="1:14" hidden="1" x14ac:dyDescent="0.2">
      <c r="A159" s="9" t="s">
        <v>163</v>
      </c>
      <c r="B159" s="16" t="s">
        <v>164</v>
      </c>
      <c r="C159" s="80">
        <v>0</v>
      </c>
      <c r="D159" s="80">
        <v>0</v>
      </c>
      <c r="E159" s="80">
        <v>0</v>
      </c>
      <c r="F159" s="80">
        <f t="shared" si="41"/>
        <v>0</v>
      </c>
      <c r="G159" s="80">
        <v>0</v>
      </c>
      <c r="H159" s="80">
        <v>0</v>
      </c>
      <c r="I159" s="80">
        <v>0</v>
      </c>
      <c r="J159" s="80">
        <f t="shared" si="42"/>
        <v>0</v>
      </c>
      <c r="K159" s="80">
        <f t="shared" si="43"/>
        <v>0</v>
      </c>
      <c r="L159" s="74" t="e">
        <f t="shared" si="44"/>
        <v>#DIV/0!</v>
      </c>
    </row>
    <row r="160" spans="1:14" x14ac:dyDescent="0.2">
      <c r="A160" s="9" t="s">
        <v>165</v>
      </c>
      <c r="B160" s="16" t="s">
        <v>322</v>
      </c>
      <c r="C160" s="80">
        <v>7515878</v>
      </c>
      <c r="D160" s="80">
        <v>2796750</v>
      </c>
      <c r="E160" s="80">
        <v>0</v>
      </c>
      <c r="F160" s="80">
        <f t="shared" si="41"/>
        <v>10312628</v>
      </c>
      <c r="G160" s="80">
        <v>890044.5</v>
      </c>
      <c r="H160" s="80">
        <v>3990708</v>
      </c>
      <c r="I160" s="80">
        <v>0</v>
      </c>
      <c r="J160" s="80">
        <f t="shared" si="42"/>
        <v>4880752.5</v>
      </c>
      <c r="K160" s="80">
        <f t="shared" si="43"/>
        <v>5431875.5</v>
      </c>
      <c r="L160" s="74">
        <f t="shared" si="44"/>
        <v>47.327921651008843</v>
      </c>
      <c r="N160" s="108"/>
    </row>
    <row r="161" spans="1:12" x14ac:dyDescent="0.2">
      <c r="A161" s="9" t="s">
        <v>166</v>
      </c>
      <c r="B161" s="16" t="s">
        <v>167</v>
      </c>
      <c r="C161" s="80">
        <v>0</v>
      </c>
      <c r="D161" s="80">
        <v>2422000</v>
      </c>
      <c r="E161" s="80">
        <v>0</v>
      </c>
      <c r="F161" s="80">
        <f t="shared" si="41"/>
        <v>2422000</v>
      </c>
      <c r="G161" s="80">
        <v>36042.480000000003</v>
      </c>
      <c r="H161" s="80">
        <v>0</v>
      </c>
      <c r="I161" s="80">
        <v>0</v>
      </c>
      <c r="J161" s="80">
        <f t="shared" si="42"/>
        <v>36042.480000000003</v>
      </c>
      <c r="K161" s="80">
        <f t="shared" si="43"/>
        <v>2385957.52</v>
      </c>
      <c r="L161" s="74">
        <f t="shared" si="44"/>
        <v>1.4881288191577211</v>
      </c>
    </row>
    <row r="162" spans="1:12" hidden="1" x14ac:dyDescent="0.2">
      <c r="A162" s="9" t="s">
        <v>168</v>
      </c>
      <c r="B162" s="16" t="s">
        <v>169</v>
      </c>
      <c r="C162" s="80">
        <v>0</v>
      </c>
      <c r="D162" s="80">
        <v>0</v>
      </c>
      <c r="E162" s="80">
        <v>0</v>
      </c>
      <c r="F162" s="80">
        <f t="shared" si="41"/>
        <v>0</v>
      </c>
      <c r="G162" s="80">
        <v>0</v>
      </c>
      <c r="H162" s="80">
        <v>0</v>
      </c>
      <c r="I162" s="80">
        <v>0</v>
      </c>
      <c r="J162" s="80">
        <f t="shared" si="42"/>
        <v>0</v>
      </c>
      <c r="K162" s="80">
        <f t="shared" si="43"/>
        <v>0</v>
      </c>
      <c r="L162" s="74" t="e">
        <f t="shared" si="44"/>
        <v>#DIV/0!</v>
      </c>
    </row>
    <row r="163" spans="1:12" hidden="1" x14ac:dyDescent="0.2">
      <c r="A163" s="9" t="s">
        <v>170</v>
      </c>
      <c r="B163" s="16" t="s">
        <v>171</v>
      </c>
      <c r="C163" s="80">
        <v>0</v>
      </c>
      <c r="D163" s="80">
        <v>0</v>
      </c>
      <c r="E163" s="80">
        <v>0</v>
      </c>
      <c r="F163" s="80">
        <f>+C163+D163+E163</f>
        <v>0</v>
      </c>
      <c r="G163" s="80">
        <v>0</v>
      </c>
      <c r="H163" s="80">
        <v>0</v>
      </c>
      <c r="I163" s="80">
        <v>0</v>
      </c>
      <c r="J163" s="80">
        <f>+G163+H163</f>
        <v>0</v>
      </c>
      <c r="K163" s="80">
        <f>+F163-J163-I163</f>
        <v>0</v>
      </c>
      <c r="L163" s="74" t="e">
        <f t="shared" si="44"/>
        <v>#DIV/0!</v>
      </c>
    </row>
    <row r="164" spans="1:12" hidden="1" x14ac:dyDescent="0.2">
      <c r="A164" s="9" t="s">
        <v>172</v>
      </c>
      <c r="B164" s="16" t="s">
        <v>323</v>
      </c>
      <c r="C164" s="80">
        <v>0</v>
      </c>
      <c r="D164" s="80">
        <v>0</v>
      </c>
      <c r="E164" s="80">
        <v>0</v>
      </c>
      <c r="F164" s="80">
        <f>+C164+D164+E164</f>
        <v>0</v>
      </c>
      <c r="G164" s="80">
        <v>0</v>
      </c>
      <c r="H164" s="80">
        <v>0</v>
      </c>
      <c r="I164" s="80">
        <v>0</v>
      </c>
      <c r="J164" s="80">
        <f>+G164+H164</f>
        <v>0</v>
      </c>
      <c r="K164" s="80">
        <f>+F164-J164-I164</f>
        <v>0</v>
      </c>
      <c r="L164" s="74" t="e">
        <f t="shared" si="44"/>
        <v>#DIV/0!</v>
      </c>
    </row>
    <row r="165" spans="1:12" ht="10.8" collapsed="1" thickBot="1" x14ac:dyDescent="0.25">
      <c r="A165" s="9"/>
      <c r="B165" s="16"/>
      <c r="C165" s="80"/>
      <c r="D165" s="80"/>
      <c r="E165" s="80"/>
      <c r="F165" s="80"/>
      <c r="G165" s="80"/>
      <c r="H165" s="80"/>
      <c r="I165" s="80"/>
      <c r="J165" s="80"/>
      <c r="K165" s="80"/>
      <c r="L165" s="70"/>
    </row>
    <row r="166" spans="1:12" ht="10.8" thickBot="1" x14ac:dyDescent="0.25">
      <c r="A166" s="25">
        <v>5</v>
      </c>
      <c r="B166" s="17" t="s">
        <v>173</v>
      </c>
      <c r="C166" s="79">
        <f>+C168+C179+C185</f>
        <v>194156907</v>
      </c>
      <c r="D166" s="79">
        <f t="shared" ref="D166:K166" si="45">+D168+D179+D185</f>
        <v>29963186</v>
      </c>
      <c r="E166" s="79">
        <f t="shared" si="45"/>
        <v>0</v>
      </c>
      <c r="F166" s="79">
        <f t="shared" si="45"/>
        <v>224120093</v>
      </c>
      <c r="G166" s="79">
        <f t="shared" si="45"/>
        <v>20868337.110000003</v>
      </c>
      <c r="H166" s="79">
        <f t="shared" si="45"/>
        <v>87283019.00999999</v>
      </c>
      <c r="I166" s="79">
        <f t="shared" si="45"/>
        <v>0</v>
      </c>
      <c r="J166" s="79">
        <f t="shared" si="45"/>
        <v>108151356.12</v>
      </c>
      <c r="K166" s="79">
        <f t="shared" si="45"/>
        <v>115968736.88</v>
      </c>
      <c r="L166" s="69">
        <f>+(J166/F166)*100</f>
        <v>48.255983955887437</v>
      </c>
    </row>
    <row r="167" spans="1:12" collapsed="1" x14ac:dyDescent="0.2">
      <c r="A167" s="9"/>
      <c r="B167" s="16"/>
      <c r="C167" s="80"/>
      <c r="D167" s="80"/>
      <c r="E167" s="80"/>
      <c r="F167" s="80"/>
      <c r="G167" s="80"/>
      <c r="H167" s="80"/>
      <c r="I167" s="80"/>
      <c r="J167" s="80"/>
      <c r="K167" s="80"/>
      <c r="L167" s="70"/>
    </row>
    <row r="168" spans="1:12" hidden="1" outlineLevel="1" x14ac:dyDescent="0.2">
      <c r="A168" s="8" t="s">
        <v>174</v>
      </c>
      <c r="B168" s="18" t="s">
        <v>175</v>
      </c>
      <c r="C168" s="81">
        <f>+C170+C172+C173+C174+C175+C176+C177+C171</f>
        <v>42365000</v>
      </c>
      <c r="D168" s="81">
        <f>+D170+D172+D173+D174+D175+D176+D177+D171</f>
        <v>-1725000</v>
      </c>
      <c r="E168" s="81">
        <f t="shared" ref="E168:K168" si="46">+E170+E172+E173+E174+E175+E176+E177+E171</f>
        <v>0</v>
      </c>
      <c r="F168" s="81">
        <f t="shared" si="46"/>
        <v>40640000</v>
      </c>
      <c r="G168" s="81">
        <f>+G170+G172+G173+G174+G175+G176+G177+G171</f>
        <v>20600747.910000004</v>
      </c>
      <c r="H168" s="81">
        <f t="shared" si="46"/>
        <v>1277460.07</v>
      </c>
      <c r="I168" s="81">
        <f t="shared" si="46"/>
        <v>0</v>
      </c>
      <c r="J168" s="81">
        <f>+J170+J172+J173+J174+J175+J176+J177+J171</f>
        <v>21878207.980000004</v>
      </c>
      <c r="K168" s="81">
        <f t="shared" si="46"/>
        <v>18761792.019999996</v>
      </c>
      <c r="L168" s="73">
        <f>+(J168/F168)*100</f>
        <v>53.83417317913387</v>
      </c>
    </row>
    <row r="169" spans="1:12" hidden="1" outlineLevel="1" x14ac:dyDescent="0.2">
      <c r="A169" s="9"/>
      <c r="B169" s="16"/>
      <c r="C169" s="78"/>
      <c r="D169" s="78"/>
      <c r="E169" s="78"/>
      <c r="F169" s="78"/>
      <c r="G169" s="78"/>
      <c r="H169" s="78"/>
      <c r="I169" s="78"/>
      <c r="J169" s="78"/>
      <c r="K169" s="78"/>
    </row>
    <row r="170" spans="1:12" hidden="1" collapsed="1" x14ac:dyDescent="0.2">
      <c r="A170" s="9" t="s">
        <v>286</v>
      </c>
      <c r="B170" s="16" t="s">
        <v>287</v>
      </c>
      <c r="C170" s="80">
        <v>0</v>
      </c>
      <c r="D170" s="80">
        <v>0</v>
      </c>
      <c r="E170" s="80">
        <v>0</v>
      </c>
      <c r="F170" s="80">
        <f t="shared" ref="F170:F177" si="47">+C170+D170+E170</f>
        <v>0</v>
      </c>
      <c r="G170" s="80">
        <v>0</v>
      </c>
      <c r="H170" s="80">
        <v>0</v>
      </c>
      <c r="I170" s="80">
        <v>0</v>
      </c>
      <c r="J170" s="80">
        <f t="shared" ref="J170:J177" si="48">+G170+H170</f>
        <v>0</v>
      </c>
      <c r="K170" s="80">
        <f t="shared" ref="K170:K177" si="49">+F170-J170-I170</f>
        <v>0</v>
      </c>
      <c r="L170" s="74" t="e">
        <f t="shared" ref="L170:L177" si="50">+(J170/F170)*100</f>
        <v>#DIV/0!</v>
      </c>
    </row>
    <row r="171" spans="1:12" hidden="1" x14ac:dyDescent="0.2">
      <c r="A171" s="9" t="s">
        <v>176</v>
      </c>
      <c r="B171" s="16" t="s">
        <v>177</v>
      </c>
      <c r="C171" s="80">
        <v>0</v>
      </c>
      <c r="D171" s="80">
        <v>0</v>
      </c>
      <c r="E171" s="80">
        <v>0</v>
      </c>
      <c r="F171" s="80">
        <f t="shared" si="47"/>
        <v>0</v>
      </c>
      <c r="G171" s="80">
        <v>0</v>
      </c>
      <c r="H171" s="80">
        <v>0</v>
      </c>
      <c r="I171" s="80">
        <v>0</v>
      </c>
      <c r="J171" s="80">
        <f t="shared" si="48"/>
        <v>0</v>
      </c>
      <c r="K171" s="80">
        <f t="shared" si="49"/>
        <v>0</v>
      </c>
      <c r="L171" s="74" t="e">
        <f t="shared" si="50"/>
        <v>#DIV/0!</v>
      </c>
    </row>
    <row r="172" spans="1:12" x14ac:dyDescent="0.2">
      <c r="A172" s="9" t="s">
        <v>178</v>
      </c>
      <c r="B172" s="16" t="s">
        <v>179</v>
      </c>
      <c r="C172" s="80">
        <v>3815000</v>
      </c>
      <c r="D172" s="80">
        <v>-1645000</v>
      </c>
      <c r="E172" s="80">
        <v>0</v>
      </c>
      <c r="F172" s="80">
        <f t="shared" si="47"/>
        <v>2170000</v>
      </c>
      <c r="G172" s="80">
        <v>0</v>
      </c>
      <c r="H172" s="80">
        <v>1277460.07</v>
      </c>
      <c r="I172" s="80">
        <v>0</v>
      </c>
      <c r="J172" s="80">
        <f t="shared" si="48"/>
        <v>1277460.07</v>
      </c>
      <c r="K172" s="80">
        <f t="shared" si="49"/>
        <v>892539.92999999993</v>
      </c>
      <c r="L172" s="74">
        <f t="shared" si="50"/>
        <v>58.869127649769595</v>
      </c>
    </row>
    <row r="173" spans="1:12" x14ac:dyDescent="0.2">
      <c r="A173" s="9" t="s">
        <v>180</v>
      </c>
      <c r="B173" s="16" t="s">
        <v>181</v>
      </c>
      <c r="C173" s="80">
        <v>2490000</v>
      </c>
      <c r="D173" s="80">
        <v>0</v>
      </c>
      <c r="E173" s="80">
        <v>0</v>
      </c>
      <c r="F173" s="80">
        <f t="shared" si="47"/>
        <v>2490000</v>
      </c>
      <c r="G173" s="80">
        <v>70777.350000000006</v>
      </c>
      <c r="H173" s="80">
        <v>0</v>
      </c>
      <c r="I173" s="80">
        <v>0</v>
      </c>
      <c r="J173" s="80">
        <f t="shared" si="48"/>
        <v>70777.350000000006</v>
      </c>
      <c r="K173" s="80">
        <f t="shared" si="49"/>
        <v>2419222.65</v>
      </c>
      <c r="L173" s="74">
        <f t="shared" si="50"/>
        <v>2.8424638554216868</v>
      </c>
    </row>
    <row r="174" spans="1:12" x14ac:dyDescent="0.2">
      <c r="A174" s="9" t="s">
        <v>182</v>
      </c>
      <c r="B174" s="16" t="s">
        <v>183</v>
      </c>
      <c r="C174" s="80">
        <v>36060000</v>
      </c>
      <c r="D174" s="80">
        <v>-80000</v>
      </c>
      <c r="E174" s="80">
        <v>0</v>
      </c>
      <c r="F174" s="80">
        <f t="shared" si="47"/>
        <v>35980000</v>
      </c>
      <c r="G174" s="80">
        <v>20529970.560000002</v>
      </c>
      <c r="H174" s="80">
        <v>0</v>
      </c>
      <c r="I174" s="80">
        <v>0</v>
      </c>
      <c r="J174" s="80">
        <f t="shared" si="48"/>
        <v>20529970.560000002</v>
      </c>
      <c r="K174" s="80">
        <f t="shared" si="49"/>
        <v>15450029.439999998</v>
      </c>
      <c r="L174" s="74">
        <f t="shared" si="50"/>
        <v>57.059395664257927</v>
      </c>
    </row>
    <row r="175" spans="1:12" hidden="1" x14ac:dyDescent="0.2">
      <c r="A175" s="9" t="s">
        <v>184</v>
      </c>
      <c r="B175" s="16" t="s">
        <v>185</v>
      </c>
      <c r="C175" s="80">
        <v>0</v>
      </c>
      <c r="D175" s="80">
        <v>0</v>
      </c>
      <c r="E175" s="80">
        <v>0</v>
      </c>
      <c r="F175" s="80">
        <f t="shared" si="47"/>
        <v>0</v>
      </c>
      <c r="G175" s="80">
        <v>0</v>
      </c>
      <c r="H175" s="80">
        <v>0</v>
      </c>
      <c r="I175" s="80">
        <v>0</v>
      </c>
      <c r="J175" s="80">
        <f t="shared" si="48"/>
        <v>0</v>
      </c>
      <c r="K175" s="80">
        <f t="shared" si="49"/>
        <v>0</v>
      </c>
      <c r="L175" s="74" t="e">
        <f t="shared" si="50"/>
        <v>#DIV/0!</v>
      </c>
    </row>
    <row r="176" spans="1:12" hidden="1" x14ac:dyDescent="0.2">
      <c r="A176" s="9" t="s">
        <v>186</v>
      </c>
      <c r="B176" s="16" t="s">
        <v>187</v>
      </c>
      <c r="C176" s="80">
        <v>0</v>
      </c>
      <c r="D176" s="80">
        <v>0</v>
      </c>
      <c r="E176" s="80">
        <v>0</v>
      </c>
      <c r="F176" s="80">
        <f t="shared" si="47"/>
        <v>0</v>
      </c>
      <c r="G176" s="80">
        <v>0</v>
      </c>
      <c r="H176" s="80">
        <v>0</v>
      </c>
      <c r="I176" s="80">
        <v>0</v>
      </c>
      <c r="J176" s="80">
        <f t="shared" si="48"/>
        <v>0</v>
      </c>
      <c r="K176" s="80">
        <f t="shared" si="49"/>
        <v>0</v>
      </c>
      <c r="L176" s="74" t="e">
        <f t="shared" si="50"/>
        <v>#DIV/0!</v>
      </c>
    </row>
    <row r="177" spans="1:12" hidden="1" x14ac:dyDescent="0.2">
      <c r="A177" s="9" t="s">
        <v>188</v>
      </c>
      <c r="B177" s="19" t="s">
        <v>324</v>
      </c>
      <c r="C177" s="80">
        <v>0</v>
      </c>
      <c r="D177" s="80">
        <v>0</v>
      </c>
      <c r="E177" s="80">
        <v>0</v>
      </c>
      <c r="F177" s="80">
        <f t="shared" si="47"/>
        <v>0</v>
      </c>
      <c r="G177" s="80">
        <v>0</v>
      </c>
      <c r="H177" s="80">
        <v>0</v>
      </c>
      <c r="I177" s="80">
        <v>0</v>
      </c>
      <c r="J177" s="80">
        <f t="shared" si="48"/>
        <v>0</v>
      </c>
      <c r="K177" s="80">
        <f t="shared" si="49"/>
        <v>0</v>
      </c>
      <c r="L177" s="74" t="e">
        <f t="shared" si="50"/>
        <v>#DIV/0!</v>
      </c>
    </row>
    <row r="178" spans="1:12" hidden="1" outlineLevel="1" x14ac:dyDescent="0.2">
      <c r="A178" s="9"/>
      <c r="B178" s="16"/>
      <c r="C178" s="78"/>
      <c r="D178" s="78"/>
      <c r="E178" s="78"/>
      <c r="F178" s="78"/>
      <c r="G178" s="78"/>
      <c r="H178" s="78"/>
      <c r="I178" s="78"/>
      <c r="J178" s="78"/>
      <c r="K178" s="78"/>
    </row>
    <row r="179" spans="1:12" hidden="1" outlineLevel="1" x14ac:dyDescent="0.2">
      <c r="A179" s="8" t="s">
        <v>189</v>
      </c>
      <c r="B179" s="18" t="s">
        <v>190</v>
      </c>
      <c r="C179" s="81">
        <f>+C181+C182+C183</f>
        <v>0</v>
      </c>
      <c r="D179" s="81">
        <f t="shared" ref="D179:K179" si="51">+D181+D182+D183</f>
        <v>0</v>
      </c>
      <c r="E179" s="81">
        <f t="shared" si="51"/>
        <v>0</v>
      </c>
      <c r="F179" s="81">
        <f t="shared" si="51"/>
        <v>0</v>
      </c>
      <c r="G179" s="81">
        <f t="shared" si="51"/>
        <v>0</v>
      </c>
      <c r="H179" s="81">
        <f t="shared" si="51"/>
        <v>0</v>
      </c>
      <c r="I179" s="81">
        <f t="shared" si="51"/>
        <v>0</v>
      </c>
      <c r="J179" s="81">
        <f t="shared" si="51"/>
        <v>0</v>
      </c>
      <c r="K179" s="81">
        <f t="shared" si="51"/>
        <v>0</v>
      </c>
      <c r="L179" s="73" t="e">
        <f>+(J179/F179)*100</f>
        <v>#DIV/0!</v>
      </c>
    </row>
    <row r="180" spans="1:12" hidden="1" outlineLevel="1" x14ac:dyDescent="0.2">
      <c r="A180" s="9"/>
      <c r="B180" s="16"/>
      <c r="C180" s="78"/>
      <c r="D180" s="78"/>
      <c r="E180" s="78"/>
      <c r="F180" s="78"/>
      <c r="G180" s="78"/>
      <c r="H180" s="78"/>
      <c r="I180" s="78"/>
      <c r="J180" s="78"/>
      <c r="K180" s="78"/>
    </row>
    <row r="181" spans="1:12" hidden="1" collapsed="1" x14ac:dyDescent="0.2">
      <c r="A181" s="9" t="s">
        <v>191</v>
      </c>
      <c r="B181" s="16" t="s">
        <v>192</v>
      </c>
      <c r="C181" s="80">
        <v>0</v>
      </c>
      <c r="D181" s="80">
        <v>0</v>
      </c>
      <c r="E181" s="80">
        <v>0</v>
      </c>
      <c r="F181" s="80">
        <f>+C181+D181+E181</f>
        <v>0</v>
      </c>
      <c r="G181" s="80">
        <v>0</v>
      </c>
      <c r="H181" s="80">
        <v>0</v>
      </c>
      <c r="I181" s="80">
        <v>0</v>
      </c>
      <c r="J181" s="80">
        <f>+G181+H181</f>
        <v>0</v>
      </c>
      <c r="K181" s="80">
        <f>+F181-J181</f>
        <v>0</v>
      </c>
      <c r="L181" s="74" t="e">
        <f>+(J181/F181)*100</f>
        <v>#DIV/0!</v>
      </c>
    </row>
    <row r="182" spans="1:12" hidden="1" x14ac:dyDescent="0.2">
      <c r="A182" s="9" t="s">
        <v>193</v>
      </c>
      <c r="B182" s="16" t="s">
        <v>194</v>
      </c>
      <c r="C182" s="80">
        <v>0</v>
      </c>
      <c r="D182" s="80">
        <v>0</v>
      </c>
      <c r="E182" s="80">
        <v>0</v>
      </c>
      <c r="F182" s="80">
        <f>+C182+D182+E182</f>
        <v>0</v>
      </c>
      <c r="G182" s="80">
        <v>0</v>
      </c>
      <c r="H182" s="80">
        <v>0</v>
      </c>
      <c r="I182" s="80">
        <v>0</v>
      </c>
      <c r="J182" s="80">
        <f>+G182+H182</f>
        <v>0</v>
      </c>
      <c r="K182" s="80">
        <f>+F182-J182</f>
        <v>0</v>
      </c>
      <c r="L182" s="74" t="e">
        <f>+(J182/F182)*100</f>
        <v>#DIV/0!</v>
      </c>
    </row>
    <row r="183" spans="1:12" hidden="1" x14ac:dyDescent="0.2">
      <c r="A183" s="9" t="s">
        <v>195</v>
      </c>
      <c r="B183" s="16" t="s">
        <v>196</v>
      </c>
      <c r="C183" s="80">
        <v>0</v>
      </c>
      <c r="D183" s="80">
        <v>0</v>
      </c>
      <c r="E183" s="80">
        <v>0</v>
      </c>
      <c r="F183" s="80">
        <f>+C183+D183+E183</f>
        <v>0</v>
      </c>
      <c r="G183" s="80">
        <v>0</v>
      </c>
      <c r="H183" s="80">
        <v>0</v>
      </c>
      <c r="I183" s="80">
        <v>0</v>
      </c>
      <c r="J183" s="80">
        <f>+G183+H183</f>
        <v>0</v>
      </c>
      <c r="K183" s="80">
        <f>+F183-J183</f>
        <v>0</v>
      </c>
      <c r="L183" s="74" t="e">
        <f>+(J183/F183)*100</f>
        <v>#DIV/0!</v>
      </c>
    </row>
    <row r="184" spans="1:12" hidden="1" outlineLevel="1" x14ac:dyDescent="0.2">
      <c r="A184" s="9"/>
      <c r="B184" s="16"/>
      <c r="C184" s="80"/>
      <c r="D184" s="80"/>
      <c r="E184" s="80"/>
      <c r="F184" s="80"/>
      <c r="G184" s="80"/>
      <c r="H184" s="80"/>
      <c r="I184" s="80"/>
      <c r="J184" s="80"/>
      <c r="K184" s="80"/>
    </row>
    <row r="185" spans="1:12" hidden="1" outlineLevel="1" x14ac:dyDescent="0.2">
      <c r="A185" s="8" t="s">
        <v>197</v>
      </c>
      <c r="B185" s="18" t="s">
        <v>325</v>
      </c>
      <c r="C185" s="81">
        <f>+C187</f>
        <v>151791907</v>
      </c>
      <c r="D185" s="81">
        <f t="shared" ref="D185:K185" si="52">+D187</f>
        <v>31688186</v>
      </c>
      <c r="E185" s="81">
        <f t="shared" si="52"/>
        <v>0</v>
      </c>
      <c r="F185" s="81">
        <f t="shared" si="52"/>
        <v>183480093</v>
      </c>
      <c r="G185" s="81">
        <f t="shared" si="52"/>
        <v>267589.2</v>
      </c>
      <c r="H185" s="81">
        <f t="shared" si="52"/>
        <v>86005558.939999998</v>
      </c>
      <c r="I185" s="81">
        <f t="shared" si="52"/>
        <v>0</v>
      </c>
      <c r="J185" s="81">
        <f t="shared" si="52"/>
        <v>86273148.140000001</v>
      </c>
      <c r="K185" s="81">
        <f t="shared" si="52"/>
        <v>97206944.859999999</v>
      </c>
      <c r="L185" s="73">
        <f>+(J185/F185)*100</f>
        <v>47.020440598970048</v>
      </c>
    </row>
    <row r="186" spans="1:12" hidden="1" outlineLevel="1" x14ac:dyDescent="0.2">
      <c r="A186" s="9"/>
      <c r="B186" s="16"/>
      <c r="C186" s="78"/>
      <c r="D186" s="78"/>
      <c r="E186" s="78"/>
      <c r="F186" s="78"/>
      <c r="G186" s="78"/>
      <c r="H186" s="78"/>
      <c r="I186" s="78"/>
      <c r="J186" s="78"/>
      <c r="K186" s="78"/>
    </row>
    <row r="187" spans="1:12" collapsed="1" x14ac:dyDescent="0.2">
      <c r="A187" s="9" t="s">
        <v>284</v>
      </c>
      <c r="B187" s="16" t="s">
        <v>285</v>
      </c>
      <c r="C187" s="80">
        <v>151791907</v>
      </c>
      <c r="D187" s="80">
        <v>31688186</v>
      </c>
      <c r="E187" s="80">
        <v>0</v>
      </c>
      <c r="F187" s="80">
        <f>+C187+D187+E187</f>
        <v>183480093</v>
      </c>
      <c r="G187" s="80">
        <v>267589.2</v>
      </c>
      <c r="H187" s="80">
        <v>86005558.939999998</v>
      </c>
      <c r="I187" s="80">
        <v>0</v>
      </c>
      <c r="J187" s="80">
        <f>+G187+H187</f>
        <v>86273148.140000001</v>
      </c>
      <c r="K187" s="80">
        <f>+F187-J187-I187</f>
        <v>97206944.859999999</v>
      </c>
      <c r="L187" s="74">
        <f>+(J187/F187)*100</f>
        <v>47.020440598970048</v>
      </c>
    </row>
    <row r="188" spans="1:12" ht="10.8" collapsed="1" thickBot="1" x14ac:dyDescent="0.25">
      <c r="A188" s="9"/>
      <c r="B188" s="16"/>
      <c r="C188" s="80"/>
      <c r="D188" s="80"/>
      <c r="E188" s="80"/>
      <c r="F188" s="80"/>
      <c r="G188" s="80"/>
      <c r="H188" s="80"/>
      <c r="I188" s="80"/>
      <c r="J188" s="80"/>
      <c r="K188" s="80"/>
      <c r="L188" s="70"/>
    </row>
    <row r="189" spans="1:12" ht="10.8" thickBot="1" x14ac:dyDescent="0.25">
      <c r="A189" s="25">
        <v>6</v>
      </c>
      <c r="B189" s="17" t="s">
        <v>198</v>
      </c>
      <c r="C189" s="79">
        <f>+C191+C197+C201+C205</f>
        <v>490877929</v>
      </c>
      <c r="D189" s="79">
        <f t="shared" ref="D189:K189" si="53">+D191+D197+D201+D205</f>
        <v>14790562</v>
      </c>
      <c r="E189" s="79">
        <f t="shared" si="53"/>
        <v>0</v>
      </c>
      <c r="F189" s="79">
        <f t="shared" si="53"/>
        <v>505668491</v>
      </c>
      <c r="G189" s="79">
        <f t="shared" si="53"/>
        <v>442566046.88</v>
      </c>
      <c r="H189" s="79">
        <f t="shared" si="53"/>
        <v>35248416.770000003</v>
      </c>
      <c r="I189" s="79">
        <f t="shared" si="53"/>
        <v>0</v>
      </c>
      <c r="J189" s="79">
        <f t="shared" si="53"/>
        <v>477814463.64999998</v>
      </c>
      <c r="K189" s="79">
        <f t="shared" si="53"/>
        <v>27854027.34999999</v>
      </c>
      <c r="L189" s="69">
        <f>+(J189/F189)*100</f>
        <v>94.491642677811214</v>
      </c>
    </row>
    <row r="190" spans="1:12" collapsed="1" x14ac:dyDescent="0.2">
      <c r="A190" s="9"/>
      <c r="B190" s="16"/>
      <c r="C190" s="80"/>
      <c r="D190" s="80"/>
      <c r="E190" s="80"/>
      <c r="F190" s="80"/>
      <c r="G190" s="80"/>
      <c r="H190" s="80"/>
      <c r="I190" s="80"/>
      <c r="J190" s="80"/>
      <c r="K190" s="80"/>
      <c r="L190" s="70"/>
    </row>
    <row r="191" spans="1:12" hidden="1" outlineLevel="1" x14ac:dyDescent="0.2">
      <c r="A191" s="8" t="s">
        <v>199</v>
      </c>
      <c r="B191" s="18" t="s">
        <v>200</v>
      </c>
      <c r="C191" s="81">
        <f>+C193+C194+C195</f>
        <v>474085007</v>
      </c>
      <c r="D191" s="81">
        <f t="shared" ref="D191:K191" si="54">+D193+D194+D195</f>
        <v>-55100000</v>
      </c>
      <c r="E191" s="81">
        <f t="shared" si="54"/>
        <v>0</v>
      </c>
      <c r="F191" s="81">
        <f t="shared" si="54"/>
        <v>418985007</v>
      </c>
      <c r="G191" s="81">
        <f t="shared" si="54"/>
        <v>400387618</v>
      </c>
      <c r="H191" s="81">
        <f t="shared" si="54"/>
        <v>18597388.550000001</v>
      </c>
      <c r="I191" s="81">
        <f t="shared" si="54"/>
        <v>0</v>
      </c>
      <c r="J191" s="81">
        <f t="shared" si="54"/>
        <v>418985006.55000001</v>
      </c>
      <c r="K191" s="81">
        <f t="shared" si="54"/>
        <v>0.44999998807907104</v>
      </c>
      <c r="L191" s="73">
        <f>+(J191/F191)*100</f>
        <v>99.999999892597586</v>
      </c>
    </row>
    <row r="192" spans="1:12" hidden="1" outlineLevel="1" x14ac:dyDescent="0.2">
      <c r="A192" s="9"/>
      <c r="B192" s="16"/>
      <c r="C192" s="78"/>
      <c r="D192" s="78"/>
      <c r="E192" s="78"/>
      <c r="F192" s="78"/>
      <c r="G192" s="78"/>
      <c r="H192" s="78"/>
      <c r="I192" s="78"/>
      <c r="J192" s="78"/>
      <c r="K192" s="78"/>
    </row>
    <row r="193" spans="1:14" collapsed="1" x14ac:dyDescent="0.2">
      <c r="A193" s="13" t="s">
        <v>201</v>
      </c>
      <c r="B193" s="20" t="s">
        <v>326</v>
      </c>
      <c r="C193" s="80">
        <v>409085007</v>
      </c>
      <c r="D193" s="80">
        <v>9900000</v>
      </c>
      <c r="E193" s="80">
        <v>0</v>
      </c>
      <c r="F193" s="80">
        <f>+C193+D193+E193</f>
        <v>418985007</v>
      </c>
      <c r="G193" s="80">
        <v>400387618</v>
      </c>
      <c r="H193" s="80">
        <v>18597388.550000001</v>
      </c>
      <c r="I193" s="80">
        <v>0</v>
      </c>
      <c r="J193" s="80">
        <f>+G193+H193</f>
        <v>418985006.55000001</v>
      </c>
      <c r="K193" s="80">
        <f>+F193-J193-I193</f>
        <v>0.44999998807907104</v>
      </c>
      <c r="L193" s="74">
        <f>+(J193/F193)*100</f>
        <v>99.999999892597586</v>
      </c>
    </row>
    <row r="194" spans="1:14" x14ac:dyDescent="0.2">
      <c r="A194" s="13" t="s">
        <v>202</v>
      </c>
      <c r="B194" s="20" t="s">
        <v>327</v>
      </c>
      <c r="C194" s="80">
        <v>65000000</v>
      </c>
      <c r="D194" s="80">
        <v>-65000000</v>
      </c>
      <c r="E194" s="80">
        <v>0</v>
      </c>
      <c r="F194" s="80">
        <f>+C194+D194+E194</f>
        <v>0</v>
      </c>
      <c r="G194" s="80">
        <v>0</v>
      </c>
      <c r="H194" s="80">
        <v>0</v>
      </c>
      <c r="I194" s="80">
        <v>0</v>
      </c>
      <c r="J194" s="80">
        <f>+G194+H194</f>
        <v>0</v>
      </c>
      <c r="K194" s="80">
        <f>+F194-J194-I194</f>
        <v>0</v>
      </c>
      <c r="L194" s="74">
        <v>0</v>
      </c>
    </row>
    <row r="195" spans="1:14" hidden="1" x14ac:dyDescent="0.2">
      <c r="A195" s="13" t="s">
        <v>289</v>
      </c>
      <c r="B195" s="20" t="s">
        <v>328</v>
      </c>
      <c r="C195" s="80">
        <v>0</v>
      </c>
      <c r="D195" s="80">
        <v>0</v>
      </c>
      <c r="E195" s="80">
        <v>0</v>
      </c>
      <c r="F195" s="80">
        <f>+C195+D195+E195</f>
        <v>0</v>
      </c>
      <c r="G195" s="80">
        <v>0</v>
      </c>
      <c r="H195" s="80">
        <v>0</v>
      </c>
      <c r="I195" s="80">
        <v>0</v>
      </c>
      <c r="J195" s="80">
        <f>+G195+H195</f>
        <v>0</v>
      </c>
      <c r="K195" s="80">
        <f>+F195-J195-I195</f>
        <v>0</v>
      </c>
      <c r="L195" s="74" t="e">
        <f>+(J195/F195)*100</f>
        <v>#DIV/0!</v>
      </c>
    </row>
    <row r="196" spans="1:14" hidden="1" outlineLevel="1" x14ac:dyDescent="0.2">
      <c r="A196" s="9"/>
      <c r="B196" s="16"/>
      <c r="C196" s="80"/>
      <c r="D196" s="80"/>
      <c r="E196" s="80"/>
      <c r="F196" s="80"/>
      <c r="G196" s="80"/>
      <c r="H196" s="80"/>
      <c r="I196" s="80"/>
      <c r="J196" s="80"/>
      <c r="K196" s="80"/>
    </row>
    <row r="197" spans="1:14" hidden="1" outlineLevel="1" x14ac:dyDescent="0.2">
      <c r="A197" s="8" t="s">
        <v>203</v>
      </c>
      <c r="B197" s="18" t="s">
        <v>204</v>
      </c>
      <c r="C197" s="81">
        <f>+C199</f>
        <v>16792922</v>
      </c>
      <c r="D197" s="81">
        <f t="shared" ref="D197:K197" si="55">+D199</f>
        <v>67890562</v>
      </c>
      <c r="E197" s="81">
        <f t="shared" si="55"/>
        <v>0</v>
      </c>
      <c r="F197" s="81">
        <f t="shared" si="55"/>
        <v>84683484</v>
      </c>
      <c r="G197" s="81">
        <f t="shared" si="55"/>
        <v>41448730.369999997</v>
      </c>
      <c r="H197" s="81">
        <f t="shared" si="55"/>
        <v>16651028.220000001</v>
      </c>
      <c r="I197" s="81">
        <f t="shared" si="55"/>
        <v>0</v>
      </c>
      <c r="J197" s="81">
        <f t="shared" si="55"/>
        <v>58099758.589999996</v>
      </c>
      <c r="K197" s="81">
        <f t="shared" si="55"/>
        <v>26583725.410000004</v>
      </c>
      <c r="L197" s="73">
        <f>+(J197/F197)*100</f>
        <v>68.608134485822518</v>
      </c>
    </row>
    <row r="198" spans="1:14" hidden="1" outlineLevel="1" x14ac:dyDescent="0.2">
      <c r="A198" s="9"/>
      <c r="B198" s="16"/>
      <c r="C198" s="78"/>
      <c r="D198" s="78"/>
      <c r="E198" s="78"/>
      <c r="F198" s="78"/>
      <c r="G198" s="78"/>
      <c r="H198" s="78"/>
      <c r="I198" s="78"/>
      <c r="J198" s="78"/>
      <c r="K198" s="78"/>
    </row>
    <row r="199" spans="1:14" collapsed="1" x14ac:dyDescent="0.2">
      <c r="A199" s="13" t="s">
        <v>205</v>
      </c>
      <c r="B199" s="20" t="s">
        <v>206</v>
      </c>
      <c r="C199" s="80">
        <v>16792922</v>
      </c>
      <c r="D199" s="80">
        <v>67890562</v>
      </c>
      <c r="E199" s="80">
        <v>0</v>
      </c>
      <c r="F199" s="80">
        <f>+C199+D199+E199</f>
        <v>84683484</v>
      </c>
      <c r="G199" s="80">
        <v>41448730.369999997</v>
      </c>
      <c r="H199" s="80">
        <v>16651028.220000001</v>
      </c>
      <c r="I199" s="80">
        <v>0</v>
      </c>
      <c r="J199" s="80">
        <f>+G199+H199</f>
        <v>58099758.589999996</v>
      </c>
      <c r="K199" s="80">
        <f>+F199-J199-I199</f>
        <v>26583725.410000004</v>
      </c>
      <c r="L199" s="74">
        <f>+(J199/F199)*100</f>
        <v>68.608134485822518</v>
      </c>
      <c r="N199" s="108"/>
    </row>
    <row r="200" spans="1:14" hidden="1" outlineLevel="1" x14ac:dyDescent="0.2">
      <c r="A200" s="13"/>
      <c r="B200" s="20"/>
      <c r="C200" s="80"/>
      <c r="D200" s="80"/>
      <c r="E200" s="80"/>
      <c r="F200" s="80"/>
      <c r="G200" s="80"/>
      <c r="H200" s="80"/>
      <c r="I200" s="80"/>
      <c r="J200" s="80"/>
      <c r="K200" s="80"/>
      <c r="L200" s="74"/>
    </row>
    <row r="201" spans="1:14" hidden="1" outlineLevel="1" x14ac:dyDescent="0.2">
      <c r="A201" s="8" t="s">
        <v>233</v>
      </c>
      <c r="B201" s="18" t="s">
        <v>235</v>
      </c>
      <c r="C201" s="81">
        <f>+C203</f>
        <v>0</v>
      </c>
      <c r="D201" s="81">
        <f t="shared" ref="D201:K201" si="56">+D203</f>
        <v>2000000</v>
      </c>
      <c r="E201" s="81">
        <f t="shared" si="56"/>
        <v>0</v>
      </c>
      <c r="F201" s="81">
        <f t="shared" si="56"/>
        <v>2000000</v>
      </c>
      <c r="G201" s="81">
        <f t="shared" si="56"/>
        <v>729698.51</v>
      </c>
      <c r="H201" s="81">
        <f t="shared" si="56"/>
        <v>0</v>
      </c>
      <c r="I201" s="81">
        <f t="shared" si="56"/>
        <v>0</v>
      </c>
      <c r="J201" s="81">
        <f t="shared" si="56"/>
        <v>729698.51</v>
      </c>
      <c r="K201" s="81">
        <f t="shared" si="56"/>
        <v>1270301.49</v>
      </c>
      <c r="L201" s="73">
        <f>+(J201/F201)*100</f>
        <v>36.484925499999996</v>
      </c>
    </row>
    <row r="202" spans="1:14" hidden="1" outlineLevel="1" x14ac:dyDescent="0.2">
      <c r="A202" s="13"/>
      <c r="B202" s="20"/>
      <c r="C202" s="80"/>
      <c r="D202" s="80"/>
      <c r="E202" s="80"/>
      <c r="F202" s="80"/>
      <c r="G202" s="80"/>
      <c r="H202" s="80"/>
      <c r="I202" s="80"/>
      <c r="J202" s="80"/>
      <c r="K202" s="80"/>
      <c r="L202" s="74"/>
    </row>
    <row r="203" spans="1:14" collapsed="1" x14ac:dyDescent="0.2">
      <c r="A203" s="13" t="s">
        <v>234</v>
      </c>
      <c r="B203" s="20" t="s">
        <v>236</v>
      </c>
      <c r="C203" s="80">
        <v>0</v>
      </c>
      <c r="D203" s="80">
        <v>2000000</v>
      </c>
      <c r="E203" s="80">
        <v>0</v>
      </c>
      <c r="F203" s="80">
        <f>+C203+D203+E203</f>
        <v>2000000</v>
      </c>
      <c r="G203" s="80">
        <v>729698.51</v>
      </c>
      <c r="H203" s="80">
        <v>0</v>
      </c>
      <c r="I203" s="80">
        <v>0</v>
      </c>
      <c r="J203" s="80">
        <f>+G203+H203</f>
        <v>729698.51</v>
      </c>
      <c r="K203" s="80">
        <f>+F203-J203-I203</f>
        <v>1270301.49</v>
      </c>
      <c r="L203" s="74">
        <f>+(J203/F203)*100</f>
        <v>36.484925499999996</v>
      </c>
    </row>
    <row r="204" spans="1:14" hidden="1" outlineLevel="1" x14ac:dyDescent="0.2">
      <c r="A204" s="9"/>
      <c r="B204" s="16"/>
      <c r="C204" s="80"/>
      <c r="D204" s="80"/>
      <c r="E204" s="80"/>
      <c r="F204" s="80"/>
      <c r="G204" s="80"/>
      <c r="H204" s="80"/>
      <c r="I204" s="80"/>
      <c r="J204" s="80"/>
      <c r="K204" s="80"/>
    </row>
    <row r="205" spans="1:14" hidden="1" outlineLevel="1" x14ac:dyDescent="0.2">
      <c r="A205" s="8" t="s">
        <v>207</v>
      </c>
      <c r="B205" s="18" t="s">
        <v>208</v>
      </c>
      <c r="C205" s="81">
        <f>+C207+C208+C209</f>
        <v>0</v>
      </c>
      <c r="D205" s="81">
        <f t="shared" ref="D205:K205" si="57">+D207+D208+D209</f>
        <v>0</v>
      </c>
      <c r="E205" s="81">
        <f t="shared" si="57"/>
        <v>0</v>
      </c>
      <c r="F205" s="81">
        <f t="shared" si="57"/>
        <v>0</v>
      </c>
      <c r="G205" s="81">
        <f t="shared" si="57"/>
        <v>0</v>
      </c>
      <c r="H205" s="81">
        <f t="shared" si="57"/>
        <v>0</v>
      </c>
      <c r="I205" s="81">
        <f t="shared" si="57"/>
        <v>0</v>
      </c>
      <c r="J205" s="81">
        <f t="shared" si="57"/>
        <v>0</v>
      </c>
      <c r="K205" s="81">
        <f t="shared" si="57"/>
        <v>0</v>
      </c>
      <c r="L205" s="73" t="e">
        <f>+(J205/F205)*100</f>
        <v>#DIV/0!</v>
      </c>
    </row>
    <row r="206" spans="1:14" hidden="1" outlineLevel="1" x14ac:dyDescent="0.2">
      <c r="A206" s="9"/>
      <c r="B206" s="16"/>
      <c r="C206" s="78"/>
      <c r="D206" s="78"/>
      <c r="E206" s="78"/>
      <c r="F206" s="78"/>
      <c r="G206" s="78"/>
      <c r="H206" s="78"/>
      <c r="I206" s="78"/>
      <c r="J206" s="78"/>
      <c r="K206" s="78"/>
    </row>
    <row r="207" spans="1:14" hidden="1" collapsed="1" x14ac:dyDescent="0.2">
      <c r="A207" s="9" t="s">
        <v>209</v>
      </c>
      <c r="B207" s="16" t="s">
        <v>210</v>
      </c>
      <c r="C207" s="80">
        <v>0</v>
      </c>
      <c r="D207" s="80">
        <v>0</v>
      </c>
      <c r="E207" s="80">
        <v>0</v>
      </c>
      <c r="F207" s="80">
        <f>+C207+D207+E207</f>
        <v>0</v>
      </c>
      <c r="G207" s="80">
        <v>0</v>
      </c>
      <c r="H207" s="80">
        <v>0</v>
      </c>
      <c r="I207" s="80">
        <v>0</v>
      </c>
      <c r="J207" s="80">
        <f>+G207+H207</f>
        <v>0</v>
      </c>
      <c r="K207" s="80">
        <f>+F207-J207-I207</f>
        <v>0</v>
      </c>
      <c r="L207" s="74" t="e">
        <f>+(J207/F207)*100</f>
        <v>#DIV/0!</v>
      </c>
    </row>
    <row r="208" spans="1:14" hidden="1" x14ac:dyDescent="0.2">
      <c r="A208" s="9" t="s">
        <v>219</v>
      </c>
      <c r="B208" s="16" t="s">
        <v>220</v>
      </c>
      <c r="C208" s="80">
        <v>0</v>
      </c>
      <c r="D208" s="80">
        <v>0</v>
      </c>
      <c r="E208" s="80">
        <v>0</v>
      </c>
      <c r="F208" s="80">
        <f>+C208+D208+E208</f>
        <v>0</v>
      </c>
      <c r="G208" s="80">
        <v>0</v>
      </c>
      <c r="H208" s="80">
        <v>0</v>
      </c>
      <c r="I208" s="80">
        <v>0</v>
      </c>
      <c r="J208" s="80">
        <f>+G208+H208</f>
        <v>0</v>
      </c>
      <c r="K208" s="80">
        <f>+F208-J208-I208</f>
        <v>0</v>
      </c>
      <c r="L208" s="74" t="e">
        <f>+(J208/F208)*100</f>
        <v>#DIV/0!</v>
      </c>
    </row>
    <row r="209" spans="1:12" hidden="1" x14ac:dyDescent="0.2">
      <c r="A209" s="9"/>
      <c r="B209" s="16"/>
      <c r="C209" s="80"/>
      <c r="D209" s="80"/>
      <c r="E209" s="80"/>
      <c r="F209" s="80"/>
      <c r="G209" s="80"/>
      <c r="H209" s="80"/>
      <c r="I209" s="80"/>
      <c r="J209" s="80">
        <f>+G209+H209+I209</f>
        <v>0</v>
      </c>
      <c r="K209" s="80">
        <f>+F209-J209</f>
        <v>0</v>
      </c>
      <c r="L209" s="70"/>
    </row>
    <row r="210" spans="1:12" ht="10.8" thickBot="1" x14ac:dyDescent="0.25">
      <c r="A210" s="9"/>
      <c r="B210" s="16"/>
      <c r="C210" s="80"/>
      <c r="D210" s="80"/>
      <c r="E210" s="80"/>
      <c r="F210" s="80"/>
      <c r="G210" s="80"/>
      <c r="H210" s="80"/>
      <c r="I210" s="80"/>
      <c r="J210" s="80"/>
      <c r="K210" s="80"/>
      <c r="L210" s="70"/>
    </row>
    <row r="211" spans="1:12" ht="10.8" thickBot="1" x14ac:dyDescent="0.25">
      <c r="A211" s="25">
        <v>9</v>
      </c>
      <c r="B211" s="17" t="s">
        <v>211</v>
      </c>
      <c r="C211" s="79">
        <f>+C213</f>
        <v>12613403077</v>
      </c>
      <c r="D211" s="79">
        <f t="shared" ref="D211:K211" si="58">+D213</f>
        <v>-4059605717</v>
      </c>
      <c r="E211" s="79">
        <f t="shared" si="58"/>
        <v>-4977023444</v>
      </c>
      <c r="F211" s="79">
        <f t="shared" si="58"/>
        <v>3576773916</v>
      </c>
      <c r="G211" s="79">
        <f t="shared" si="58"/>
        <v>0</v>
      </c>
      <c r="H211" s="79">
        <f t="shared" si="58"/>
        <v>0</v>
      </c>
      <c r="I211" s="79">
        <f t="shared" si="58"/>
        <v>0</v>
      </c>
      <c r="J211" s="79">
        <f t="shared" si="58"/>
        <v>0</v>
      </c>
      <c r="K211" s="79">
        <f t="shared" si="58"/>
        <v>3576773916</v>
      </c>
      <c r="L211" s="69">
        <v>0</v>
      </c>
    </row>
    <row r="212" spans="1:12" x14ac:dyDescent="0.2">
      <c r="A212" s="9"/>
      <c r="B212" s="16"/>
      <c r="C212" s="78"/>
      <c r="D212" s="78"/>
      <c r="E212" s="78"/>
      <c r="F212" s="78"/>
      <c r="G212" s="78"/>
      <c r="H212" s="78"/>
      <c r="I212" s="78"/>
      <c r="J212" s="78"/>
      <c r="K212" s="78"/>
    </row>
    <row r="213" spans="1:12" hidden="1" outlineLevel="1" x14ac:dyDescent="0.2">
      <c r="A213" s="8" t="s">
        <v>212</v>
      </c>
      <c r="B213" s="18" t="s">
        <v>213</v>
      </c>
      <c r="C213" s="81">
        <f>+C215+C216</f>
        <v>12613403077</v>
      </c>
      <c r="D213" s="81">
        <f t="shared" ref="D213:K213" si="59">+D215+D216</f>
        <v>-4059605717</v>
      </c>
      <c r="E213" s="81">
        <f t="shared" si="59"/>
        <v>-4977023444</v>
      </c>
      <c r="F213" s="81">
        <f t="shared" si="59"/>
        <v>3576773916</v>
      </c>
      <c r="G213" s="81">
        <f t="shared" si="59"/>
        <v>0</v>
      </c>
      <c r="H213" s="81">
        <f t="shared" si="59"/>
        <v>0</v>
      </c>
      <c r="I213" s="81">
        <f t="shared" si="59"/>
        <v>0</v>
      </c>
      <c r="J213" s="81">
        <f t="shared" si="59"/>
        <v>0</v>
      </c>
      <c r="K213" s="81">
        <f t="shared" si="59"/>
        <v>3576773916</v>
      </c>
      <c r="L213" s="73">
        <f>+(J213/F213)*100</f>
        <v>0</v>
      </c>
    </row>
    <row r="214" spans="1:12" hidden="1" outlineLevel="1" x14ac:dyDescent="0.2">
      <c r="A214" s="9"/>
      <c r="B214" s="16"/>
      <c r="C214" s="78"/>
      <c r="D214" s="78"/>
      <c r="E214" s="78"/>
      <c r="F214" s="78"/>
      <c r="G214" s="78"/>
      <c r="H214" s="78"/>
      <c r="I214" s="78"/>
      <c r="J214" s="80"/>
      <c r="K214" s="80"/>
    </row>
    <row r="215" spans="1:12" hidden="1" collapsed="1" x14ac:dyDescent="0.2">
      <c r="A215" s="9" t="s">
        <v>214</v>
      </c>
      <c r="B215" s="20" t="s">
        <v>215</v>
      </c>
      <c r="C215" s="80">
        <v>0</v>
      </c>
      <c r="D215" s="80">
        <v>0</v>
      </c>
      <c r="E215" s="80">
        <v>0</v>
      </c>
      <c r="F215" s="80">
        <f>+C215+D215+E215</f>
        <v>0</v>
      </c>
      <c r="G215" s="80">
        <v>0</v>
      </c>
      <c r="H215" s="80">
        <v>0</v>
      </c>
      <c r="I215" s="80">
        <v>0</v>
      </c>
      <c r="J215" s="80">
        <f>+G215+H215</f>
        <v>0</v>
      </c>
      <c r="K215" s="80">
        <f>+F215-J215-I215</f>
        <v>0</v>
      </c>
      <c r="L215" s="74" t="e">
        <f>+(J215/F215)*100</f>
        <v>#DIV/0!</v>
      </c>
    </row>
    <row r="216" spans="1:12" x14ac:dyDescent="0.2">
      <c r="A216" s="9" t="s">
        <v>216</v>
      </c>
      <c r="B216" s="16" t="s">
        <v>217</v>
      </c>
      <c r="C216" s="80">
        <v>12613403077</v>
      </c>
      <c r="D216" s="80">
        <v>-4059605717</v>
      </c>
      <c r="E216" s="80">
        <v>-4977023444</v>
      </c>
      <c r="F216" s="80">
        <f>+C216+D216+E216</f>
        <v>3576773916</v>
      </c>
      <c r="G216" s="80">
        <v>0</v>
      </c>
      <c r="H216" s="80">
        <v>0</v>
      </c>
      <c r="I216" s="80">
        <v>0</v>
      </c>
      <c r="J216" s="80">
        <f>+G216+H216</f>
        <v>0</v>
      </c>
      <c r="K216" s="80">
        <f>+F216-J216-I216</f>
        <v>3576773916</v>
      </c>
      <c r="L216" s="74">
        <f>+(J216/F216)*100</f>
        <v>0</v>
      </c>
    </row>
    <row r="217" spans="1:12" ht="10.8" thickBot="1" x14ac:dyDescent="0.25">
      <c r="A217" s="26"/>
      <c r="B217" s="21"/>
      <c r="C217" s="84"/>
      <c r="D217" s="84"/>
      <c r="E217" s="84"/>
      <c r="F217" s="84"/>
      <c r="G217" s="84"/>
      <c r="H217" s="84"/>
      <c r="I217" s="84"/>
      <c r="J217" s="84"/>
      <c r="K217" s="84"/>
      <c r="L217" s="71"/>
    </row>
    <row r="218" spans="1:12" ht="10.8" thickBot="1" x14ac:dyDescent="0.25">
      <c r="A218" s="14"/>
      <c r="B218" s="15"/>
      <c r="C218" s="72"/>
      <c r="D218" s="72"/>
      <c r="E218" s="72"/>
      <c r="F218" s="72"/>
      <c r="G218" s="72"/>
      <c r="H218" s="72"/>
      <c r="I218" s="72"/>
      <c r="J218" s="72"/>
      <c r="K218" s="72"/>
      <c r="L218" s="75"/>
    </row>
    <row r="219" spans="1:12" ht="10.8" thickTop="1" x14ac:dyDescent="0.2"/>
  </sheetData>
  <mergeCells count="14">
    <mergeCell ref="E8:E9"/>
    <mergeCell ref="A6:L6"/>
    <mergeCell ref="F8:F9"/>
    <mergeCell ref="L8:L9"/>
    <mergeCell ref="M8:M9"/>
    <mergeCell ref="A8:A9"/>
    <mergeCell ref="B8:B9"/>
    <mergeCell ref="C8:C9"/>
    <mergeCell ref="D8:D9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4" firstPageNumber="11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8"/>
  <sheetViews>
    <sheetView showGridLines="0" tabSelected="1" zoomScaleNormal="100" workbookViewId="0">
      <pane ySplit="8" topLeftCell="A9" activePane="bottomLeft" state="frozen"/>
      <selection activeCell="G23" sqref="G23"/>
      <selection pane="bottomLeft" activeCell="G23" sqref="G23"/>
    </sheetView>
  </sheetViews>
  <sheetFormatPr baseColWidth="10" defaultColWidth="11.44140625" defaultRowHeight="10.199999999999999" outlineLevelRow="1" x14ac:dyDescent="0.2"/>
  <cols>
    <col min="1" max="1" width="7" style="23" customWidth="1"/>
    <col min="2" max="2" width="44.44140625" style="23" bestFit="1" customWidth="1"/>
    <col min="3" max="3" width="10.109375" style="62" bestFit="1" customWidth="1"/>
    <col min="4" max="4" width="11.88671875" style="62" bestFit="1" customWidth="1"/>
    <col min="5" max="5" width="13.5546875" style="62" bestFit="1" customWidth="1"/>
    <col min="6" max="6" width="10.6640625" style="62" bestFit="1" customWidth="1"/>
    <col min="7" max="7" width="11.6640625" style="62" customWidth="1"/>
    <col min="8" max="9" width="11.6640625" style="62" bestFit="1" customWidth="1"/>
    <col min="10" max="10" width="12.33203125" style="62" bestFit="1" customWidth="1"/>
    <col min="11" max="11" width="12.6640625" style="62" bestFit="1" customWidth="1"/>
    <col min="12" max="12" width="6.5546875" style="62" customWidth="1"/>
    <col min="13" max="13" width="11.44140625" style="23" hidden="1" customWidth="1"/>
    <col min="14" max="16" width="11.44140625" style="23" customWidth="1"/>
    <col min="17" max="16384" width="11.44140625" style="23"/>
  </cols>
  <sheetData>
    <row r="1" spans="1:15" x14ac:dyDescent="0.2">
      <c r="A1" s="287" t="s">
        <v>355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4"/>
      <c r="N1" s="3"/>
      <c r="O1" s="1"/>
    </row>
    <row r="2" spans="1:15" x14ac:dyDescent="0.2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4"/>
      <c r="N2" s="3"/>
      <c r="O2" s="1"/>
    </row>
    <row r="3" spans="1:15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4"/>
      <c r="N3" s="3"/>
      <c r="O3" s="1"/>
    </row>
    <row r="4" spans="1:15" x14ac:dyDescent="0.2">
      <c r="A4" s="287" t="str">
        <f>+'PROGRAMA 03 CON PROYEC.'!A4:L4</f>
        <v>ESTADO DE EGRESOS PRESUPUESTARIOS AL 31 DICIEMBRE 2021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4"/>
      <c r="N4" s="3"/>
      <c r="O4" s="1"/>
    </row>
    <row r="5" spans="1:15" x14ac:dyDescent="0.2">
      <c r="A5" s="286" t="s">
        <v>339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4"/>
      <c r="N5" s="3"/>
      <c r="O5" s="1"/>
    </row>
    <row r="6" spans="1:15" s="24" customFormat="1" x14ac:dyDescent="0.2">
      <c r="A6" s="29"/>
      <c r="B6" s="29"/>
      <c r="C6" s="115"/>
      <c r="D6" s="115"/>
      <c r="E6" s="115"/>
      <c r="F6" s="115"/>
      <c r="G6" s="114"/>
      <c r="H6" s="114"/>
      <c r="I6" s="114"/>
      <c r="J6" s="114"/>
      <c r="K6" s="115"/>
      <c r="L6" s="116"/>
    </row>
    <row r="7" spans="1:15" ht="24.75" customHeight="1" x14ac:dyDescent="0.2">
      <c r="A7" s="310" t="s">
        <v>4</v>
      </c>
      <c r="B7" s="302" t="s">
        <v>5</v>
      </c>
      <c r="C7" s="312" t="s">
        <v>6</v>
      </c>
      <c r="D7" s="312" t="s">
        <v>331</v>
      </c>
      <c r="E7" s="312" t="s">
        <v>7</v>
      </c>
      <c r="F7" s="312" t="s">
        <v>8</v>
      </c>
      <c r="G7" s="63" t="s">
        <v>9</v>
      </c>
      <c r="H7" s="92" t="s">
        <v>10</v>
      </c>
      <c r="I7" s="94" t="s">
        <v>11</v>
      </c>
      <c r="J7" s="64" t="s">
        <v>12</v>
      </c>
      <c r="K7" s="63" t="s">
        <v>332</v>
      </c>
      <c r="L7" s="314" t="s">
        <v>13</v>
      </c>
      <c r="M7" s="308"/>
    </row>
    <row r="8" spans="1:15" ht="13.2" customHeight="1" x14ac:dyDescent="0.2">
      <c r="A8" s="311"/>
      <c r="B8" s="304"/>
      <c r="C8" s="313"/>
      <c r="D8" s="313"/>
      <c r="E8" s="313"/>
      <c r="F8" s="313"/>
      <c r="G8" s="65" t="str">
        <f>+'PROGRAMA 03 CON PROYEC.'!G9</f>
        <v>AL 30/09/2021</v>
      </c>
      <c r="H8" s="65" t="str">
        <f>+'PROGRAMA 03 CON PROYEC.'!H9</f>
        <v>AL 31/12/2021</v>
      </c>
      <c r="I8" s="65" t="str">
        <f>+H8</f>
        <v>AL 31/12/2021</v>
      </c>
      <c r="J8" s="93" t="str">
        <f>+H8</f>
        <v>AL 31/12/2021</v>
      </c>
      <c r="K8" s="65" t="str">
        <f>+H8</f>
        <v>AL 31/12/2021</v>
      </c>
      <c r="L8" s="315"/>
      <c r="M8" s="309"/>
    </row>
    <row r="9" spans="1:15" s="24" customFormat="1" ht="9.75" customHeight="1" x14ac:dyDescent="0.2">
      <c r="A9" s="5"/>
      <c r="B9" s="5"/>
      <c r="C9" s="66"/>
      <c r="D9" s="66"/>
      <c r="E9" s="66"/>
      <c r="F9" s="66" t="s">
        <v>3</v>
      </c>
      <c r="G9" s="66"/>
      <c r="H9" s="66"/>
      <c r="I9" s="67"/>
      <c r="J9" s="67"/>
      <c r="K9" s="66"/>
      <c r="L9" s="66"/>
      <c r="M9" s="5"/>
    </row>
    <row r="10" spans="1:15" s="24" customFormat="1" x14ac:dyDescent="0.2">
      <c r="A10" s="6"/>
      <c r="B10" s="6"/>
      <c r="C10" s="77">
        <f>+C12+C52+C127+C165+C188+C210</f>
        <v>510349786</v>
      </c>
      <c r="D10" s="77">
        <f>+D12+D52+D127+D165+D188+D210</f>
        <v>0</v>
      </c>
      <c r="E10" s="77">
        <f t="shared" ref="E10:K10" si="0">+E12+E52+E127+E165+E188+E210</f>
        <v>0</v>
      </c>
      <c r="F10" s="77">
        <f>+F12+F52+F127+F165+F188+F210</f>
        <v>510349786</v>
      </c>
      <c r="G10" s="77">
        <f t="shared" si="0"/>
        <v>221687693.00999999</v>
      </c>
      <c r="H10" s="77">
        <f t="shared" si="0"/>
        <v>164716762.08000001</v>
      </c>
      <c r="I10" s="77">
        <f t="shared" si="0"/>
        <v>0</v>
      </c>
      <c r="J10" s="77">
        <f t="shared" si="0"/>
        <v>386404455.08999997</v>
      </c>
      <c r="K10" s="77">
        <f t="shared" si="0"/>
        <v>123945330.91000001</v>
      </c>
      <c r="L10" s="68">
        <f>+(J10/F10)*100</f>
        <v>75.713650850830376</v>
      </c>
      <c r="M10" s="5"/>
    </row>
    <row r="11" spans="1:15" ht="8.25" customHeight="1" thickBot="1" x14ac:dyDescent="0.25">
      <c r="A11" s="9"/>
      <c r="B11" s="7"/>
      <c r="C11" s="78"/>
      <c r="D11" s="78"/>
      <c r="E11" s="78"/>
      <c r="F11" s="78"/>
      <c r="G11" s="78"/>
      <c r="H11" s="78"/>
      <c r="I11" s="78"/>
      <c r="J11" s="78"/>
      <c r="K11" s="78"/>
    </row>
    <row r="12" spans="1:15" ht="10.8" thickBot="1" x14ac:dyDescent="0.25">
      <c r="A12" s="25" t="s">
        <v>14</v>
      </c>
      <c r="B12" s="17" t="s">
        <v>15</v>
      </c>
      <c r="C12" s="79">
        <f>+C14+C20+C26+C34+C42+C48</f>
        <v>300389500</v>
      </c>
      <c r="D12" s="79">
        <f t="shared" ref="D12:K12" si="1">+D14+D20+D26+D34+D42+D48</f>
        <v>0</v>
      </c>
      <c r="E12" s="79">
        <f t="shared" si="1"/>
        <v>0</v>
      </c>
      <c r="F12" s="79">
        <f t="shared" si="1"/>
        <v>300389500</v>
      </c>
      <c r="G12" s="79">
        <f t="shared" si="1"/>
        <v>175925567.03</v>
      </c>
      <c r="H12" s="79">
        <f t="shared" si="1"/>
        <v>70541181.030000001</v>
      </c>
      <c r="I12" s="79">
        <f t="shared" si="1"/>
        <v>0</v>
      </c>
      <c r="J12" s="79">
        <f t="shared" si="1"/>
        <v>246466748.06</v>
      </c>
      <c r="K12" s="79">
        <f t="shared" si="1"/>
        <v>53922751.940000005</v>
      </c>
      <c r="L12" s="69">
        <f>+(J12/F12)*100</f>
        <v>82.04905566273122</v>
      </c>
    </row>
    <row r="13" spans="1:15" ht="8.25" customHeight="1" collapsed="1" x14ac:dyDescent="0.2">
      <c r="A13" s="9"/>
      <c r="B13" s="16"/>
      <c r="C13" s="80"/>
      <c r="D13" s="80"/>
      <c r="E13" s="80"/>
      <c r="F13" s="80"/>
      <c r="G13" s="80"/>
      <c r="H13" s="80"/>
      <c r="I13" s="80"/>
      <c r="J13" s="80"/>
      <c r="K13" s="80"/>
      <c r="L13" s="70"/>
    </row>
    <row r="14" spans="1:15" hidden="1" outlineLevel="1" x14ac:dyDescent="0.2">
      <c r="A14" s="8" t="s">
        <v>16</v>
      </c>
      <c r="B14" s="18" t="s">
        <v>17</v>
      </c>
      <c r="C14" s="81">
        <f>+C16+C17+C18</f>
        <v>108756000</v>
      </c>
      <c r="D14" s="81">
        <f t="shared" ref="D14:K14" si="2">+D16+D17+D18</f>
        <v>0</v>
      </c>
      <c r="E14" s="81">
        <f t="shared" si="2"/>
        <v>0</v>
      </c>
      <c r="F14" s="81">
        <f t="shared" si="2"/>
        <v>108756000</v>
      </c>
      <c r="G14" s="81">
        <f t="shared" si="2"/>
        <v>62823825.700000003</v>
      </c>
      <c r="H14" s="81">
        <f t="shared" si="2"/>
        <v>22487200</v>
      </c>
      <c r="I14" s="81">
        <f t="shared" si="2"/>
        <v>0</v>
      </c>
      <c r="J14" s="81">
        <f t="shared" si="2"/>
        <v>85311025.700000003</v>
      </c>
      <c r="K14" s="81">
        <f t="shared" si="2"/>
        <v>23444974.299999997</v>
      </c>
      <c r="L14" s="73">
        <f>+(J14/F14)*100</f>
        <v>78.442592316745746</v>
      </c>
    </row>
    <row r="15" spans="1:15" ht="8.25" hidden="1" customHeight="1" outlineLevel="1" x14ac:dyDescent="0.2">
      <c r="A15" s="9"/>
      <c r="B15" s="16"/>
      <c r="C15" s="80"/>
      <c r="D15" s="80"/>
      <c r="E15" s="80"/>
      <c r="F15" s="80"/>
      <c r="G15" s="80"/>
      <c r="H15" s="80"/>
      <c r="I15" s="80"/>
      <c r="J15" s="80"/>
      <c r="K15" s="80"/>
      <c r="L15" s="70"/>
    </row>
    <row r="16" spans="1:15" collapsed="1" x14ac:dyDescent="0.2">
      <c r="A16" s="10" t="s">
        <v>18</v>
      </c>
      <c r="B16" s="19" t="s">
        <v>291</v>
      </c>
      <c r="C16" s="80">
        <v>108756000</v>
      </c>
      <c r="D16" s="80">
        <v>0</v>
      </c>
      <c r="E16" s="80">
        <v>0</v>
      </c>
      <c r="F16" s="80">
        <f>+C16+D16+E16</f>
        <v>108756000</v>
      </c>
      <c r="G16" s="80">
        <v>62823825.700000003</v>
      </c>
      <c r="H16" s="80">
        <v>22487200</v>
      </c>
      <c r="I16" s="80">
        <v>0</v>
      </c>
      <c r="J16" s="80">
        <f>+G16+H16</f>
        <v>85311025.700000003</v>
      </c>
      <c r="K16" s="80">
        <f>+F16-J16-I16</f>
        <v>23444974.299999997</v>
      </c>
      <c r="L16" s="74">
        <f>+(J16/F16)*100</f>
        <v>78.442592316745746</v>
      </c>
    </row>
    <row r="17" spans="1:12" hidden="1" x14ac:dyDescent="0.2">
      <c r="A17" s="11" t="s">
        <v>19</v>
      </c>
      <c r="B17" s="16" t="s">
        <v>292</v>
      </c>
      <c r="C17" s="80">
        <v>0</v>
      </c>
      <c r="D17" s="80">
        <v>0</v>
      </c>
      <c r="E17" s="80">
        <v>0</v>
      </c>
      <c r="F17" s="80">
        <f>+C17+D17+E17</f>
        <v>0</v>
      </c>
      <c r="G17" s="80">
        <v>0</v>
      </c>
      <c r="H17" s="80">
        <v>0</v>
      </c>
      <c r="I17" s="80">
        <v>0</v>
      </c>
      <c r="J17" s="80">
        <f>+G17+H17</f>
        <v>0</v>
      </c>
      <c r="K17" s="80">
        <f>+F17-J17-I17</f>
        <v>0</v>
      </c>
      <c r="L17" s="74" t="e">
        <f>+(J17/F17)*100</f>
        <v>#DIV/0!</v>
      </c>
    </row>
    <row r="18" spans="1:12" hidden="1" x14ac:dyDescent="0.2">
      <c r="A18" s="11" t="s">
        <v>231</v>
      </c>
      <c r="B18" s="16" t="s">
        <v>232</v>
      </c>
      <c r="C18" s="80">
        <v>0</v>
      </c>
      <c r="D18" s="80">
        <v>0</v>
      </c>
      <c r="E18" s="80">
        <v>0</v>
      </c>
      <c r="F18" s="80">
        <f>+C18+D18+E18</f>
        <v>0</v>
      </c>
      <c r="G18" s="80">
        <v>0</v>
      </c>
      <c r="H18" s="80">
        <v>0</v>
      </c>
      <c r="I18" s="80">
        <v>0</v>
      </c>
      <c r="J18" s="80">
        <f>+G18+H18</f>
        <v>0</v>
      </c>
      <c r="K18" s="80">
        <f>+F18-J18-I18</f>
        <v>0</v>
      </c>
      <c r="L18" s="74" t="e">
        <f>+(J18/F18)*100</f>
        <v>#DIV/0!</v>
      </c>
    </row>
    <row r="19" spans="1:12" ht="8.25" hidden="1" customHeight="1" outlineLevel="1" x14ac:dyDescent="0.2">
      <c r="A19" s="9"/>
      <c r="B19" s="16"/>
      <c r="C19" s="78"/>
      <c r="D19" s="78"/>
      <c r="E19" s="78"/>
      <c r="F19" s="78"/>
      <c r="G19" s="78"/>
      <c r="H19" s="78"/>
      <c r="I19" s="78"/>
      <c r="J19" s="78"/>
      <c r="K19" s="78"/>
    </row>
    <row r="20" spans="1:12" hidden="1" outlineLevel="1" x14ac:dyDescent="0.2">
      <c r="A20" s="8" t="s">
        <v>20</v>
      </c>
      <c r="B20" s="18" t="s">
        <v>21</v>
      </c>
      <c r="C20" s="81">
        <f>+C22+C23+C24</f>
        <v>3719000</v>
      </c>
      <c r="D20" s="81">
        <f t="shared" ref="D20:K20" si="3">+D22+D23+D24</f>
        <v>0</v>
      </c>
      <c r="E20" s="81">
        <f t="shared" si="3"/>
        <v>0</v>
      </c>
      <c r="F20" s="81">
        <f t="shared" si="3"/>
        <v>3719000</v>
      </c>
      <c r="G20" s="81">
        <f t="shared" si="3"/>
        <v>1010813.0499999999</v>
      </c>
      <c r="H20" s="81">
        <f t="shared" si="3"/>
        <v>342482.88</v>
      </c>
      <c r="I20" s="81">
        <f t="shared" si="3"/>
        <v>0</v>
      </c>
      <c r="J20" s="81">
        <f t="shared" si="3"/>
        <v>1353295.93</v>
      </c>
      <c r="K20" s="81">
        <f t="shared" si="3"/>
        <v>2365704.0700000003</v>
      </c>
      <c r="L20" s="73">
        <f>+(J20/F20)*100</f>
        <v>36.388704759343909</v>
      </c>
    </row>
    <row r="21" spans="1:12" ht="8.25" hidden="1" customHeight="1" outlineLevel="1" x14ac:dyDescent="0.2">
      <c r="A21" s="9"/>
      <c r="B21" s="16"/>
      <c r="C21" s="78"/>
      <c r="D21" s="78"/>
      <c r="E21" s="78"/>
      <c r="F21" s="78"/>
      <c r="G21" s="78"/>
      <c r="H21" s="78"/>
      <c r="I21" s="78"/>
      <c r="J21" s="78"/>
      <c r="K21" s="78"/>
    </row>
    <row r="22" spans="1:12" collapsed="1" x14ac:dyDescent="0.2">
      <c r="A22" s="11" t="s">
        <v>22</v>
      </c>
      <c r="B22" s="16" t="s">
        <v>23</v>
      </c>
      <c r="C22" s="80">
        <v>3719000</v>
      </c>
      <c r="D22" s="80">
        <v>0</v>
      </c>
      <c r="E22" s="80">
        <v>0</v>
      </c>
      <c r="F22" s="80">
        <f>+C22+D22+E22</f>
        <v>3719000</v>
      </c>
      <c r="G22" s="80">
        <v>1010813.0499999999</v>
      </c>
      <c r="H22" s="80">
        <v>342482.88</v>
      </c>
      <c r="I22" s="80">
        <v>0</v>
      </c>
      <c r="J22" s="80">
        <f>+G22+H22</f>
        <v>1353295.93</v>
      </c>
      <c r="K22" s="80">
        <f>+F22-J22-I22</f>
        <v>2365704.0700000003</v>
      </c>
      <c r="L22" s="74">
        <f>+(J22/F22)*100</f>
        <v>36.388704759343909</v>
      </c>
    </row>
    <row r="23" spans="1:12" hidden="1" x14ac:dyDescent="0.2">
      <c r="A23" s="11" t="s">
        <v>357</v>
      </c>
      <c r="B23" s="16" t="s">
        <v>358</v>
      </c>
      <c r="C23" s="80">
        <v>0</v>
      </c>
      <c r="D23" s="80">
        <v>0</v>
      </c>
      <c r="E23" s="80">
        <v>0</v>
      </c>
      <c r="F23" s="80">
        <f>+C23+D23+E23</f>
        <v>0</v>
      </c>
      <c r="G23" s="80">
        <v>0</v>
      </c>
      <c r="H23" s="80">
        <v>0</v>
      </c>
      <c r="I23" s="80">
        <v>0</v>
      </c>
      <c r="J23" s="80">
        <f>+G23+H23</f>
        <v>0</v>
      </c>
      <c r="K23" s="80">
        <f>+F23-J23-I23</f>
        <v>0</v>
      </c>
      <c r="L23" s="74" t="e">
        <f>+(J23/F23)*100</f>
        <v>#DIV/0!</v>
      </c>
    </row>
    <row r="24" spans="1:12" hidden="1" x14ac:dyDescent="0.2">
      <c r="A24" s="11" t="s">
        <v>24</v>
      </c>
      <c r="B24" s="16" t="s">
        <v>25</v>
      </c>
      <c r="C24" s="80">
        <v>0</v>
      </c>
      <c r="D24" s="80">
        <v>0</v>
      </c>
      <c r="E24" s="80">
        <v>0</v>
      </c>
      <c r="F24" s="80">
        <f>+C24+D24+E24</f>
        <v>0</v>
      </c>
      <c r="G24" s="80">
        <v>0</v>
      </c>
      <c r="H24" s="80">
        <v>0</v>
      </c>
      <c r="I24" s="80">
        <v>0</v>
      </c>
      <c r="J24" s="80">
        <f>+G24+H24</f>
        <v>0</v>
      </c>
      <c r="K24" s="80">
        <f>+F24-J24-I24</f>
        <v>0</v>
      </c>
      <c r="L24" s="74" t="e">
        <f>+(J24/F24)*100</f>
        <v>#DIV/0!</v>
      </c>
    </row>
    <row r="25" spans="1:12" ht="8.25" hidden="1" customHeight="1" outlineLevel="1" x14ac:dyDescent="0.2">
      <c r="A25" s="9"/>
      <c r="B25" s="16"/>
      <c r="C25" s="78"/>
      <c r="D25" s="78"/>
      <c r="E25" s="78"/>
      <c r="F25" s="78"/>
      <c r="G25" s="78"/>
      <c r="H25" s="78"/>
      <c r="I25" s="78"/>
      <c r="J25" s="78"/>
      <c r="K25" s="78"/>
    </row>
    <row r="26" spans="1:12" hidden="1" outlineLevel="1" x14ac:dyDescent="0.2">
      <c r="A26" s="8" t="s">
        <v>26</v>
      </c>
      <c r="B26" s="18" t="s">
        <v>27</v>
      </c>
      <c r="C26" s="81">
        <f>+C28+C29+C30+C31+C32</f>
        <v>128769100</v>
      </c>
      <c r="D26" s="81">
        <f t="shared" ref="D26:K26" si="4">+D28+D29+D30+D31+D32</f>
        <v>0</v>
      </c>
      <c r="E26" s="81">
        <f t="shared" si="4"/>
        <v>0</v>
      </c>
      <c r="F26" s="81">
        <f t="shared" si="4"/>
        <v>128769100</v>
      </c>
      <c r="G26" s="81">
        <f t="shared" si="4"/>
        <v>74770299.299999997</v>
      </c>
      <c r="H26" s="81">
        <f t="shared" si="4"/>
        <v>35883547.390000001</v>
      </c>
      <c r="I26" s="81">
        <f t="shared" si="4"/>
        <v>0</v>
      </c>
      <c r="J26" s="81">
        <f t="shared" si="4"/>
        <v>110653846.69</v>
      </c>
      <c r="K26" s="81">
        <f t="shared" si="4"/>
        <v>18115253.310000002</v>
      </c>
      <c r="L26" s="73">
        <f>+(J26/F26)*100</f>
        <v>85.931987324598836</v>
      </c>
    </row>
    <row r="27" spans="1:12" ht="8.25" hidden="1" customHeight="1" outlineLevel="1" x14ac:dyDescent="0.2">
      <c r="A27" s="9"/>
      <c r="B27" s="16"/>
      <c r="C27" s="78"/>
      <c r="D27" s="78"/>
      <c r="E27" s="78"/>
      <c r="F27" s="78"/>
      <c r="G27" s="78"/>
      <c r="H27" s="78"/>
      <c r="I27" s="78"/>
      <c r="J27" s="78"/>
      <c r="K27" s="78"/>
    </row>
    <row r="28" spans="1:12" collapsed="1" x14ac:dyDescent="0.2">
      <c r="A28" s="11" t="s">
        <v>28</v>
      </c>
      <c r="B28" s="16" t="s">
        <v>293</v>
      </c>
      <c r="C28" s="80">
        <v>48726800</v>
      </c>
      <c r="D28" s="80">
        <v>0</v>
      </c>
      <c r="E28" s="80">
        <v>0</v>
      </c>
      <c r="F28" s="80">
        <f>+C28+D28+E28</f>
        <v>48726800</v>
      </c>
      <c r="G28" s="80">
        <v>32252845.399999999</v>
      </c>
      <c r="H28" s="80">
        <v>10485044</v>
      </c>
      <c r="I28" s="80">
        <v>0</v>
      </c>
      <c r="J28" s="80">
        <f>+G28+H28</f>
        <v>42737889.399999999</v>
      </c>
      <c r="K28" s="80">
        <f>+F28-J28-I28</f>
        <v>5988910.6000000015</v>
      </c>
      <c r="L28" s="74">
        <f>+(J28/F28)*100</f>
        <v>87.709206022147967</v>
      </c>
    </row>
    <row r="29" spans="1:12" x14ac:dyDescent="0.2">
      <c r="A29" s="11" t="s">
        <v>29</v>
      </c>
      <c r="B29" s="16" t="s">
        <v>294</v>
      </c>
      <c r="C29" s="80">
        <v>32806000</v>
      </c>
      <c r="D29" s="80">
        <v>0</v>
      </c>
      <c r="E29" s="80">
        <v>0</v>
      </c>
      <c r="F29" s="80">
        <f>+C29+D29+E29</f>
        <v>32806000</v>
      </c>
      <c r="G29" s="80">
        <v>18894493.75</v>
      </c>
      <c r="H29" s="80">
        <v>7064447.5</v>
      </c>
      <c r="I29" s="80">
        <v>0</v>
      </c>
      <c r="J29" s="80">
        <f>+G29+H29</f>
        <v>25958941.25</v>
      </c>
      <c r="K29" s="80">
        <f>+F29-J29-I29</f>
        <v>6847058.75</v>
      </c>
      <c r="L29" s="74">
        <f>+(J29/F29)*100</f>
        <v>79.128638816070236</v>
      </c>
    </row>
    <row r="30" spans="1:12" x14ac:dyDescent="0.2">
      <c r="A30" s="11" t="s">
        <v>30</v>
      </c>
      <c r="B30" s="16" t="s">
        <v>295</v>
      </c>
      <c r="C30" s="80">
        <v>18550400</v>
      </c>
      <c r="D30" s="80">
        <v>0</v>
      </c>
      <c r="E30" s="80">
        <v>0</v>
      </c>
      <c r="F30" s="80">
        <f>+C30+D30+E30</f>
        <v>18550400</v>
      </c>
      <c r="G30" s="80">
        <v>284790.8</v>
      </c>
      <c r="H30" s="80">
        <v>15666260.390000001</v>
      </c>
      <c r="I30" s="80">
        <v>0</v>
      </c>
      <c r="J30" s="80">
        <f>+G30+H30</f>
        <v>15951051.190000001</v>
      </c>
      <c r="K30" s="80">
        <f>+F30-J30-I30</f>
        <v>2599348.8099999987</v>
      </c>
      <c r="L30" s="74">
        <f>+(J30/F30)*100</f>
        <v>85.987640104795588</v>
      </c>
    </row>
    <row r="31" spans="1:12" x14ac:dyDescent="0.2">
      <c r="A31" s="11" t="s">
        <v>31</v>
      </c>
      <c r="B31" s="16" t="s">
        <v>32</v>
      </c>
      <c r="C31" s="80">
        <v>16953900</v>
      </c>
      <c r="D31" s="80">
        <v>0</v>
      </c>
      <c r="E31" s="80">
        <v>0</v>
      </c>
      <c r="F31" s="80">
        <f>+C31+D31+E31</f>
        <v>16953900</v>
      </c>
      <c r="G31" s="80">
        <v>15598192.85</v>
      </c>
      <c r="H31" s="80">
        <v>0</v>
      </c>
      <c r="I31" s="80">
        <v>0</v>
      </c>
      <c r="J31" s="80">
        <f>+G31+H31</f>
        <v>15598192.85</v>
      </c>
      <c r="K31" s="80">
        <f>+F31-J31-I31</f>
        <v>1355707.1500000004</v>
      </c>
      <c r="L31" s="74">
        <f>+(J31/F31)*100</f>
        <v>92.003567615710836</v>
      </c>
    </row>
    <row r="32" spans="1:12" x14ac:dyDescent="0.2">
      <c r="A32" s="11" t="s">
        <v>33</v>
      </c>
      <c r="B32" s="16" t="s">
        <v>34</v>
      </c>
      <c r="C32" s="80">
        <v>11732000</v>
      </c>
      <c r="D32" s="80">
        <v>0</v>
      </c>
      <c r="E32" s="80">
        <v>0</v>
      </c>
      <c r="F32" s="80">
        <f>+C32+D32+E32</f>
        <v>11732000</v>
      </c>
      <c r="G32" s="80">
        <v>7739976.5</v>
      </c>
      <c r="H32" s="80">
        <v>2667795.5</v>
      </c>
      <c r="I32" s="80">
        <v>0</v>
      </c>
      <c r="J32" s="80">
        <f>+G32+H32</f>
        <v>10407772</v>
      </c>
      <c r="K32" s="80">
        <f>+F32-J32-I32</f>
        <v>1324228</v>
      </c>
      <c r="L32" s="74">
        <f>+(J32/F32)*100</f>
        <v>88.712683259461301</v>
      </c>
    </row>
    <row r="33" spans="1:12" ht="7.2" hidden="1" customHeight="1" outlineLevel="1" x14ac:dyDescent="0.2">
      <c r="A33" s="9"/>
      <c r="B33" s="16"/>
      <c r="C33" s="78"/>
      <c r="D33" s="78"/>
      <c r="E33" s="78"/>
      <c r="F33" s="78"/>
      <c r="G33" s="78"/>
      <c r="H33" s="78"/>
      <c r="I33" s="78"/>
      <c r="J33" s="78"/>
      <c r="K33" s="78"/>
    </row>
    <row r="34" spans="1:12" hidden="1" outlineLevel="1" x14ac:dyDescent="0.2">
      <c r="A34" s="8" t="s">
        <v>35</v>
      </c>
      <c r="B34" s="18" t="s">
        <v>36</v>
      </c>
      <c r="C34" s="81">
        <f>+C36+C37+C38+C39+C40</f>
        <v>37301000</v>
      </c>
      <c r="D34" s="81">
        <f t="shared" ref="D34:K34" si="5">+D36+D37+D38+D39+D40</f>
        <v>0</v>
      </c>
      <c r="E34" s="81">
        <f t="shared" si="5"/>
        <v>0</v>
      </c>
      <c r="F34" s="81">
        <f t="shared" si="5"/>
        <v>37301000</v>
      </c>
      <c r="G34" s="81">
        <f t="shared" si="5"/>
        <v>23589433.010000002</v>
      </c>
      <c r="H34" s="81">
        <f t="shared" si="5"/>
        <v>7476096.8599999985</v>
      </c>
      <c r="I34" s="81">
        <f t="shared" si="5"/>
        <v>0</v>
      </c>
      <c r="J34" s="81">
        <f t="shared" si="5"/>
        <v>31065529.870000005</v>
      </c>
      <c r="K34" s="81">
        <f t="shared" si="5"/>
        <v>6235470.129999999</v>
      </c>
      <c r="L34" s="73">
        <f>+(J34/F34)*100</f>
        <v>83.283370070507502</v>
      </c>
    </row>
    <row r="35" spans="1:12" ht="8.25" hidden="1" customHeight="1" outlineLevel="1" x14ac:dyDescent="0.2">
      <c r="A35" s="9"/>
      <c r="B35" s="16"/>
      <c r="C35" s="78"/>
      <c r="D35" s="78"/>
      <c r="E35" s="78"/>
      <c r="F35" s="78"/>
      <c r="G35" s="78"/>
      <c r="H35" s="78"/>
      <c r="I35" s="78"/>
      <c r="J35" s="78"/>
      <c r="K35" s="78"/>
    </row>
    <row r="36" spans="1:12" collapsed="1" x14ac:dyDescent="0.2">
      <c r="A36" s="9" t="s">
        <v>37</v>
      </c>
      <c r="B36" s="16" t="s">
        <v>296</v>
      </c>
      <c r="C36" s="80">
        <v>20599100</v>
      </c>
      <c r="D36" s="80">
        <v>0</v>
      </c>
      <c r="E36" s="80">
        <v>0</v>
      </c>
      <c r="F36" s="80">
        <f>+C36+D36+E36</f>
        <v>20599100</v>
      </c>
      <c r="G36" s="80">
        <v>13026994.640000001</v>
      </c>
      <c r="H36" s="80">
        <v>4128590.8</v>
      </c>
      <c r="I36" s="80">
        <v>0</v>
      </c>
      <c r="J36" s="80">
        <f>+G36+H36</f>
        <v>17155585.440000001</v>
      </c>
      <c r="K36" s="80">
        <f>+F36-J36-I36</f>
        <v>3443514.5599999987</v>
      </c>
      <c r="L36" s="74">
        <f>+(J36/F36)*100</f>
        <v>83.28317955638839</v>
      </c>
    </row>
    <row r="37" spans="1:12" x14ac:dyDescent="0.2">
      <c r="A37" s="9" t="s">
        <v>38</v>
      </c>
      <c r="B37" s="16" t="s">
        <v>297</v>
      </c>
      <c r="C37" s="80">
        <v>1113400</v>
      </c>
      <c r="D37" s="80">
        <v>0</v>
      </c>
      <c r="E37" s="80">
        <v>0</v>
      </c>
      <c r="F37" s="80">
        <f>+C37+D37+E37</f>
        <v>1113400</v>
      </c>
      <c r="G37" s="80">
        <v>704161.87</v>
      </c>
      <c r="H37" s="80">
        <v>223167.06</v>
      </c>
      <c r="I37" s="80">
        <v>0</v>
      </c>
      <c r="J37" s="80">
        <f>+G37+H37</f>
        <v>927328.92999999993</v>
      </c>
      <c r="K37" s="80">
        <f>+F37-J37-I37</f>
        <v>186071.07000000007</v>
      </c>
      <c r="L37" s="74">
        <f>+(J37/F37)*100</f>
        <v>83.288030357463612</v>
      </c>
    </row>
    <row r="38" spans="1:12" x14ac:dyDescent="0.2">
      <c r="A38" s="9" t="s">
        <v>39</v>
      </c>
      <c r="B38" s="16" t="s">
        <v>298</v>
      </c>
      <c r="C38" s="80">
        <v>3340400</v>
      </c>
      <c r="D38" s="80">
        <v>0</v>
      </c>
      <c r="E38" s="80">
        <v>0</v>
      </c>
      <c r="F38" s="80">
        <f>+C38+D38+E38</f>
        <v>3340400</v>
      </c>
      <c r="G38" s="80">
        <v>2112485.6100000003</v>
      </c>
      <c r="H38" s="80">
        <v>669501.22</v>
      </c>
      <c r="I38" s="80">
        <v>0</v>
      </c>
      <c r="J38" s="80">
        <f>+G38+H38</f>
        <v>2781986.83</v>
      </c>
      <c r="K38" s="80">
        <f>+F38-J38-I38</f>
        <v>558413.16999999993</v>
      </c>
      <c r="L38" s="74">
        <f>+(J38/F38)*100</f>
        <v>83.283044844928753</v>
      </c>
    </row>
    <row r="39" spans="1:12" x14ac:dyDescent="0.2">
      <c r="A39" s="9" t="s">
        <v>40</v>
      </c>
      <c r="B39" s="16" t="s">
        <v>299</v>
      </c>
      <c r="C39" s="80">
        <v>11134700</v>
      </c>
      <c r="D39" s="80">
        <v>0</v>
      </c>
      <c r="E39" s="80">
        <v>0</v>
      </c>
      <c r="F39" s="80">
        <f>+C39+D39+E39</f>
        <v>11134700</v>
      </c>
      <c r="G39" s="80">
        <v>7041618.6899999995</v>
      </c>
      <c r="H39" s="80">
        <v>2231670.7200000002</v>
      </c>
      <c r="I39" s="80">
        <v>0</v>
      </c>
      <c r="J39" s="80">
        <f>+G39+H39</f>
        <v>9273289.4100000001</v>
      </c>
      <c r="K39" s="80">
        <f>+F39-J39-I39</f>
        <v>1861410.5899999999</v>
      </c>
      <c r="L39" s="74">
        <f>+(J39/F39)*100</f>
        <v>83.282795315545101</v>
      </c>
    </row>
    <row r="40" spans="1:12" x14ac:dyDescent="0.2">
      <c r="A40" s="9" t="s">
        <v>41</v>
      </c>
      <c r="B40" s="60" t="s">
        <v>300</v>
      </c>
      <c r="C40" s="80">
        <v>1113400</v>
      </c>
      <c r="D40" s="80">
        <v>0</v>
      </c>
      <c r="E40" s="80">
        <v>0</v>
      </c>
      <c r="F40" s="80">
        <f>+C40+D40+E40</f>
        <v>1113400</v>
      </c>
      <c r="G40" s="80">
        <v>704172.2</v>
      </c>
      <c r="H40" s="80">
        <v>223167.06000000003</v>
      </c>
      <c r="I40" s="80">
        <v>0</v>
      </c>
      <c r="J40" s="80">
        <f>+G40+H40</f>
        <v>927339.26</v>
      </c>
      <c r="K40" s="80">
        <f>+F40-J40-I40</f>
        <v>186060.74</v>
      </c>
      <c r="L40" s="74">
        <f>+(J40/F40)*100</f>
        <v>83.288958146218789</v>
      </c>
    </row>
    <row r="41" spans="1:12" ht="8.25" hidden="1" customHeight="1" outlineLevel="1" x14ac:dyDescent="0.2">
      <c r="A41" s="9"/>
      <c r="B41" s="16"/>
      <c r="C41" s="78"/>
      <c r="D41" s="78"/>
      <c r="E41" s="78"/>
      <c r="F41" s="78"/>
      <c r="G41" s="78"/>
      <c r="H41" s="78"/>
      <c r="I41" s="78"/>
      <c r="J41" s="78"/>
      <c r="K41" s="78"/>
    </row>
    <row r="42" spans="1:12" hidden="1" outlineLevel="1" x14ac:dyDescent="0.2">
      <c r="A42" s="8" t="s">
        <v>42</v>
      </c>
      <c r="B42" s="18" t="s">
        <v>43</v>
      </c>
      <c r="C42" s="81">
        <f>+C45+C46+C44</f>
        <v>21844400</v>
      </c>
      <c r="D42" s="81">
        <f t="shared" ref="D42:K42" si="6">+D45+D46+D44</f>
        <v>0</v>
      </c>
      <c r="E42" s="81">
        <f t="shared" si="6"/>
        <v>0</v>
      </c>
      <c r="F42" s="81">
        <f t="shared" si="6"/>
        <v>21844400</v>
      </c>
      <c r="G42" s="81">
        <f t="shared" si="6"/>
        <v>13731195.969999999</v>
      </c>
      <c r="H42" s="81">
        <f t="shared" si="6"/>
        <v>4351853.9000000004</v>
      </c>
      <c r="I42" s="81">
        <f t="shared" si="6"/>
        <v>0</v>
      </c>
      <c r="J42" s="81">
        <f t="shared" si="6"/>
        <v>18083049.869999997</v>
      </c>
      <c r="K42" s="81">
        <f t="shared" si="6"/>
        <v>3761350.1300000008</v>
      </c>
      <c r="L42" s="73">
        <f>+(J42/F42)*100</f>
        <v>82.781169865045484</v>
      </c>
    </row>
    <row r="43" spans="1:12" ht="8.25" hidden="1" customHeight="1" outlineLevel="1" x14ac:dyDescent="0.2">
      <c r="A43" s="9"/>
      <c r="B43" s="16"/>
      <c r="C43" s="78"/>
      <c r="D43" s="78"/>
      <c r="E43" s="78"/>
      <c r="F43" s="78"/>
      <c r="G43" s="78"/>
      <c r="H43" s="78"/>
      <c r="I43" s="78"/>
      <c r="J43" s="78"/>
      <c r="K43" s="78"/>
    </row>
    <row r="44" spans="1:12" collapsed="1" x14ac:dyDescent="0.2">
      <c r="A44" s="9" t="s">
        <v>335</v>
      </c>
      <c r="B44" s="16" t="s">
        <v>336</v>
      </c>
      <c r="C44" s="80">
        <v>11691400</v>
      </c>
      <c r="D44" s="80">
        <v>0</v>
      </c>
      <c r="E44" s="80">
        <v>0</v>
      </c>
      <c r="F44" s="80">
        <f>+C44+D44+E44</f>
        <v>11691400</v>
      </c>
      <c r="G44" s="80">
        <v>7393699.6600000001</v>
      </c>
      <c r="H44" s="80">
        <v>2343254.2400000002</v>
      </c>
      <c r="I44" s="80">
        <v>0</v>
      </c>
      <c r="J44" s="80">
        <f>+G44+H44</f>
        <v>9736953.9000000004</v>
      </c>
      <c r="K44" s="80">
        <f>+F44-J44-I44</f>
        <v>1954446.0999999996</v>
      </c>
      <c r="L44" s="74">
        <f>+(J44/F44)*100</f>
        <v>83.28304480216228</v>
      </c>
    </row>
    <row r="45" spans="1:12" x14ac:dyDescent="0.2">
      <c r="A45" s="9" t="s">
        <v>44</v>
      </c>
      <c r="B45" s="16" t="s">
        <v>301</v>
      </c>
      <c r="C45" s="80">
        <v>6614900</v>
      </c>
      <c r="D45" s="80">
        <v>0</v>
      </c>
      <c r="E45" s="80">
        <v>0</v>
      </c>
      <c r="F45" s="80">
        <f>+C45+D45+E45</f>
        <v>6614900</v>
      </c>
      <c r="G45" s="80">
        <v>4225017.0199999996</v>
      </c>
      <c r="H45" s="80">
        <v>1339112.44</v>
      </c>
      <c r="I45" s="80">
        <v>0</v>
      </c>
      <c r="J45" s="80">
        <f>+G45+H45</f>
        <v>5564129.459999999</v>
      </c>
      <c r="K45" s="80">
        <f>+F45-J45-I45</f>
        <v>1050770.540000001</v>
      </c>
      <c r="L45" s="74">
        <f>+(J45/F45)*100</f>
        <v>84.115095617469635</v>
      </c>
    </row>
    <row r="46" spans="1:12" x14ac:dyDescent="0.2">
      <c r="A46" s="9" t="s">
        <v>45</v>
      </c>
      <c r="B46" s="16" t="s">
        <v>302</v>
      </c>
      <c r="C46" s="80">
        <v>3538100</v>
      </c>
      <c r="D46" s="80">
        <v>0</v>
      </c>
      <c r="E46" s="80">
        <v>0</v>
      </c>
      <c r="F46" s="80">
        <f>+C46+D46+E46</f>
        <v>3538100</v>
      </c>
      <c r="G46" s="80">
        <v>2112479.29</v>
      </c>
      <c r="H46" s="80">
        <v>669487.22</v>
      </c>
      <c r="I46" s="80">
        <v>0</v>
      </c>
      <c r="J46" s="80">
        <f>+G46+H46</f>
        <v>2781966.51</v>
      </c>
      <c r="K46" s="80">
        <f>+F46-J46-I46</f>
        <v>756133.49000000022</v>
      </c>
      <c r="L46" s="74">
        <f>+(J46/F46)*100</f>
        <v>78.628826488793408</v>
      </c>
    </row>
    <row r="47" spans="1:12" hidden="1" outlineLevel="1" x14ac:dyDescent="0.2">
      <c r="A47" s="9"/>
      <c r="B47" s="16"/>
      <c r="C47" s="80"/>
      <c r="D47" s="80"/>
      <c r="E47" s="80"/>
      <c r="F47" s="80"/>
      <c r="G47" s="80"/>
      <c r="H47" s="80"/>
      <c r="I47" s="80"/>
      <c r="J47" s="80"/>
      <c r="K47" s="80"/>
      <c r="L47" s="74"/>
    </row>
    <row r="48" spans="1:12" hidden="1" outlineLevel="1" x14ac:dyDescent="0.2">
      <c r="A48" s="8" t="s">
        <v>223</v>
      </c>
      <c r="B48" s="18" t="s">
        <v>224</v>
      </c>
      <c r="C48" s="81">
        <f>+C50</f>
        <v>0</v>
      </c>
      <c r="D48" s="81">
        <f t="shared" ref="D48:K48" si="7">+D50</f>
        <v>0</v>
      </c>
      <c r="E48" s="81">
        <f t="shared" si="7"/>
        <v>0</v>
      </c>
      <c r="F48" s="81">
        <f t="shared" si="7"/>
        <v>0</v>
      </c>
      <c r="G48" s="81">
        <f t="shared" si="7"/>
        <v>0</v>
      </c>
      <c r="H48" s="81">
        <f t="shared" si="7"/>
        <v>0</v>
      </c>
      <c r="I48" s="81">
        <f t="shared" si="7"/>
        <v>0</v>
      </c>
      <c r="J48" s="81">
        <f t="shared" si="7"/>
        <v>0</v>
      </c>
      <c r="K48" s="81">
        <f t="shared" si="7"/>
        <v>0</v>
      </c>
      <c r="L48" s="73" t="e">
        <f>+(J48/F48)*100</f>
        <v>#DIV/0!</v>
      </c>
    </row>
    <row r="49" spans="1:12" ht="6.75" hidden="1" customHeight="1" outlineLevel="1" x14ac:dyDescent="0.2">
      <c r="A49" s="4"/>
      <c r="B49" s="28"/>
      <c r="C49" s="82"/>
      <c r="D49" s="82"/>
      <c r="E49" s="82"/>
      <c r="F49" s="82"/>
      <c r="G49" s="82"/>
      <c r="H49" s="82"/>
      <c r="I49" s="82"/>
      <c r="J49" s="82"/>
      <c r="K49" s="82"/>
      <c r="L49" s="74"/>
    </row>
    <row r="50" spans="1:12" hidden="1" collapsed="1" x14ac:dyDescent="0.2">
      <c r="A50" s="29" t="s">
        <v>221</v>
      </c>
      <c r="B50" s="30" t="s">
        <v>222</v>
      </c>
      <c r="C50" s="80">
        <v>0</v>
      </c>
      <c r="D50" s="80">
        <v>0</v>
      </c>
      <c r="E50" s="80">
        <v>0</v>
      </c>
      <c r="F50" s="80">
        <f>+C50+D50+E50</f>
        <v>0</v>
      </c>
      <c r="G50" s="80">
        <v>0</v>
      </c>
      <c r="H50" s="80">
        <v>0</v>
      </c>
      <c r="I50" s="80">
        <v>0</v>
      </c>
      <c r="J50" s="80">
        <f>+G50+H50</f>
        <v>0</v>
      </c>
      <c r="K50" s="80">
        <f>+F50-J50-I50</f>
        <v>0</v>
      </c>
      <c r="L50" s="74" t="e">
        <f>+(J50/F50)*100</f>
        <v>#DIV/0!</v>
      </c>
    </row>
    <row r="51" spans="1:12" ht="10.8" thickBot="1" x14ac:dyDescent="0.25">
      <c r="A51" s="9"/>
      <c r="B51" s="16"/>
      <c r="C51" s="80"/>
      <c r="D51" s="80"/>
      <c r="E51" s="80"/>
      <c r="F51" s="80"/>
      <c r="G51" s="80"/>
      <c r="H51" s="80"/>
      <c r="I51" s="80"/>
      <c r="J51" s="80"/>
      <c r="K51" s="80"/>
      <c r="L51" s="70"/>
    </row>
    <row r="52" spans="1:12" ht="10.8" thickBot="1" x14ac:dyDescent="0.25">
      <c r="A52" s="25" t="s">
        <v>46</v>
      </c>
      <c r="B52" s="17" t="s">
        <v>47</v>
      </c>
      <c r="C52" s="79">
        <f>+C54+C61+C69+C79+C89+C96+C100+C106+C117+C121</f>
        <v>162985300</v>
      </c>
      <c r="D52" s="79">
        <f t="shared" ref="D52:K52" si="8">+D54+D61+D69+D79+D89+D96+D100+D106+D117+D121</f>
        <v>360000</v>
      </c>
      <c r="E52" s="79">
        <f t="shared" si="8"/>
        <v>0</v>
      </c>
      <c r="F52" s="79">
        <f t="shared" si="8"/>
        <v>163345300</v>
      </c>
      <c r="G52" s="79">
        <f t="shared" si="8"/>
        <v>39595920.670000002</v>
      </c>
      <c r="H52" s="79">
        <f t="shared" si="8"/>
        <v>82507967.329999998</v>
      </c>
      <c r="I52" s="79">
        <f t="shared" si="8"/>
        <v>0</v>
      </c>
      <c r="J52" s="79">
        <f t="shared" si="8"/>
        <v>122103888</v>
      </c>
      <c r="K52" s="79">
        <f t="shared" si="8"/>
        <v>41241412.000000007</v>
      </c>
      <c r="L52" s="69">
        <f>+(J52/F52)*100</f>
        <v>74.752005720397221</v>
      </c>
    </row>
    <row r="53" spans="1:12" ht="8.25" customHeight="1" x14ac:dyDescent="0.2">
      <c r="A53" s="9"/>
      <c r="B53" s="16"/>
      <c r="C53" s="78"/>
      <c r="D53" s="78"/>
      <c r="E53" s="78"/>
      <c r="F53" s="78"/>
      <c r="G53" s="78"/>
      <c r="H53" s="78"/>
      <c r="I53" s="78"/>
      <c r="J53" s="78"/>
      <c r="K53" s="78"/>
    </row>
    <row r="54" spans="1:12" hidden="1" outlineLevel="1" x14ac:dyDescent="0.2">
      <c r="A54" s="8" t="s">
        <v>48</v>
      </c>
      <c r="B54" s="18" t="s">
        <v>49</v>
      </c>
      <c r="C54" s="81">
        <f>+C56+C57+C58+C59</f>
        <v>49457800</v>
      </c>
      <c r="D54" s="81">
        <f t="shared" ref="D54:K54" si="9">+D56+D57+D58+D59</f>
        <v>0</v>
      </c>
      <c r="E54" s="81">
        <f t="shared" si="9"/>
        <v>0</v>
      </c>
      <c r="F54" s="81">
        <f t="shared" si="9"/>
        <v>49457800</v>
      </c>
      <c r="G54" s="81">
        <f t="shared" si="9"/>
        <v>22841313.75</v>
      </c>
      <c r="H54" s="81">
        <f t="shared" si="9"/>
        <v>21401115.550000001</v>
      </c>
      <c r="I54" s="81">
        <f t="shared" si="9"/>
        <v>0</v>
      </c>
      <c r="J54" s="81">
        <f t="shared" si="9"/>
        <v>44242429.299999997</v>
      </c>
      <c r="K54" s="81">
        <f t="shared" si="9"/>
        <v>5215370.700000003</v>
      </c>
      <c r="L54" s="73">
        <f>+(J54/F54)*100</f>
        <v>89.454907618211891</v>
      </c>
    </row>
    <row r="55" spans="1:12" hidden="1" outlineLevel="1" x14ac:dyDescent="0.2">
      <c r="A55" s="9"/>
      <c r="B55" s="16"/>
      <c r="C55" s="78"/>
      <c r="D55" s="78"/>
      <c r="E55" s="78"/>
      <c r="F55" s="78"/>
      <c r="G55" s="78"/>
      <c r="H55" s="78"/>
      <c r="I55" s="78"/>
      <c r="J55" s="78"/>
      <c r="K55" s="78"/>
    </row>
    <row r="56" spans="1:12" collapsed="1" x14ac:dyDescent="0.2">
      <c r="A56" s="9" t="s">
        <v>50</v>
      </c>
      <c r="B56" s="16" t="s">
        <v>51</v>
      </c>
      <c r="C56" s="80">
        <v>49457800</v>
      </c>
      <c r="D56" s="80">
        <v>0</v>
      </c>
      <c r="E56" s="80">
        <v>0</v>
      </c>
      <c r="F56" s="80">
        <f>+C56+D56+E56</f>
        <v>49457800</v>
      </c>
      <c r="G56" s="80">
        <v>22841313.75</v>
      </c>
      <c r="H56" s="80">
        <v>21401115.550000001</v>
      </c>
      <c r="I56" s="80">
        <v>0</v>
      </c>
      <c r="J56" s="80">
        <f>+G56+H56</f>
        <v>44242429.299999997</v>
      </c>
      <c r="K56" s="80">
        <f>+F56-J56-I56</f>
        <v>5215370.700000003</v>
      </c>
      <c r="L56" s="74">
        <f>+(J56/F56)*100</f>
        <v>89.454907618211891</v>
      </c>
    </row>
    <row r="57" spans="1:12" hidden="1" x14ac:dyDescent="0.2">
      <c r="A57" s="9" t="s">
        <v>52</v>
      </c>
      <c r="B57" s="16" t="s">
        <v>53</v>
      </c>
      <c r="C57" s="80">
        <v>0</v>
      </c>
      <c r="D57" s="80">
        <v>0</v>
      </c>
      <c r="E57" s="80">
        <v>0</v>
      </c>
      <c r="F57" s="80">
        <f>+C57+D57+E57</f>
        <v>0</v>
      </c>
      <c r="G57" s="80">
        <v>0</v>
      </c>
      <c r="H57" s="80">
        <v>0</v>
      </c>
      <c r="I57" s="80">
        <v>0</v>
      </c>
      <c r="J57" s="80">
        <f>+G57+H57</f>
        <v>0</v>
      </c>
      <c r="K57" s="80">
        <f>+F57-J57-I57</f>
        <v>0</v>
      </c>
      <c r="L57" s="74" t="e">
        <f>+(J57/F57)*100</f>
        <v>#DIV/0!</v>
      </c>
    </row>
    <row r="58" spans="1:12" hidden="1" x14ac:dyDescent="0.2">
      <c r="A58" s="9" t="s">
        <v>54</v>
      </c>
      <c r="B58" s="16" t="s">
        <v>55</v>
      </c>
      <c r="C58" s="80">
        <v>0</v>
      </c>
      <c r="D58" s="80">
        <v>0</v>
      </c>
      <c r="E58" s="80">
        <v>0</v>
      </c>
      <c r="F58" s="80">
        <f>+C58+D58+E58</f>
        <v>0</v>
      </c>
      <c r="G58" s="80">
        <v>0</v>
      </c>
      <c r="H58" s="80">
        <v>0</v>
      </c>
      <c r="I58" s="80">
        <v>0</v>
      </c>
      <c r="J58" s="80">
        <f>+G58+H58</f>
        <v>0</v>
      </c>
      <c r="K58" s="80">
        <f>+F58-J58-I58</f>
        <v>0</v>
      </c>
      <c r="L58" s="74" t="e">
        <f>+(J58/F58)*100</f>
        <v>#DIV/0!</v>
      </c>
    </row>
    <row r="59" spans="1:12" hidden="1" x14ac:dyDescent="0.2">
      <c r="A59" s="9" t="s">
        <v>56</v>
      </c>
      <c r="B59" s="16" t="s">
        <v>57</v>
      </c>
      <c r="C59" s="80">
        <v>0</v>
      </c>
      <c r="D59" s="80">
        <v>0</v>
      </c>
      <c r="E59" s="80">
        <v>0</v>
      </c>
      <c r="F59" s="80">
        <f>+C59+D59+E59</f>
        <v>0</v>
      </c>
      <c r="G59" s="80">
        <v>0</v>
      </c>
      <c r="H59" s="80">
        <v>0</v>
      </c>
      <c r="I59" s="80">
        <v>0</v>
      </c>
      <c r="J59" s="80">
        <f>+G59+H59</f>
        <v>0</v>
      </c>
      <c r="K59" s="80">
        <f>+F59-J59-I59</f>
        <v>0</v>
      </c>
      <c r="L59" s="74">
        <v>0</v>
      </c>
    </row>
    <row r="60" spans="1:12" hidden="1" outlineLevel="1" x14ac:dyDescent="0.2">
      <c r="A60" s="9"/>
      <c r="B60" s="16"/>
      <c r="C60" s="78"/>
      <c r="D60" s="78"/>
      <c r="E60" s="78"/>
      <c r="F60" s="78"/>
      <c r="G60" s="78"/>
      <c r="H60" s="78"/>
      <c r="I60" s="78"/>
      <c r="J60" s="78"/>
      <c r="K60" s="78"/>
    </row>
    <row r="61" spans="1:12" hidden="1" outlineLevel="1" x14ac:dyDescent="0.2">
      <c r="A61" s="8" t="s">
        <v>58</v>
      </c>
      <c r="B61" s="18" t="s">
        <v>59</v>
      </c>
      <c r="C61" s="81">
        <f>+C63+C64+C65+C66+C67</f>
        <v>12729700</v>
      </c>
      <c r="D61" s="81">
        <f t="shared" ref="D61:K61" si="10">+D63+D64+D65+D66+D67</f>
        <v>0</v>
      </c>
      <c r="E61" s="81">
        <f t="shared" si="10"/>
        <v>0</v>
      </c>
      <c r="F61" s="81">
        <f t="shared" si="10"/>
        <v>12729700</v>
      </c>
      <c r="G61" s="81">
        <f t="shared" si="10"/>
        <v>7539624.4800000004</v>
      </c>
      <c r="H61" s="81">
        <f t="shared" si="10"/>
        <v>2067286.17</v>
      </c>
      <c r="I61" s="81">
        <f t="shared" si="10"/>
        <v>0</v>
      </c>
      <c r="J61" s="81">
        <f t="shared" si="10"/>
        <v>9606910.6500000004</v>
      </c>
      <c r="K61" s="81">
        <f t="shared" si="10"/>
        <v>3122789.35</v>
      </c>
      <c r="L61" s="73">
        <f>+(J61/F61)*100</f>
        <v>75.468476476272031</v>
      </c>
    </row>
    <row r="62" spans="1:12" ht="8.25" hidden="1" customHeight="1" outlineLevel="1" x14ac:dyDescent="0.2">
      <c r="A62" s="9"/>
      <c r="B62" s="16"/>
      <c r="C62" s="78"/>
      <c r="D62" s="78"/>
      <c r="E62" s="78"/>
      <c r="F62" s="78"/>
      <c r="G62" s="78"/>
      <c r="H62" s="78"/>
      <c r="I62" s="78"/>
      <c r="J62" s="78"/>
      <c r="K62" s="78"/>
    </row>
    <row r="63" spans="1:12" collapsed="1" x14ac:dyDescent="0.2">
      <c r="A63" s="9" t="s">
        <v>60</v>
      </c>
      <c r="B63" s="16" t="s">
        <v>61</v>
      </c>
      <c r="C63" s="80">
        <v>2445000</v>
      </c>
      <c r="D63" s="80">
        <v>0</v>
      </c>
      <c r="E63" s="80">
        <v>0</v>
      </c>
      <c r="F63" s="80">
        <f>+C63+D63+E63</f>
        <v>2445000</v>
      </c>
      <c r="G63" s="80">
        <v>578750.31000000006</v>
      </c>
      <c r="H63" s="80">
        <v>164238.60999999999</v>
      </c>
      <c r="I63" s="80">
        <v>0</v>
      </c>
      <c r="J63" s="80">
        <f>+G63+H63</f>
        <v>742988.92</v>
      </c>
      <c r="K63" s="80">
        <f>+F63-J63-I63</f>
        <v>1702011.08</v>
      </c>
      <c r="L63" s="74">
        <f>+(J63/F63)*100</f>
        <v>30.388094887525561</v>
      </c>
    </row>
    <row r="64" spans="1:12" x14ac:dyDescent="0.2">
      <c r="A64" s="9" t="s">
        <v>62</v>
      </c>
      <c r="B64" s="20" t="s">
        <v>63</v>
      </c>
      <c r="C64" s="80">
        <v>6366300</v>
      </c>
      <c r="D64" s="80">
        <v>0</v>
      </c>
      <c r="E64" s="80">
        <v>0</v>
      </c>
      <c r="F64" s="80">
        <f>+C64+D64+E64</f>
        <v>6366300</v>
      </c>
      <c r="G64" s="80">
        <v>3605040.17</v>
      </c>
      <c r="H64" s="80">
        <v>1481618</v>
      </c>
      <c r="I64" s="80">
        <v>0</v>
      </c>
      <c r="J64" s="80">
        <f>+G64+H64</f>
        <v>5086658.17</v>
      </c>
      <c r="K64" s="80">
        <f>+F64-J64-I64</f>
        <v>1279641.83</v>
      </c>
      <c r="L64" s="74">
        <f>+(J64/F64)*100</f>
        <v>79.899756059249484</v>
      </c>
    </row>
    <row r="65" spans="1:12" hidden="1" x14ac:dyDescent="0.2">
      <c r="A65" s="9" t="s">
        <v>64</v>
      </c>
      <c r="B65" s="16" t="s">
        <v>65</v>
      </c>
      <c r="C65" s="80">
        <v>0</v>
      </c>
      <c r="D65" s="80">
        <v>0</v>
      </c>
      <c r="E65" s="80">
        <v>0</v>
      </c>
      <c r="F65" s="80">
        <f>+C65+D65+E65</f>
        <v>0</v>
      </c>
      <c r="G65" s="80">
        <v>0</v>
      </c>
      <c r="H65" s="80">
        <v>0</v>
      </c>
      <c r="I65" s="80">
        <v>0</v>
      </c>
      <c r="J65" s="80">
        <f>+G65+H65</f>
        <v>0</v>
      </c>
      <c r="K65" s="80">
        <f>+F65-J65-I65</f>
        <v>0</v>
      </c>
      <c r="L65" s="74" t="e">
        <f>+(J65/F65)*100</f>
        <v>#DIV/0!</v>
      </c>
    </row>
    <row r="66" spans="1:12" x14ac:dyDescent="0.2">
      <c r="A66" s="9" t="s">
        <v>66</v>
      </c>
      <c r="B66" s="16" t="s">
        <v>303</v>
      </c>
      <c r="C66" s="80">
        <v>3918400</v>
      </c>
      <c r="D66" s="80">
        <v>0</v>
      </c>
      <c r="E66" s="80">
        <v>0</v>
      </c>
      <c r="F66" s="80">
        <f>+C66+D66+E66</f>
        <v>3918400</v>
      </c>
      <c r="G66" s="80">
        <v>3355834</v>
      </c>
      <c r="H66" s="80">
        <v>421429.56</v>
      </c>
      <c r="I66" s="80">
        <v>0</v>
      </c>
      <c r="J66" s="80">
        <f>+G66+H66</f>
        <v>3777263.56</v>
      </c>
      <c r="K66" s="80">
        <f>+F66-J66-I66</f>
        <v>141136.43999999994</v>
      </c>
      <c r="L66" s="74">
        <f>+(J66/F66)*100</f>
        <v>96.398110453246218</v>
      </c>
    </row>
    <row r="67" spans="1:12" hidden="1" x14ac:dyDescent="0.2">
      <c r="A67" s="9" t="s">
        <v>67</v>
      </c>
      <c r="B67" s="16" t="s">
        <v>68</v>
      </c>
      <c r="C67" s="80">
        <v>0</v>
      </c>
      <c r="D67" s="80">
        <v>0</v>
      </c>
      <c r="E67" s="80">
        <v>0</v>
      </c>
      <c r="F67" s="80">
        <f>+C67+D67+E67</f>
        <v>0</v>
      </c>
      <c r="G67" s="80">
        <v>0</v>
      </c>
      <c r="H67" s="80">
        <v>0</v>
      </c>
      <c r="I67" s="80">
        <v>0</v>
      </c>
      <c r="J67" s="80">
        <f>+G67+H67</f>
        <v>0</v>
      </c>
      <c r="K67" s="80">
        <f>+F67-J67-I67</f>
        <v>0</v>
      </c>
      <c r="L67" s="74" t="e">
        <f>+(J67/F67)*100</f>
        <v>#DIV/0!</v>
      </c>
    </row>
    <row r="68" spans="1:12" ht="8.25" hidden="1" customHeight="1" outlineLevel="1" x14ac:dyDescent="0.2">
      <c r="A68" s="9"/>
      <c r="B68" s="16"/>
      <c r="C68" s="78"/>
      <c r="D68" s="78"/>
      <c r="E68" s="78"/>
      <c r="F68" s="78"/>
      <c r="G68" s="78"/>
      <c r="H68" s="78"/>
      <c r="I68" s="78"/>
      <c r="J68" s="78"/>
      <c r="K68" s="78"/>
    </row>
    <row r="69" spans="1:12" hidden="1" outlineLevel="1" x14ac:dyDescent="0.2">
      <c r="A69" s="8" t="s">
        <v>69</v>
      </c>
      <c r="B69" s="18" t="s">
        <v>70</v>
      </c>
      <c r="C69" s="81">
        <f>+C71+C72+C73+C74+C75+C76+C77</f>
        <v>2260000</v>
      </c>
      <c r="D69" s="81">
        <f t="shared" ref="D69:K69" si="11">+D71+D72+D73+D74+D75+D76+D77</f>
        <v>360000</v>
      </c>
      <c r="E69" s="81">
        <f t="shared" si="11"/>
        <v>0</v>
      </c>
      <c r="F69" s="81">
        <f t="shared" si="11"/>
        <v>2620000</v>
      </c>
      <c r="G69" s="81">
        <f t="shared" si="11"/>
        <v>2511807.89</v>
      </c>
      <c r="H69" s="81">
        <f t="shared" si="11"/>
        <v>0</v>
      </c>
      <c r="I69" s="81">
        <f t="shared" si="11"/>
        <v>0</v>
      </c>
      <c r="J69" s="81">
        <f t="shared" si="11"/>
        <v>2511807.89</v>
      </c>
      <c r="K69" s="81">
        <f t="shared" si="11"/>
        <v>108192.10999999987</v>
      </c>
      <c r="L69" s="73">
        <f>+(J69/F69)*100</f>
        <v>95.870530152671762</v>
      </c>
    </row>
    <row r="70" spans="1:12" ht="8.25" hidden="1" customHeight="1" outlineLevel="1" x14ac:dyDescent="0.2">
      <c r="A70" s="9"/>
      <c r="B70" s="16"/>
      <c r="C70" s="78"/>
      <c r="D70" s="78"/>
      <c r="E70" s="78"/>
      <c r="F70" s="78"/>
      <c r="G70" s="78"/>
      <c r="H70" s="78"/>
      <c r="I70" s="78"/>
      <c r="J70" s="78"/>
      <c r="K70" s="78"/>
    </row>
    <row r="71" spans="1:12" hidden="1" collapsed="1" x14ac:dyDescent="0.2">
      <c r="A71" s="9" t="s">
        <v>71</v>
      </c>
      <c r="B71" s="16" t="s">
        <v>304</v>
      </c>
      <c r="C71" s="80">
        <v>0</v>
      </c>
      <c r="D71" s="80">
        <v>0</v>
      </c>
      <c r="E71" s="80">
        <v>0</v>
      </c>
      <c r="F71" s="80">
        <f t="shared" ref="F71:F77" si="12">+C71+D71+E71</f>
        <v>0</v>
      </c>
      <c r="G71" s="80">
        <v>0</v>
      </c>
      <c r="H71" s="80">
        <v>0</v>
      </c>
      <c r="I71" s="80">
        <v>0</v>
      </c>
      <c r="J71" s="80">
        <f t="shared" ref="J71:J76" si="13">+G71+H71</f>
        <v>0</v>
      </c>
      <c r="K71" s="80">
        <f t="shared" ref="K71:K77" si="14">+F71-J71-I71</f>
        <v>0</v>
      </c>
      <c r="L71" s="74" t="e">
        <f t="shared" ref="L71:L77" si="15">+(J71/F71)*100</f>
        <v>#DIV/0!</v>
      </c>
    </row>
    <row r="72" spans="1:12" hidden="1" x14ac:dyDescent="0.2">
      <c r="A72" s="9" t="s">
        <v>72</v>
      </c>
      <c r="B72" s="16" t="s">
        <v>305</v>
      </c>
      <c r="C72" s="80">
        <v>0</v>
      </c>
      <c r="D72" s="80">
        <v>0</v>
      </c>
      <c r="E72" s="80">
        <v>0</v>
      </c>
      <c r="F72" s="80">
        <f t="shared" si="12"/>
        <v>0</v>
      </c>
      <c r="G72" s="80">
        <v>0</v>
      </c>
      <c r="H72" s="80">
        <v>0</v>
      </c>
      <c r="I72" s="80">
        <v>0</v>
      </c>
      <c r="J72" s="80">
        <f t="shared" si="13"/>
        <v>0</v>
      </c>
      <c r="K72" s="80">
        <f t="shared" si="14"/>
        <v>0</v>
      </c>
      <c r="L72" s="74" t="e">
        <f t="shared" si="15"/>
        <v>#DIV/0!</v>
      </c>
    </row>
    <row r="73" spans="1:12" hidden="1" x14ac:dyDescent="0.2">
      <c r="A73" s="9" t="s">
        <v>73</v>
      </c>
      <c r="B73" s="16" t="s">
        <v>306</v>
      </c>
      <c r="C73" s="80">
        <v>0</v>
      </c>
      <c r="D73" s="80">
        <v>0</v>
      </c>
      <c r="E73" s="80">
        <v>0</v>
      </c>
      <c r="F73" s="80">
        <f t="shared" si="12"/>
        <v>0</v>
      </c>
      <c r="G73" s="80">
        <v>0</v>
      </c>
      <c r="H73" s="80">
        <v>0</v>
      </c>
      <c r="I73" s="80">
        <v>0</v>
      </c>
      <c r="J73" s="80">
        <f t="shared" si="13"/>
        <v>0</v>
      </c>
      <c r="K73" s="80">
        <f t="shared" si="14"/>
        <v>0</v>
      </c>
      <c r="L73" s="74" t="e">
        <f t="shared" si="15"/>
        <v>#DIV/0!</v>
      </c>
    </row>
    <row r="74" spans="1:12" hidden="1" x14ac:dyDescent="0.2">
      <c r="A74" s="9" t="s">
        <v>74</v>
      </c>
      <c r="B74" s="16" t="s">
        <v>307</v>
      </c>
      <c r="C74" s="80">
        <v>0</v>
      </c>
      <c r="D74" s="80">
        <v>0</v>
      </c>
      <c r="E74" s="80">
        <v>0</v>
      </c>
      <c r="F74" s="80">
        <f t="shared" si="12"/>
        <v>0</v>
      </c>
      <c r="G74" s="80">
        <v>0</v>
      </c>
      <c r="H74" s="80">
        <v>0</v>
      </c>
      <c r="I74" s="80">
        <v>0</v>
      </c>
      <c r="J74" s="80">
        <f t="shared" si="13"/>
        <v>0</v>
      </c>
      <c r="K74" s="80">
        <f t="shared" si="14"/>
        <v>0</v>
      </c>
      <c r="L74" s="74" t="e">
        <f t="shared" si="15"/>
        <v>#DIV/0!</v>
      </c>
    </row>
    <row r="75" spans="1:12" hidden="1" x14ac:dyDescent="0.2">
      <c r="A75" s="9" t="s">
        <v>75</v>
      </c>
      <c r="B75" s="16" t="s">
        <v>76</v>
      </c>
      <c r="C75" s="80">
        <v>0</v>
      </c>
      <c r="D75" s="80">
        <v>0</v>
      </c>
      <c r="E75" s="80">
        <v>0</v>
      </c>
      <c r="F75" s="80">
        <f t="shared" si="12"/>
        <v>0</v>
      </c>
      <c r="G75" s="80">
        <v>0</v>
      </c>
      <c r="H75" s="80">
        <v>0</v>
      </c>
      <c r="I75" s="80">
        <v>0</v>
      </c>
      <c r="J75" s="80">
        <f t="shared" si="13"/>
        <v>0</v>
      </c>
      <c r="K75" s="80">
        <f t="shared" si="14"/>
        <v>0</v>
      </c>
      <c r="L75" s="74" t="e">
        <f t="shared" si="15"/>
        <v>#DIV/0!</v>
      </c>
    </row>
    <row r="76" spans="1:12" hidden="1" x14ac:dyDescent="0.2">
      <c r="A76" s="9" t="s">
        <v>77</v>
      </c>
      <c r="B76" s="16" t="s">
        <v>308</v>
      </c>
      <c r="C76" s="80">
        <v>0</v>
      </c>
      <c r="D76" s="80">
        <v>0</v>
      </c>
      <c r="E76" s="80">
        <v>0</v>
      </c>
      <c r="F76" s="80">
        <f t="shared" si="12"/>
        <v>0</v>
      </c>
      <c r="G76" s="80">
        <v>0</v>
      </c>
      <c r="H76" s="80">
        <v>0</v>
      </c>
      <c r="I76" s="80">
        <v>0</v>
      </c>
      <c r="J76" s="80">
        <f t="shared" si="13"/>
        <v>0</v>
      </c>
      <c r="K76" s="80">
        <f t="shared" si="14"/>
        <v>0</v>
      </c>
      <c r="L76" s="74" t="e">
        <f t="shared" si="15"/>
        <v>#DIV/0!</v>
      </c>
    </row>
    <row r="77" spans="1:12" x14ac:dyDescent="0.2">
      <c r="A77" s="9" t="s">
        <v>237</v>
      </c>
      <c r="B77" s="16" t="s">
        <v>309</v>
      </c>
      <c r="C77" s="80">
        <v>2260000</v>
      </c>
      <c r="D77" s="80">
        <v>360000</v>
      </c>
      <c r="E77" s="80">
        <v>0</v>
      </c>
      <c r="F77" s="80">
        <f t="shared" si="12"/>
        <v>2620000</v>
      </c>
      <c r="G77" s="80">
        <v>2511807.89</v>
      </c>
      <c r="H77" s="80">
        <v>0</v>
      </c>
      <c r="I77" s="80">
        <v>0</v>
      </c>
      <c r="J77" s="80">
        <f>+G77+H77</f>
        <v>2511807.89</v>
      </c>
      <c r="K77" s="80">
        <f t="shared" si="14"/>
        <v>108192.10999999987</v>
      </c>
      <c r="L77" s="74">
        <f t="shared" si="15"/>
        <v>95.870530152671762</v>
      </c>
    </row>
    <row r="78" spans="1:12" ht="8.25" hidden="1" customHeight="1" outlineLevel="1" x14ac:dyDescent="0.2">
      <c r="A78" s="9"/>
      <c r="B78" s="16"/>
      <c r="C78" s="78"/>
      <c r="D78" s="78"/>
      <c r="E78" s="78"/>
      <c r="F78" s="78"/>
      <c r="G78" s="78"/>
      <c r="H78" s="78"/>
      <c r="I78" s="78"/>
      <c r="J78" s="78"/>
      <c r="K78" s="78"/>
    </row>
    <row r="79" spans="1:12" hidden="1" outlineLevel="1" x14ac:dyDescent="0.2">
      <c r="A79" s="8" t="s">
        <v>78</v>
      </c>
      <c r="B79" s="18" t="s">
        <v>79</v>
      </c>
      <c r="C79" s="81">
        <f>+C83+C84+C85+C86+C87</f>
        <v>92587800</v>
      </c>
      <c r="D79" s="81">
        <f t="shared" ref="D79:K79" si="16">+D83+D84+D85+D86+D87</f>
        <v>0</v>
      </c>
      <c r="E79" s="81">
        <f t="shared" si="16"/>
        <v>0</v>
      </c>
      <c r="F79" s="81">
        <f t="shared" si="16"/>
        <v>92587800</v>
      </c>
      <c r="G79" s="81">
        <f t="shared" si="16"/>
        <v>6703174.5499999998</v>
      </c>
      <c r="H79" s="81">
        <f t="shared" si="16"/>
        <v>58027157.609999999</v>
      </c>
      <c r="I79" s="81">
        <f t="shared" si="16"/>
        <v>0</v>
      </c>
      <c r="J79" s="81">
        <f t="shared" si="16"/>
        <v>64730332.159999996</v>
      </c>
      <c r="K79" s="81">
        <f t="shared" si="16"/>
        <v>27857467.840000004</v>
      </c>
      <c r="L79" s="73">
        <f>+(J79/F79)*100</f>
        <v>69.91237739745408</v>
      </c>
    </row>
    <row r="80" spans="1:12" ht="8.25" hidden="1" customHeight="1" outlineLevel="1" x14ac:dyDescent="0.2">
      <c r="A80" s="9"/>
      <c r="B80" s="16"/>
      <c r="C80" s="78"/>
      <c r="D80" s="78"/>
      <c r="E80" s="78"/>
      <c r="F80" s="78"/>
      <c r="G80" s="78"/>
      <c r="H80" s="78"/>
      <c r="I80" s="78"/>
      <c r="J80" s="78"/>
      <c r="K80" s="78"/>
    </row>
    <row r="81" spans="1:12" ht="8.25" hidden="1" customHeight="1" collapsed="1" x14ac:dyDescent="0.2">
      <c r="A81" s="12" t="s">
        <v>359</v>
      </c>
      <c r="B81" s="16" t="s">
        <v>360</v>
      </c>
      <c r="C81" s="78"/>
      <c r="D81" s="78"/>
      <c r="E81" s="78"/>
      <c r="F81" s="78"/>
      <c r="G81" s="78"/>
      <c r="H81" s="78"/>
      <c r="I81" s="78"/>
      <c r="J81" s="78"/>
      <c r="K81" s="78"/>
    </row>
    <row r="82" spans="1:12" hidden="1" x14ac:dyDescent="0.2">
      <c r="A82" s="12" t="s">
        <v>341</v>
      </c>
      <c r="B82" s="16" t="s">
        <v>342</v>
      </c>
      <c r="C82" s="80">
        <v>0</v>
      </c>
      <c r="D82" s="80">
        <v>0</v>
      </c>
      <c r="E82" s="80">
        <v>0</v>
      </c>
      <c r="F82" s="80">
        <f t="shared" ref="F82:F87" si="17">+C82+D82+E82</f>
        <v>0</v>
      </c>
      <c r="G82" s="80">
        <v>0</v>
      </c>
      <c r="H82" s="80">
        <v>0</v>
      </c>
      <c r="I82" s="80">
        <v>0</v>
      </c>
      <c r="J82" s="80">
        <f t="shared" ref="J82:J87" si="18">+G82+H82</f>
        <v>0</v>
      </c>
      <c r="K82" s="80">
        <f t="shared" ref="K82:K87" si="19">+F82-J82-I82</f>
        <v>0</v>
      </c>
      <c r="L82" s="74" t="e">
        <f t="shared" ref="L82:L87" si="20">+(J82/F82)*100</f>
        <v>#DIV/0!</v>
      </c>
    </row>
    <row r="83" spans="1:12" hidden="1" x14ac:dyDescent="0.2">
      <c r="A83" s="12" t="s">
        <v>80</v>
      </c>
      <c r="B83" s="16" t="s">
        <v>81</v>
      </c>
      <c r="C83" s="80">
        <v>0</v>
      </c>
      <c r="D83" s="80">
        <v>0</v>
      </c>
      <c r="E83" s="80">
        <v>0</v>
      </c>
      <c r="F83" s="80">
        <f t="shared" si="17"/>
        <v>0</v>
      </c>
      <c r="G83" s="80">
        <v>0</v>
      </c>
      <c r="H83" s="80">
        <v>0</v>
      </c>
      <c r="I83" s="80">
        <v>0</v>
      </c>
      <c r="J83" s="80">
        <f t="shared" si="18"/>
        <v>0</v>
      </c>
      <c r="K83" s="80">
        <f t="shared" si="19"/>
        <v>0</v>
      </c>
      <c r="L83" s="74" t="e">
        <f t="shared" si="20"/>
        <v>#DIV/0!</v>
      </c>
    </row>
    <row r="84" spans="1:12" hidden="1" x14ac:dyDescent="0.2">
      <c r="A84" s="12" t="s">
        <v>82</v>
      </c>
      <c r="B84" s="16" t="s">
        <v>83</v>
      </c>
      <c r="C84" s="80">
        <v>0</v>
      </c>
      <c r="D84" s="80">
        <v>0</v>
      </c>
      <c r="E84" s="80">
        <v>0</v>
      </c>
      <c r="F84" s="80">
        <f t="shared" si="17"/>
        <v>0</v>
      </c>
      <c r="G84" s="80">
        <v>0</v>
      </c>
      <c r="H84" s="80">
        <v>0</v>
      </c>
      <c r="I84" s="80">
        <v>0</v>
      </c>
      <c r="J84" s="80">
        <f t="shared" si="18"/>
        <v>0</v>
      </c>
      <c r="K84" s="80">
        <f t="shared" si="19"/>
        <v>0</v>
      </c>
      <c r="L84" s="74" t="e">
        <f t="shared" si="20"/>
        <v>#DIV/0!</v>
      </c>
    </row>
    <row r="85" spans="1:12" x14ac:dyDescent="0.2">
      <c r="A85" s="12" t="s">
        <v>84</v>
      </c>
      <c r="B85" s="16" t="s">
        <v>85</v>
      </c>
      <c r="C85" s="80">
        <v>60000000</v>
      </c>
      <c r="D85" s="80">
        <v>0</v>
      </c>
      <c r="E85" s="80">
        <v>0</v>
      </c>
      <c r="F85" s="80">
        <f t="shared" si="17"/>
        <v>60000000</v>
      </c>
      <c r="G85" s="80">
        <v>0</v>
      </c>
      <c r="H85" s="80">
        <v>45600000.299999997</v>
      </c>
      <c r="I85" s="80">
        <v>0</v>
      </c>
      <c r="J85" s="80">
        <f t="shared" si="18"/>
        <v>45600000.299999997</v>
      </c>
      <c r="K85" s="80">
        <f t="shared" si="19"/>
        <v>14399999.700000003</v>
      </c>
      <c r="L85" s="74">
        <f t="shared" si="20"/>
        <v>76.000000499999999</v>
      </c>
    </row>
    <row r="86" spans="1:12" x14ac:dyDescent="0.2">
      <c r="A86" s="12" t="s">
        <v>86</v>
      </c>
      <c r="B86" s="16" t="s">
        <v>87</v>
      </c>
      <c r="C86" s="80">
        <v>15187800</v>
      </c>
      <c r="D86" s="80">
        <v>0</v>
      </c>
      <c r="E86" s="80">
        <v>0</v>
      </c>
      <c r="F86" s="80">
        <f t="shared" si="17"/>
        <v>15187800</v>
      </c>
      <c r="G86" s="80">
        <v>52220.55</v>
      </c>
      <c r="H86" s="80">
        <v>7289047.3099999996</v>
      </c>
      <c r="I86" s="80">
        <v>0</v>
      </c>
      <c r="J86" s="80">
        <f t="shared" si="18"/>
        <v>7341267.8599999994</v>
      </c>
      <c r="K86" s="80">
        <f t="shared" si="19"/>
        <v>7846532.1400000006</v>
      </c>
      <c r="L86" s="74">
        <f t="shared" si="20"/>
        <v>48.336611359117185</v>
      </c>
    </row>
    <row r="87" spans="1:12" x14ac:dyDescent="0.2">
      <c r="A87" s="12" t="s">
        <v>88</v>
      </c>
      <c r="B87" s="16" t="s">
        <v>89</v>
      </c>
      <c r="C87" s="80">
        <v>17400000</v>
      </c>
      <c r="D87" s="80">
        <v>0</v>
      </c>
      <c r="E87" s="80">
        <v>0</v>
      </c>
      <c r="F87" s="80">
        <f t="shared" si="17"/>
        <v>17400000</v>
      </c>
      <c r="G87" s="80">
        <v>6650954</v>
      </c>
      <c r="H87" s="80">
        <v>5138110</v>
      </c>
      <c r="I87" s="80">
        <v>0</v>
      </c>
      <c r="J87" s="80">
        <f t="shared" si="18"/>
        <v>11789064</v>
      </c>
      <c r="K87" s="80">
        <f t="shared" si="19"/>
        <v>5610936</v>
      </c>
      <c r="L87" s="74">
        <f t="shared" si="20"/>
        <v>67.753241379310353</v>
      </c>
    </row>
    <row r="88" spans="1:12" ht="8.25" hidden="1" customHeight="1" outlineLevel="1" x14ac:dyDescent="0.2">
      <c r="A88" s="9"/>
      <c r="B88" s="16"/>
      <c r="C88" s="78"/>
      <c r="D88" s="78"/>
      <c r="E88" s="78"/>
      <c r="F88" s="78"/>
      <c r="G88" s="78"/>
      <c r="H88" s="78"/>
      <c r="I88" s="78"/>
      <c r="J88" s="78"/>
      <c r="K88" s="78"/>
    </row>
    <row r="89" spans="1:12" hidden="1" outlineLevel="1" x14ac:dyDescent="0.2">
      <c r="A89" s="8" t="s">
        <v>90</v>
      </c>
      <c r="B89" s="18" t="s">
        <v>91</v>
      </c>
      <c r="C89" s="81">
        <f>+C91+C92+C93+C94</f>
        <v>0</v>
      </c>
      <c r="D89" s="81">
        <f t="shared" ref="D89:K89" si="21">+D91+D92+D93+D94</f>
        <v>0</v>
      </c>
      <c r="E89" s="81">
        <f t="shared" si="21"/>
        <v>0</v>
      </c>
      <c r="F89" s="81">
        <f t="shared" si="21"/>
        <v>0</v>
      </c>
      <c r="G89" s="81">
        <f t="shared" si="21"/>
        <v>0</v>
      </c>
      <c r="H89" s="81">
        <f t="shared" si="21"/>
        <v>0</v>
      </c>
      <c r="I89" s="81">
        <f t="shared" si="21"/>
        <v>0</v>
      </c>
      <c r="J89" s="81">
        <f t="shared" si="21"/>
        <v>0</v>
      </c>
      <c r="K89" s="81">
        <f t="shared" si="21"/>
        <v>0</v>
      </c>
      <c r="L89" s="73" t="e">
        <f>+(J89/F89)*100</f>
        <v>#DIV/0!</v>
      </c>
    </row>
    <row r="90" spans="1:12" ht="8.25" hidden="1" customHeight="1" outlineLevel="1" x14ac:dyDescent="0.2">
      <c r="A90" s="9"/>
      <c r="B90" s="16"/>
      <c r="C90" s="78"/>
      <c r="D90" s="78"/>
      <c r="E90" s="78"/>
      <c r="F90" s="78"/>
      <c r="G90" s="78"/>
      <c r="H90" s="78"/>
      <c r="I90" s="78"/>
      <c r="J90" s="78"/>
      <c r="K90" s="78"/>
    </row>
    <row r="91" spans="1:12" hidden="1" collapsed="1" x14ac:dyDescent="0.2">
      <c r="A91" s="9" t="s">
        <v>92</v>
      </c>
      <c r="B91" s="16" t="s">
        <v>310</v>
      </c>
      <c r="C91" s="80">
        <v>0</v>
      </c>
      <c r="D91" s="80">
        <v>0</v>
      </c>
      <c r="E91" s="80">
        <v>0</v>
      </c>
      <c r="F91" s="80">
        <f>+C91+D91+E91</f>
        <v>0</v>
      </c>
      <c r="G91" s="80">
        <v>0</v>
      </c>
      <c r="H91" s="80">
        <v>0</v>
      </c>
      <c r="I91" s="80">
        <v>0</v>
      </c>
      <c r="J91" s="80">
        <f>+G91+H91</f>
        <v>0</v>
      </c>
      <c r="K91" s="80">
        <f>+F91-J91-I91</f>
        <v>0</v>
      </c>
      <c r="L91" s="74" t="e">
        <f>+(J91/F91)*100</f>
        <v>#DIV/0!</v>
      </c>
    </row>
    <row r="92" spans="1:12" hidden="1" x14ac:dyDescent="0.2">
      <c r="A92" s="9" t="s">
        <v>93</v>
      </c>
      <c r="B92" s="16" t="s">
        <v>311</v>
      </c>
      <c r="C92" s="80">
        <v>0</v>
      </c>
      <c r="D92" s="80">
        <v>0</v>
      </c>
      <c r="E92" s="80">
        <v>0</v>
      </c>
      <c r="F92" s="80">
        <f>+C92+D92+E92</f>
        <v>0</v>
      </c>
      <c r="G92" s="80">
        <v>0</v>
      </c>
      <c r="H92" s="80">
        <v>0</v>
      </c>
      <c r="I92" s="80">
        <v>0</v>
      </c>
      <c r="J92" s="80">
        <f>+G92+H92</f>
        <v>0</v>
      </c>
      <c r="K92" s="80">
        <f>+F92-J92-I92</f>
        <v>0</v>
      </c>
      <c r="L92" s="74" t="e">
        <f>+(J92/F92)*100</f>
        <v>#DIV/0!</v>
      </c>
    </row>
    <row r="93" spans="1:12" hidden="1" x14ac:dyDescent="0.2">
      <c r="A93" s="9" t="s">
        <v>94</v>
      </c>
      <c r="B93" s="16" t="s">
        <v>95</v>
      </c>
      <c r="C93" s="80">
        <v>0</v>
      </c>
      <c r="D93" s="80">
        <v>0</v>
      </c>
      <c r="E93" s="80">
        <v>0</v>
      </c>
      <c r="F93" s="80">
        <f>+C93+D93+E93</f>
        <v>0</v>
      </c>
      <c r="G93" s="80">
        <v>0</v>
      </c>
      <c r="H93" s="80">
        <v>0</v>
      </c>
      <c r="I93" s="80">
        <v>0</v>
      </c>
      <c r="J93" s="80">
        <f>+G93+H93</f>
        <v>0</v>
      </c>
      <c r="K93" s="80">
        <f>+F93-J93-I93</f>
        <v>0</v>
      </c>
      <c r="L93" s="74" t="e">
        <f>+(J93/F93)*100</f>
        <v>#DIV/0!</v>
      </c>
    </row>
    <row r="94" spans="1:12" hidden="1" x14ac:dyDescent="0.2">
      <c r="A94" s="9" t="s">
        <v>96</v>
      </c>
      <c r="B94" s="16" t="s">
        <v>312</v>
      </c>
      <c r="C94" s="80">
        <v>0</v>
      </c>
      <c r="D94" s="80">
        <v>0</v>
      </c>
      <c r="E94" s="80">
        <v>0</v>
      </c>
      <c r="F94" s="80">
        <f>+C94+D94+E94</f>
        <v>0</v>
      </c>
      <c r="G94" s="80">
        <v>0</v>
      </c>
      <c r="H94" s="80">
        <v>0</v>
      </c>
      <c r="I94" s="80">
        <v>0</v>
      </c>
      <c r="J94" s="80">
        <f>+G94+H94</f>
        <v>0</v>
      </c>
      <c r="K94" s="80">
        <f>+F94-J94-I94</f>
        <v>0</v>
      </c>
      <c r="L94" s="74" t="e">
        <f>+(J94/F94)*100</f>
        <v>#DIV/0!</v>
      </c>
    </row>
    <row r="95" spans="1:12" ht="11.25" hidden="1" customHeight="1" outlineLevel="1" x14ac:dyDescent="0.2">
      <c r="A95" s="9"/>
      <c r="B95" s="16"/>
      <c r="C95" s="78"/>
      <c r="D95" s="78"/>
      <c r="E95" s="78"/>
      <c r="F95" s="78"/>
      <c r="G95" s="78"/>
      <c r="H95" s="78"/>
      <c r="I95" s="78"/>
      <c r="J95" s="78"/>
      <c r="K95" s="78"/>
    </row>
    <row r="96" spans="1:12" hidden="1" outlineLevel="1" x14ac:dyDescent="0.2">
      <c r="A96" s="8" t="s">
        <v>97</v>
      </c>
      <c r="B96" s="18" t="s">
        <v>98</v>
      </c>
      <c r="C96" s="81">
        <f>+C98</f>
        <v>1750000</v>
      </c>
      <c r="D96" s="81">
        <f t="shared" ref="D96:K96" si="22">+D98</f>
        <v>0</v>
      </c>
      <c r="E96" s="81">
        <f t="shared" si="22"/>
        <v>0</v>
      </c>
      <c r="F96" s="81">
        <f t="shared" si="22"/>
        <v>1750000</v>
      </c>
      <c r="G96" s="81">
        <f t="shared" si="22"/>
        <v>0</v>
      </c>
      <c r="H96" s="81">
        <f t="shared" si="22"/>
        <v>1012408</v>
      </c>
      <c r="I96" s="81">
        <f t="shared" si="22"/>
        <v>0</v>
      </c>
      <c r="J96" s="81">
        <f t="shared" si="22"/>
        <v>1012408</v>
      </c>
      <c r="K96" s="81">
        <f t="shared" si="22"/>
        <v>737592</v>
      </c>
      <c r="L96" s="73">
        <f>+(J96/F96)*100</f>
        <v>57.851885714285714</v>
      </c>
    </row>
    <row r="97" spans="1:12" ht="11.25" hidden="1" customHeight="1" outlineLevel="1" x14ac:dyDescent="0.2">
      <c r="A97" s="9"/>
      <c r="B97" s="16"/>
      <c r="C97" s="78"/>
      <c r="D97" s="78"/>
      <c r="E97" s="78"/>
      <c r="F97" s="78"/>
      <c r="G97" s="78"/>
      <c r="H97" s="78"/>
      <c r="I97" s="78"/>
      <c r="J97" s="78"/>
      <c r="K97" s="78"/>
    </row>
    <row r="98" spans="1:12" collapsed="1" x14ac:dyDescent="0.2">
      <c r="A98" s="9" t="s">
        <v>99</v>
      </c>
      <c r="B98" s="16" t="s">
        <v>100</v>
      </c>
      <c r="C98" s="80">
        <v>1750000</v>
      </c>
      <c r="D98" s="80">
        <v>0</v>
      </c>
      <c r="E98" s="80">
        <v>0</v>
      </c>
      <c r="F98" s="80">
        <f>+C98+D98+E98</f>
        <v>1750000</v>
      </c>
      <c r="G98" s="80">
        <v>0</v>
      </c>
      <c r="H98" s="80">
        <v>1012408</v>
      </c>
      <c r="I98" s="80">
        <v>0</v>
      </c>
      <c r="J98" s="80">
        <f>+G98+H98</f>
        <v>1012408</v>
      </c>
      <c r="K98" s="80">
        <f>+F98-J98-I98</f>
        <v>737592</v>
      </c>
      <c r="L98" s="74">
        <f>+(J98/F98)*100</f>
        <v>57.851885714285714</v>
      </c>
    </row>
    <row r="99" spans="1:12" ht="11.25" hidden="1" customHeight="1" outlineLevel="1" x14ac:dyDescent="0.2">
      <c r="A99" s="9"/>
      <c r="B99" s="16"/>
      <c r="C99" s="78"/>
      <c r="D99" s="78"/>
      <c r="E99" s="78"/>
      <c r="F99" s="78"/>
      <c r="G99" s="78"/>
      <c r="H99" s="78"/>
      <c r="I99" s="78"/>
      <c r="J99" s="78"/>
      <c r="K99" s="78"/>
    </row>
    <row r="100" spans="1:12" hidden="1" outlineLevel="1" x14ac:dyDescent="0.2">
      <c r="A100" s="8" t="s">
        <v>101</v>
      </c>
      <c r="B100" s="18" t="s">
        <v>102</v>
      </c>
      <c r="C100" s="81">
        <f>+C102+C103+C104</f>
        <v>4000000</v>
      </c>
      <c r="D100" s="81">
        <f t="shared" ref="D100:K100" si="23">+D102+D103+D104</f>
        <v>0</v>
      </c>
      <c r="E100" s="81">
        <f t="shared" si="23"/>
        <v>0</v>
      </c>
      <c r="F100" s="81">
        <f t="shared" si="23"/>
        <v>4000000</v>
      </c>
      <c r="G100" s="81">
        <f t="shared" si="23"/>
        <v>0</v>
      </c>
      <c r="H100" s="81">
        <f t="shared" si="23"/>
        <v>0</v>
      </c>
      <c r="I100" s="81">
        <f t="shared" si="23"/>
        <v>0</v>
      </c>
      <c r="J100" s="81">
        <f t="shared" si="23"/>
        <v>0</v>
      </c>
      <c r="K100" s="81">
        <f t="shared" si="23"/>
        <v>4000000</v>
      </c>
      <c r="L100" s="73">
        <f>+(J100/F100)*100</f>
        <v>0</v>
      </c>
    </row>
    <row r="101" spans="1:12" ht="11.25" hidden="1" customHeight="1" outlineLevel="1" x14ac:dyDescent="0.2">
      <c r="A101" s="9"/>
      <c r="B101" s="16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12" hidden="1" collapsed="1" x14ac:dyDescent="0.2">
      <c r="A102" s="9" t="s">
        <v>103</v>
      </c>
      <c r="B102" s="16" t="s">
        <v>104</v>
      </c>
      <c r="C102" s="80">
        <v>0</v>
      </c>
      <c r="D102" s="80">
        <v>0</v>
      </c>
      <c r="E102" s="80">
        <v>0</v>
      </c>
      <c r="F102" s="80">
        <f>+C102+D102+E102</f>
        <v>0</v>
      </c>
      <c r="G102" s="80">
        <v>0</v>
      </c>
      <c r="H102" s="80">
        <v>0</v>
      </c>
      <c r="I102" s="80">
        <v>0</v>
      </c>
      <c r="J102" s="80">
        <f>+G102+H102</f>
        <v>0</v>
      </c>
      <c r="K102" s="80">
        <f>+F102-J102-I102</f>
        <v>0</v>
      </c>
      <c r="L102" s="74" t="e">
        <f>+(J102/F102)*100</f>
        <v>#DIV/0!</v>
      </c>
    </row>
    <row r="103" spans="1:12" x14ac:dyDescent="0.2">
      <c r="A103" s="9" t="s">
        <v>105</v>
      </c>
      <c r="B103" s="16" t="s">
        <v>106</v>
      </c>
      <c r="C103" s="80">
        <v>4000000</v>
      </c>
      <c r="D103" s="80">
        <v>0</v>
      </c>
      <c r="E103" s="80">
        <v>0</v>
      </c>
      <c r="F103" s="80">
        <f>+C103+D103+E103</f>
        <v>4000000</v>
      </c>
      <c r="G103" s="80">
        <v>0</v>
      </c>
      <c r="H103" s="80">
        <v>0</v>
      </c>
      <c r="I103" s="80">
        <v>0</v>
      </c>
      <c r="J103" s="80">
        <f>+G103+H103</f>
        <v>0</v>
      </c>
      <c r="K103" s="80">
        <f>+F103-J103-I103</f>
        <v>4000000</v>
      </c>
      <c r="L103" s="74">
        <f>+(J103/F103)*100</f>
        <v>0</v>
      </c>
    </row>
    <row r="104" spans="1:12" hidden="1" x14ac:dyDescent="0.2">
      <c r="A104" s="9" t="s">
        <v>107</v>
      </c>
      <c r="B104" s="16" t="s">
        <v>108</v>
      </c>
      <c r="C104" s="80">
        <v>0</v>
      </c>
      <c r="D104" s="80">
        <v>0</v>
      </c>
      <c r="E104" s="80">
        <v>0</v>
      </c>
      <c r="F104" s="80">
        <f>+C104+D104+E104</f>
        <v>0</v>
      </c>
      <c r="G104" s="80">
        <v>0</v>
      </c>
      <c r="H104" s="80">
        <v>0</v>
      </c>
      <c r="I104" s="80">
        <v>0</v>
      </c>
      <c r="J104" s="80">
        <f>+G104+H104</f>
        <v>0</v>
      </c>
      <c r="K104" s="80">
        <f>+F104-J104-I104</f>
        <v>0</v>
      </c>
      <c r="L104" s="74" t="e">
        <f>+(J104/F104)*100</f>
        <v>#DIV/0!</v>
      </c>
    </row>
    <row r="105" spans="1:12" ht="11.25" hidden="1" customHeight="1" outlineLevel="1" x14ac:dyDescent="0.2">
      <c r="A105" s="9"/>
      <c r="B105" s="16"/>
      <c r="C105" s="78"/>
      <c r="D105" s="78"/>
      <c r="E105" s="78"/>
      <c r="F105" s="78"/>
      <c r="G105" s="78"/>
      <c r="H105" s="78"/>
      <c r="I105" s="78"/>
      <c r="J105" s="78"/>
      <c r="K105" s="78"/>
    </row>
    <row r="106" spans="1:12" hidden="1" outlineLevel="1" x14ac:dyDescent="0.2">
      <c r="A106" s="8" t="s">
        <v>109</v>
      </c>
      <c r="B106" s="18" t="s">
        <v>110</v>
      </c>
      <c r="C106" s="81">
        <f>+C108+C109+C111+C112+C113+C114+C115+C110</f>
        <v>200000</v>
      </c>
      <c r="D106" s="81">
        <f t="shared" ref="D106:K106" si="24">+D108+D109+D111+D112+D113+D114+D115+D110</f>
        <v>0</v>
      </c>
      <c r="E106" s="81">
        <f t="shared" si="24"/>
        <v>0</v>
      </c>
      <c r="F106" s="81">
        <f t="shared" si="24"/>
        <v>200000</v>
      </c>
      <c r="G106" s="81">
        <f t="shared" si="24"/>
        <v>0</v>
      </c>
      <c r="H106" s="81">
        <f t="shared" si="24"/>
        <v>0</v>
      </c>
      <c r="I106" s="81">
        <f t="shared" si="24"/>
        <v>0</v>
      </c>
      <c r="J106" s="81">
        <f t="shared" si="24"/>
        <v>0</v>
      </c>
      <c r="K106" s="81">
        <f t="shared" si="24"/>
        <v>200000</v>
      </c>
      <c r="L106" s="73">
        <f>+(J106/F106)*100</f>
        <v>0</v>
      </c>
    </row>
    <row r="107" spans="1:12" hidden="1" outlineLevel="1" x14ac:dyDescent="0.2">
      <c r="A107" s="9"/>
      <c r="B107" s="16"/>
      <c r="C107" s="78"/>
      <c r="D107" s="78"/>
      <c r="E107" s="78"/>
      <c r="F107" s="78"/>
      <c r="G107" s="78"/>
      <c r="H107" s="78"/>
      <c r="I107" s="78"/>
      <c r="J107" s="78"/>
      <c r="K107" s="78"/>
    </row>
    <row r="108" spans="1:12" hidden="1" collapsed="1" x14ac:dyDescent="0.2">
      <c r="A108" s="9" t="s">
        <v>111</v>
      </c>
      <c r="B108" s="16" t="s">
        <v>313</v>
      </c>
      <c r="C108" s="80">
        <v>0</v>
      </c>
      <c r="D108" s="80">
        <v>0</v>
      </c>
      <c r="E108" s="80">
        <v>0</v>
      </c>
      <c r="F108" s="80">
        <f t="shared" ref="F108:F115" si="25">+C108+D108+E108</f>
        <v>0</v>
      </c>
      <c r="G108" s="80">
        <v>0</v>
      </c>
      <c r="H108" s="80">
        <v>0</v>
      </c>
      <c r="I108" s="80">
        <v>0</v>
      </c>
      <c r="J108" s="80">
        <f t="shared" ref="J108:J115" si="26">+G108+H108</f>
        <v>0</v>
      </c>
      <c r="K108" s="80">
        <f t="shared" ref="K108:K115" si="27">+F108-J108-I108</f>
        <v>0</v>
      </c>
      <c r="L108" s="74" t="e">
        <f t="shared" ref="L108:L115" si="28">+(J108/F108)*100</f>
        <v>#DIV/0!</v>
      </c>
    </row>
    <row r="109" spans="1:12" hidden="1" x14ac:dyDescent="0.2">
      <c r="A109" s="9" t="s">
        <v>112</v>
      </c>
      <c r="B109" s="16" t="s">
        <v>314</v>
      </c>
      <c r="C109" s="80">
        <v>0</v>
      </c>
      <c r="D109" s="80">
        <v>0</v>
      </c>
      <c r="E109" s="80">
        <v>0</v>
      </c>
      <c r="F109" s="80">
        <f t="shared" si="25"/>
        <v>0</v>
      </c>
      <c r="G109" s="80">
        <v>0</v>
      </c>
      <c r="H109" s="80">
        <v>0</v>
      </c>
      <c r="I109" s="80">
        <v>0</v>
      </c>
      <c r="J109" s="80">
        <f t="shared" si="26"/>
        <v>0</v>
      </c>
      <c r="K109" s="80">
        <f t="shared" si="27"/>
        <v>0</v>
      </c>
      <c r="L109" s="74" t="e">
        <f t="shared" si="28"/>
        <v>#DIV/0!</v>
      </c>
    </row>
    <row r="110" spans="1:12" hidden="1" x14ac:dyDescent="0.2">
      <c r="A110" s="9" t="s">
        <v>343</v>
      </c>
      <c r="B110" s="16" t="s">
        <v>344</v>
      </c>
      <c r="C110" s="80">
        <v>0</v>
      </c>
      <c r="D110" s="80">
        <v>0</v>
      </c>
      <c r="E110" s="80">
        <v>0</v>
      </c>
      <c r="F110" s="80">
        <f t="shared" si="25"/>
        <v>0</v>
      </c>
      <c r="G110" s="80">
        <v>0</v>
      </c>
      <c r="H110" s="80">
        <v>0</v>
      </c>
      <c r="I110" s="80">
        <v>0</v>
      </c>
      <c r="J110" s="80">
        <f t="shared" si="26"/>
        <v>0</v>
      </c>
      <c r="K110" s="80">
        <f t="shared" si="27"/>
        <v>0</v>
      </c>
      <c r="L110" s="74" t="e">
        <f>+(J110/F110)*100</f>
        <v>#DIV/0!</v>
      </c>
    </row>
    <row r="111" spans="1:12" ht="12.75" hidden="1" customHeight="1" x14ac:dyDescent="0.2">
      <c r="A111" s="9" t="s">
        <v>113</v>
      </c>
      <c r="B111" s="16" t="s">
        <v>315</v>
      </c>
      <c r="C111" s="80">
        <v>0</v>
      </c>
      <c r="D111" s="80">
        <v>0</v>
      </c>
      <c r="E111" s="80">
        <v>0</v>
      </c>
      <c r="F111" s="80">
        <f t="shared" si="25"/>
        <v>0</v>
      </c>
      <c r="G111" s="80">
        <v>0</v>
      </c>
      <c r="H111" s="80">
        <v>0</v>
      </c>
      <c r="I111" s="80">
        <v>0</v>
      </c>
      <c r="J111" s="80">
        <f t="shared" si="26"/>
        <v>0</v>
      </c>
      <c r="K111" s="80">
        <f t="shared" si="27"/>
        <v>0</v>
      </c>
      <c r="L111" s="74" t="e">
        <f t="shared" si="28"/>
        <v>#DIV/0!</v>
      </c>
    </row>
    <row r="112" spans="1:12" hidden="1" x14ac:dyDescent="0.2">
      <c r="A112" s="9" t="s">
        <v>114</v>
      </c>
      <c r="B112" s="16" t="s">
        <v>316</v>
      </c>
      <c r="C112" s="80">
        <v>0</v>
      </c>
      <c r="D112" s="80">
        <v>0</v>
      </c>
      <c r="E112" s="80">
        <v>0</v>
      </c>
      <c r="F112" s="80">
        <f t="shared" si="25"/>
        <v>0</v>
      </c>
      <c r="G112" s="80">
        <v>0</v>
      </c>
      <c r="H112" s="80">
        <v>0</v>
      </c>
      <c r="I112" s="80">
        <v>0</v>
      </c>
      <c r="J112" s="80">
        <f t="shared" si="26"/>
        <v>0</v>
      </c>
      <c r="K112" s="80">
        <f t="shared" si="27"/>
        <v>0</v>
      </c>
      <c r="L112" s="74" t="e">
        <f t="shared" si="28"/>
        <v>#DIV/0!</v>
      </c>
    </row>
    <row r="113" spans="1:12" x14ac:dyDescent="0.2">
      <c r="A113" s="9" t="s">
        <v>115</v>
      </c>
      <c r="B113" s="16" t="s">
        <v>317</v>
      </c>
      <c r="C113" s="80">
        <v>200000</v>
      </c>
      <c r="D113" s="80">
        <v>0</v>
      </c>
      <c r="E113" s="80">
        <v>0</v>
      </c>
      <c r="F113" s="80">
        <f t="shared" si="25"/>
        <v>200000</v>
      </c>
      <c r="G113" s="80">
        <v>0</v>
      </c>
      <c r="H113" s="80">
        <v>0</v>
      </c>
      <c r="I113" s="80">
        <v>0</v>
      </c>
      <c r="J113" s="80">
        <f>+G113+H113</f>
        <v>0</v>
      </c>
      <c r="K113" s="80">
        <f t="shared" si="27"/>
        <v>200000</v>
      </c>
      <c r="L113" s="74">
        <f t="shared" si="28"/>
        <v>0</v>
      </c>
    </row>
    <row r="114" spans="1:12" hidden="1" x14ac:dyDescent="0.2">
      <c r="A114" s="9" t="s">
        <v>116</v>
      </c>
      <c r="B114" s="16" t="s">
        <v>318</v>
      </c>
      <c r="C114" s="80">
        <v>0</v>
      </c>
      <c r="D114" s="80">
        <v>0</v>
      </c>
      <c r="E114" s="80">
        <v>0</v>
      </c>
      <c r="F114" s="80">
        <f t="shared" si="25"/>
        <v>0</v>
      </c>
      <c r="G114" s="80">
        <v>0</v>
      </c>
      <c r="H114" s="80">
        <v>0</v>
      </c>
      <c r="I114" s="80">
        <v>0</v>
      </c>
      <c r="J114" s="80">
        <f t="shared" si="26"/>
        <v>0</v>
      </c>
      <c r="K114" s="80">
        <f t="shared" si="27"/>
        <v>0</v>
      </c>
      <c r="L114" s="74" t="e">
        <f t="shared" si="28"/>
        <v>#DIV/0!</v>
      </c>
    </row>
    <row r="115" spans="1:12" hidden="1" x14ac:dyDescent="0.2">
      <c r="A115" s="9" t="s">
        <v>117</v>
      </c>
      <c r="B115" s="16" t="s">
        <v>319</v>
      </c>
      <c r="C115" s="80">
        <v>0</v>
      </c>
      <c r="D115" s="80">
        <v>0</v>
      </c>
      <c r="E115" s="80">
        <v>0</v>
      </c>
      <c r="F115" s="80">
        <f t="shared" si="25"/>
        <v>0</v>
      </c>
      <c r="G115" s="80">
        <v>0</v>
      </c>
      <c r="H115" s="80">
        <v>0</v>
      </c>
      <c r="I115" s="80">
        <v>0</v>
      </c>
      <c r="J115" s="80">
        <f t="shared" si="26"/>
        <v>0</v>
      </c>
      <c r="K115" s="80">
        <f t="shared" si="27"/>
        <v>0</v>
      </c>
      <c r="L115" s="74" t="e">
        <f t="shared" si="28"/>
        <v>#DIV/0!</v>
      </c>
    </row>
    <row r="116" spans="1:12" hidden="1" outlineLevel="1" x14ac:dyDescent="0.2">
      <c r="A116" s="9"/>
      <c r="B116" s="16"/>
      <c r="C116" s="80"/>
      <c r="D116" s="80"/>
      <c r="E116" s="80"/>
      <c r="F116" s="80"/>
      <c r="G116" s="80"/>
      <c r="H116" s="80"/>
      <c r="I116" s="80"/>
      <c r="J116" s="80"/>
      <c r="K116" s="80"/>
      <c r="L116" s="74"/>
    </row>
    <row r="117" spans="1:12" hidden="1" outlineLevel="1" x14ac:dyDescent="0.2">
      <c r="A117" s="8" t="s">
        <v>225</v>
      </c>
      <c r="B117" s="18" t="s">
        <v>228</v>
      </c>
      <c r="C117" s="81">
        <f>+C119</f>
        <v>0</v>
      </c>
      <c r="D117" s="81">
        <f t="shared" ref="D117:K117" si="29">+D119</f>
        <v>0</v>
      </c>
      <c r="E117" s="81">
        <f t="shared" si="29"/>
        <v>0</v>
      </c>
      <c r="F117" s="81">
        <f t="shared" si="29"/>
        <v>0</v>
      </c>
      <c r="G117" s="81">
        <f t="shared" si="29"/>
        <v>0</v>
      </c>
      <c r="H117" s="81">
        <f t="shared" si="29"/>
        <v>0</v>
      </c>
      <c r="I117" s="81">
        <f t="shared" si="29"/>
        <v>0</v>
      </c>
      <c r="J117" s="81">
        <f t="shared" si="29"/>
        <v>0</v>
      </c>
      <c r="K117" s="81">
        <f t="shared" si="29"/>
        <v>0</v>
      </c>
      <c r="L117" s="73" t="e">
        <f>+(J117/F117)*100</f>
        <v>#DIV/0!</v>
      </c>
    </row>
    <row r="118" spans="1:12" ht="11.25" hidden="1" customHeight="1" outlineLevel="1" x14ac:dyDescent="0.2">
      <c r="A118" s="9"/>
      <c r="B118" s="16"/>
      <c r="C118" s="78"/>
      <c r="D118" s="78"/>
      <c r="E118" s="78"/>
      <c r="F118" s="78"/>
      <c r="G118" s="78"/>
      <c r="H118" s="78"/>
      <c r="I118" s="78"/>
      <c r="J118" s="78"/>
      <c r="K118" s="78"/>
    </row>
    <row r="119" spans="1:12" hidden="1" collapsed="1" x14ac:dyDescent="0.2">
      <c r="A119" s="9" t="s">
        <v>226</v>
      </c>
      <c r="B119" s="16" t="s">
        <v>227</v>
      </c>
      <c r="C119" s="80">
        <v>0</v>
      </c>
      <c r="D119" s="80">
        <v>0</v>
      </c>
      <c r="E119" s="80">
        <v>0</v>
      </c>
      <c r="F119" s="80">
        <f>+C119+D119+E119</f>
        <v>0</v>
      </c>
      <c r="G119" s="80">
        <v>0</v>
      </c>
      <c r="H119" s="80">
        <v>0</v>
      </c>
      <c r="I119" s="80">
        <v>0</v>
      </c>
      <c r="J119" s="80">
        <f>+G119+H119</f>
        <v>0</v>
      </c>
      <c r="K119" s="80">
        <f>+F119-J119-I119</f>
        <v>0</v>
      </c>
      <c r="L119" s="74" t="e">
        <f>+(J119/F119)*100</f>
        <v>#DIV/0!</v>
      </c>
    </row>
    <row r="120" spans="1:12" ht="11.25" hidden="1" customHeight="1" outlineLevel="1" x14ac:dyDescent="0.2">
      <c r="A120" s="9"/>
      <c r="B120" s="16"/>
      <c r="C120" s="78"/>
      <c r="D120" s="78"/>
      <c r="E120" s="78"/>
      <c r="F120" s="78"/>
      <c r="G120" s="78"/>
      <c r="H120" s="78"/>
      <c r="I120" s="78"/>
      <c r="J120" s="78"/>
      <c r="K120" s="78"/>
    </row>
    <row r="121" spans="1:12" ht="11.25" hidden="1" customHeight="1" outlineLevel="1" x14ac:dyDescent="0.2">
      <c r="A121" s="8" t="s">
        <v>118</v>
      </c>
      <c r="B121" s="18" t="s">
        <v>119</v>
      </c>
      <c r="C121" s="81">
        <f>+C123+C124+C125</f>
        <v>0</v>
      </c>
      <c r="D121" s="81">
        <f t="shared" ref="D121:K121" si="30">+D123+D124+D125</f>
        <v>0</v>
      </c>
      <c r="E121" s="81">
        <f t="shared" si="30"/>
        <v>0</v>
      </c>
      <c r="F121" s="81">
        <f t="shared" si="30"/>
        <v>0</v>
      </c>
      <c r="G121" s="81">
        <f t="shared" si="30"/>
        <v>0</v>
      </c>
      <c r="H121" s="81">
        <f t="shared" si="30"/>
        <v>0</v>
      </c>
      <c r="I121" s="81">
        <f t="shared" si="30"/>
        <v>0</v>
      </c>
      <c r="J121" s="81">
        <f t="shared" si="30"/>
        <v>0</v>
      </c>
      <c r="K121" s="81">
        <f t="shared" si="30"/>
        <v>0</v>
      </c>
      <c r="L121" s="73" t="e">
        <f>+(J121/F121)*100</f>
        <v>#DIV/0!</v>
      </c>
    </row>
    <row r="122" spans="1:12" ht="11.25" hidden="1" customHeight="1" outlineLevel="1" x14ac:dyDescent="0.2">
      <c r="A122" s="9"/>
      <c r="B122" s="16"/>
      <c r="C122" s="78"/>
      <c r="D122" s="78"/>
      <c r="E122" s="78"/>
      <c r="F122" s="78"/>
      <c r="G122" s="78"/>
      <c r="H122" s="78"/>
      <c r="I122" s="78"/>
      <c r="J122" s="78"/>
      <c r="K122" s="78"/>
    </row>
    <row r="123" spans="1:12" hidden="1" collapsed="1" x14ac:dyDescent="0.2">
      <c r="A123" s="9" t="s">
        <v>229</v>
      </c>
      <c r="B123" s="16" t="s">
        <v>230</v>
      </c>
      <c r="C123" s="80">
        <v>0</v>
      </c>
      <c r="D123" s="80">
        <v>0</v>
      </c>
      <c r="E123" s="80">
        <v>0</v>
      </c>
      <c r="F123" s="80">
        <f>+C123+D123+E123</f>
        <v>0</v>
      </c>
      <c r="G123" s="80">
        <v>0</v>
      </c>
      <c r="H123" s="80">
        <v>0</v>
      </c>
      <c r="I123" s="80">
        <v>0</v>
      </c>
      <c r="J123" s="80">
        <f>+G123+H123</f>
        <v>0</v>
      </c>
      <c r="K123" s="80">
        <f>+F123-J123-I123</f>
        <v>0</v>
      </c>
      <c r="L123" s="74" t="e">
        <f>+(J123/F123)*100</f>
        <v>#DIV/0!</v>
      </c>
    </row>
    <row r="124" spans="1:12" hidden="1" x14ac:dyDescent="0.2">
      <c r="A124" s="9" t="s">
        <v>120</v>
      </c>
      <c r="B124" s="16" t="s">
        <v>121</v>
      </c>
      <c r="C124" s="80">
        <v>0</v>
      </c>
      <c r="D124" s="80">
        <v>0</v>
      </c>
      <c r="E124" s="80">
        <v>0</v>
      </c>
      <c r="F124" s="80">
        <f>+C124+D124+E124</f>
        <v>0</v>
      </c>
      <c r="G124" s="80">
        <v>0</v>
      </c>
      <c r="H124" s="80">
        <v>0</v>
      </c>
      <c r="I124" s="80">
        <v>0</v>
      </c>
      <c r="J124" s="80">
        <f>+G124+H124</f>
        <v>0</v>
      </c>
      <c r="K124" s="80">
        <f>+F124-J124-I124</f>
        <v>0</v>
      </c>
      <c r="L124" s="74" t="e">
        <f>+(J124/F124)*100</f>
        <v>#DIV/0!</v>
      </c>
    </row>
    <row r="125" spans="1:12" hidden="1" x14ac:dyDescent="0.2">
      <c r="A125" s="9" t="s">
        <v>122</v>
      </c>
      <c r="B125" s="16" t="s">
        <v>123</v>
      </c>
      <c r="C125" s="80">
        <v>0</v>
      </c>
      <c r="D125" s="80">
        <v>0</v>
      </c>
      <c r="E125" s="80">
        <v>0</v>
      </c>
      <c r="F125" s="80">
        <f>+C125+D125+E125</f>
        <v>0</v>
      </c>
      <c r="G125" s="80">
        <v>0</v>
      </c>
      <c r="H125" s="80">
        <v>0</v>
      </c>
      <c r="I125" s="80">
        <v>0</v>
      </c>
      <c r="J125" s="80">
        <f>+G125+H125</f>
        <v>0</v>
      </c>
      <c r="K125" s="80">
        <f>+F125-J125-I125</f>
        <v>0</v>
      </c>
      <c r="L125" s="74" t="e">
        <f>+(J125/F125)*100</f>
        <v>#DIV/0!</v>
      </c>
    </row>
    <row r="126" spans="1:12" ht="10.8" thickBot="1" x14ac:dyDescent="0.25">
      <c r="A126" s="9"/>
      <c r="B126" s="16"/>
      <c r="C126" s="80"/>
      <c r="D126" s="80"/>
      <c r="E126" s="80"/>
      <c r="F126" s="80"/>
      <c r="G126" s="80"/>
      <c r="H126" s="80"/>
      <c r="I126" s="80"/>
      <c r="J126" s="80"/>
      <c r="K126" s="80"/>
      <c r="L126" s="70"/>
    </row>
    <row r="127" spans="1:12" ht="10.8" thickBot="1" x14ac:dyDescent="0.25">
      <c r="A127" s="25">
        <v>2</v>
      </c>
      <c r="B127" s="17" t="s">
        <v>124</v>
      </c>
      <c r="C127" s="79">
        <f>+C129+C136+C140+C149+C154</f>
        <v>613000</v>
      </c>
      <c r="D127" s="79">
        <f t="shared" ref="D127:K127" si="31">+D129+D136+D140+D149+D154</f>
        <v>-360000</v>
      </c>
      <c r="E127" s="79">
        <f t="shared" si="31"/>
        <v>0</v>
      </c>
      <c r="F127" s="79">
        <f t="shared" si="31"/>
        <v>253000</v>
      </c>
      <c r="G127" s="79">
        <f t="shared" si="31"/>
        <v>0</v>
      </c>
      <c r="H127" s="79">
        <f t="shared" si="31"/>
        <v>47260.86</v>
      </c>
      <c r="I127" s="79">
        <f t="shared" si="31"/>
        <v>0</v>
      </c>
      <c r="J127" s="79">
        <f t="shared" si="31"/>
        <v>47260.86</v>
      </c>
      <c r="K127" s="79">
        <f t="shared" si="31"/>
        <v>205739.14</v>
      </c>
      <c r="L127" s="69">
        <f>+(J127/F127)*100</f>
        <v>18.680181818181818</v>
      </c>
    </row>
    <row r="128" spans="1:12" ht="8.25" customHeight="1" x14ac:dyDescent="0.2">
      <c r="A128" s="9"/>
      <c r="B128" s="16"/>
      <c r="C128" s="78"/>
      <c r="D128" s="78"/>
      <c r="E128" s="78"/>
      <c r="F128" s="78"/>
      <c r="G128" s="78"/>
      <c r="H128" s="78"/>
      <c r="I128" s="78"/>
      <c r="J128" s="78"/>
      <c r="K128" s="78"/>
    </row>
    <row r="129" spans="1:12" hidden="1" outlineLevel="1" x14ac:dyDescent="0.2">
      <c r="A129" s="8" t="s">
        <v>125</v>
      </c>
      <c r="B129" s="18" t="s">
        <v>126</v>
      </c>
      <c r="C129" s="81">
        <f>+C131+C132+C133+C134</f>
        <v>0</v>
      </c>
      <c r="D129" s="81">
        <f t="shared" ref="D129:K129" si="32">+D131+D132+D133+D134</f>
        <v>0</v>
      </c>
      <c r="E129" s="81">
        <f t="shared" si="32"/>
        <v>0</v>
      </c>
      <c r="F129" s="81">
        <f t="shared" si="32"/>
        <v>0</v>
      </c>
      <c r="G129" s="81">
        <f t="shared" si="32"/>
        <v>0</v>
      </c>
      <c r="H129" s="81">
        <f t="shared" si="32"/>
        <v>0</v>
      </c>
      <c r="I129" s="81">
        <f t="shared" si="32"/>
        <v>0</v>
      </c>
      <c r="J129" s="81">
        <f t="shared" si="32"/>
        <v>0</v>
      </c>
      <c r="K129" s="81">
        <f t="shared" si="32"/>
        <v>0</v>
      </c>
      <c r="L129" s="73" t="e">
        <f>+(J129/F129)*100</f>
        <v>#DIV/0!</v>
      </c>
    </row>
    <row r="130" spans="1:12" ht="8.25" hidden="1" customHeight="1" outlineLevel="1" x14ac:dyDescent="0.2">
      <c r="A130" s="9"/>
      <c r="B130" s="16"/>
      <c r="C130" s="78"/>
      <c r="D130" s="78"/>
      <c r="E130" s="78"/>
      <c r="F130" s="78"/>
      <c r="G130" s="78"/>
      <c r="H130" s="78"/>
      <c r="I130" s="78"/>
      <c r="J130" s="78"/>
      <c r="K130" s="78"/>
    </row>
    <row r="131" spans="1:12" hidden="1" collapsed="1" x14ac:dyDescent="0.2">
      <c r="A131" s="9" t="s">
        <v>127</v>
      </c>
      <c r="B131" s="16" t="s">
        <v>128</v>
      </c>
      <c r="C131" s="80">
        <v>0</v>
      </c>
      <c r="D131" s="80">
        <v>0</v>
      </c>
      <c r="E131" s="80">
        <v>0</v>
      </c>
      <c r="F131" s="80">
        <f>+C131+D131+E131</f>
        <v>0</v>
      </c>
      <c r="G131" s="80">
        <v>0</v>
      </c>
      <c r="H131" s="80">
        <v>0</v>
      </c>
      <c r="I131" s="80">
        <v>0</v>
      </c>
      <c r="J131" s="80">
        <f>+G131+H131</f>
        <v>0</v>
      </c>
      <c r="K131" s="80">
        <f>+F131-J131-I131</f>
        <v>0</v>
      </c>
      <c r="L131" s="74" t="e">
        <f>+(J131/F131)*100</f>
        <v>#DIV/0!</v>
      </c>
    </row>
    <row r="132" spans="1:12" hidden="1" x14ac:dyDescent="0.2">
      <c r="A132" s="9" t="s">
        <v>129</v>
      </c>
      <c r="B132" s="16" t="s">
        <v>130</v>
      </c>
      <c r="C132" s="80">
        <v>0</v>
      </c>
      <c r="D132" s="80">
        <v>0</v>
      </c>
      <c r="E132" s="80">
        <v>0</v>
      </c>
      <c r="F132" s="80">
        <f>+C132+D132+E132</f>
        <v>0</v>
      </c>
      <c r="G132" s="80">
        <v>0</v>
      </c>
      <c r="H132" s="80">
        <v>0</v>
      </c>
      <c r="I132" s="80">
        <v>0</v>
      </c>
      <c r="J132" s="80">
        <f>+G132+H132</f>
        <v>0</v>
      </c>
      <c r="K132" s="80">
        <f>+F132-J132-I132</f>
        <v>0</v>
      </c>
      <c r="L132" s="74" t="e">
        <f>+(J132/F132)*100</f>
        <v>#DIV/0!</v>
      </c>
    </row>
    <row r="133" spans="1:12" hidden="1" x14ac:dyDescent="0.2">
      <c r="A133" s="9" t="s">
        <v>131</v>
      </c>
      <c r="B133" s="16" t="s">
        <v>132</v>
      </c>
      <c r="C133" s="80">
        <v>0</v>
      </c>
      <c r="D133" s="80">
        <v>0</v>
      </c>
      <c r="E133" s="80">
        <v>0</v>
      </c>
      <c r="F133" s="80">
        <f>+C133+D133+E133</f>
        <v>0</v>
      </c>
      <c r="G133" s="80">
        <v>0</v>
      </c>
      <c r="H133" s="80">
        <v>0</v>
      </c>
      <c r="I133" s="80">
        <v>0</v>
      </c>
      <c r="J133" s="80">
        <f>+G133+H133</f>
        <v>0</v>
      </c>
      <c r="K133" s="80">
        <f>+F133-J133-I133</f>
        <v>0</v>
      </c>
      <c r="L133" s="74" t="e">
        <f>+(J133/F133)*100</f>
        <v>#DIV/0!</v>
      </c>
    </row>
    <row r="134" spans="1:12" hidden="1" x14ac:dyDescent="0.2">
      <c r="A134" s="9" t="s">
        <v>133</v>
      </c>
      <c r="B134" s="16" t="s">
        <v>134</v>
      </c>
      <c r="C134" s="80">
        <v>0</v>
      </c>
      <c r="D134" s="80">
        <v>0</v>
      </c>
      <c r="E134" s="80">
        <v>0</v>
      </c>
      <c r="F134" s="80">
        <f>+C134+D134+E134</f>
        <v>0</v>
      </c>
      <c r="G134" s="80">
        <v>0</v>
      </c>
      <c r="H134" s="80">
        <v>0</v>
      </c>
      <c r="I134" s="80">
        <v>0</v>
      </c>
      <c r="J134" s="80">
        <f>+G134+H134</f>
        <v>0</v>
      </c>
      <c r="K134" s="80">
        <f>+F134-J134-I134</f>
        <v>0</v>
      </c>
      <c r="L134" s="74" t="e">
        <f>+(J134/F134)*100</f>
        <v>#DIV/0!</v>
      </c>
    </row>
    <row r="135" spans="1:12" ht="8.25" hidden="1" customHeight="1" outlineLevel="1" x14ac:dyDescent="0.2">
      <c r="A135" s="9"/>
      <c r="B135" s="16"/>
      <c r="C135" s="78"/>
      <c r="D135" s="78"/>
      <c r="E135" s="78"/>
      <c r="F135" s="78"/>
      <c r="G135" s="78"/>
      <c r="H135" s="78"/>
      <c r="I135" s="78"/>
      <c r="J135" s="78"/>
      <c r="K135" s="80"/>
    </row>
    <row r="136" spans="1:12" hidden="1" outlineLevel="1" x14ac:dyDescent="0.2">
      <c r="A136" s="8" t="s">
        <v>135</v>
      </c>
      <c r="B136" s="18" t="s">
        <v>136</v>
      </c>
      <c r="C136" s="81">
        <f>+C138</f>
        <v>0</v>
      </c>
      <c r="D136" s="81">
        <f t="shared" ref="D136:J136" si="33">+D138</f>
        <v>0</v>
      </c>
      <c r="E136" s="81">
        <f t="shared" si="33"/>
        <v>0</v>
      </c>
      <c r="F136" s="81">
        <f t="shared" si="33"/>
        <v>0</v>
      </c>
      <c r="G136" s="81">
        <f t="shared" si="33"/>
        <v>0</v>
      </c>
      <c r="H136" s="81">
        <f t="shared" si="33"/>
        <v>0</v>
      </c>
      <c r="I136" s="81">
        <f t="shared" si="33"/>
        <v>0</v>
      </c>
      <c r="J136" s="81">
        <f t="shared" si="33"/>
        <v>0</v>
      </c>
      <c r="K136" s="81">
        <f>+F136-J136-I136</f>
        <v>0</v>
      </c>
      <c r="L136" s="73" t="e">
        <f>+(J136/F136)*100</f>
        <v>#DIV/0!</v>
      </c>
    </row>
    <row r="137" spans="1:12" ht="8.25" hidden="1" customHeight="1" outlineLevel="1" x14ac:dyDescent="0.2">
      <c r="A137" s="9"/>
      <c r="B137" s="16"/>
      <c r="C137" s="78"/>
      <c r="D137" s="78"/>
      <c r="E137" s="78"/>
      <c r="F137" s="78"/>
      <c r="G137" s="78"/>
      <c r="H137" s="78"/>
      <c r="I137" s="78"/>
      <c r="J137" s="78"/>
      <c r="K137" s="80"/>
    </row>
    <row r="138" spans="1:12" hidden="1" collapsed="1" x14ac:dyDescent="0.2">
      <c r="A138" s="9" t="s">
        <v>137</v>
      </c>
      <c r="B138" s="16" t="s">
        <v>138</v>
      </c>
      <c r="C138" s="80">
        <v>0</v>
      </c>
      <c r="D138" s="80">
        <v>0</v>
      </c>
      <c r="E138" s="80">
        <v>0</v>
      </c>
      <c r="F138" s="80">
        <f>+C138+D138+E138</f>
        <v>0</v>
      </c>
      <c r="G138" s="80">
        <v>0</v>
      </c>
      <c r="H138" s="80">
        <v>0</v>
      </c>
      <c r="I138" s="80">
        <v>0</v>
      </c>
      <c r="J138" s="80">
        <f>+G138+H138</f>
        <v>0</v>
      </c>
      <c r="K138" s="80">
        <f>+F138-J138-I138</f>
        <v>0</v>
      </c>
      <c r="L138" s="74" t="e">
        <f>+(J138/F138)*100</f>
        <v>#DIV/0!</v>
      </c>
    </row>
    <row r="139" spans="1:12" ht="8.25" hidden="1" customHeight="1" outlineLevel="1" x14ac:dyDescent="0.2">
      <c r="A139" s="9"/>
      <c r="B139" s="16"/>
      <c r="C139" s="78"/>
      <c r="D139" s="78"/>
      <c r="E139" s="78"/>
      <c r="F139" s="78"/>
      <c r="G139" s="78"/>
      <c r="H139" s="78"/>
      <c r="I139" s="78"/>
      <c r="J139" s="78"/>
      <c r="K139" s="80"/>
    </row>
    <row r="140" spans="1:12" hidden="1" outlineLevel="1" x14ac:dyDescent="0.2">
      <c r="A140" s="8" t="s">
        <v>139</v>
      </c>
      <c r="B140" s="18" t="s">
        <v>140</v>
      </c>
      <c r="C140" s="81">
        <f>+C142+C143+C144+C145+C146+C147</f>
        <v>253000</v>
      </c>
      <c r="D140" s="81">
        <f t="shared" ref="D140:K140" si="34">+D142+D143+D144+D145+D146+D147</f>
        <v>0</v>
      </c>
      <c r="E140" s="81">
        <f t="shared" si="34"/>
        <v>0</v>
      </c>
      <c r="F140" s="81">
        <f t="shared" si="34"/>
        <v>253000</v>
      </c>
      <c r="G140" s="81">
        <f t="shared" si="34"/>
        <v>0</v>
      </c>
      <c r="H140" s="81">
        <f t="shared" si="34"/>
        <v>47260.86</v>
      </c>
      <c r="I140" s="81">
        <f t="shared" si="34"/>
        <v>0</v>
      </c>
      <c r="J140" s="81">
        <f t="shared" si="34"/>
        <v>47260.86</v>
      </c>
      <c r="K140" s="81">
        <f t="shared" si="34"/>
        <v>205739.14</v>
      </c>
      <c r="L140" s="73">
        <f>+(J140/F140)*100</f>
        <v>18.680181818181818</v>
      </c>
    </row>
    <row r="141" spans="1:12" ht="8.25" hidden="1" customHeight="1" outlineLevel="1" x14ac:dyDescent="0.2">
      <c r="A141" s="9"/>
      <c r="B141" s="16"/>
      <c r="C141" s="78"/>
      <c r="D141" s="78"/>
      <c r="E141" s="78"/>
      <c r="F141" s="78"/>
      <c r="G141" s="78"/>
      <c r="H141" s="78"/>
      <c r="I141" s="78"/>
      <c r="J141" s="78"/>
      <c r="K141" s="78"/>
    </row>
    <row r="142" spans="1:12" collapsed="1" x14ac:dyDescent="0.2">
      <c r="A142" s="9" t="s">
        <v>141</v>
      </c>
      <c r="B142" s="16" t="s">
        <v>142</v>
      </c>
      <c r="C142" s="80">
        <v>17000</v>
      </c>
      <c r="D142" s="80">
        <v>0</v>
      </c>
      <c r="E142" s="80">
        <v>0</v>
      </c>
      <c r="F142" s="80">
        <f t="shared" ref="F142:F147" si="35">+C142+D142+E142</f>
        <v>17000</v>
      </c>
      <c r="G142" s="80">
        <v>0</v>
      </c>
      <c r="H142" s="80">
        <v>0</v>
      </c>
      <c r="I142" s="80">
        <v>0</v>
      </c>
      <c r="J142" s="80">
        <f t="shared" ref="J142:J147" si="36">+G142+H142</f>
        <v>0</v>
      </c>
      <c r="K142" s="80">
        <f t="shared" ref="K142:K147" si="37">+F142-J142-I142</f>
        <v>17000</v>
      </c>
      <c r="L142" s="74">
        <f t="shared" ref="L142:L147" si="38">+(J142/F142)*100</f>
        <v>0</v>
      </c>
    </row>
    <row r="143" spans="1:12" hidden="1" x14ac:dyDescent="0.2">
      <c r="A143" s="9" t="s">
        <v>143</v>
      </c>
      <c r="B143" s="16" t="s">
        <v>320</v>
      </c>
      <c r="C143" s="80">
        <v>0</v>
      </c>
      <c r="D143" s="80">
        <v>0</v>
      </c>
      <c r="E143" s="80">
        <v>0</v>
      </c>
      <c r="F143" s="80">
        <f t="shared" si="35"/>
        <v>0</v>
      </c>
      <c r="G143" s="80">
        <v>0</v>
      </c>
      <c r="H143" s="80">
        <v>0</v>
      </c>
      <c r="I143" s="80">
        <v>0</v>
      </c>
      <c r="J143" s="80">
        <f t="shared" si="36"/>
        <v>0</v>
      </c>
      <c r="K143" s="80">
        <f t="shared" si="37"/>
        <v>0</v>
      </c>
      <c r="L143" s="74" t="e">
        <f t="shared" si="38"/>
        <v>#DIV/0!</v>
      </c>
    </row>
    <row r="144" spans="1:12" x14ac:dyDescent="0.2">
      <c r="A144" s="9" t="s">
        <v>144</v>
      </c>
      <c r="B144" s="16" t="s">
        <v>145</v>
      </c>
      <c r="C144" s="80">
        <v>236000</v>
      </c>
      <c r="D144" s="80">
        <v>0</v>
      </c>
      <c r="E144" s="80">
        <v>0</v>
      </c>
      <c r="F144" s="80">
        <f>+C144+D144+E144</f>
        <v>236000</v>
      </c>
      <c r="G144" s="80">
        <v>0</v>
      </c>
      <c r="H144" s="80">
        <v>47260.86</v>
      </c>
      <c r="I144" s="80">
        <v>0</v>
      </c>
      <c r="J144" s="80">
        <f>+G144+H144</f>
        <v>47260.86</v>
      </c>
      <c r="K144" s="80">
        <f>+F144-J144-I144</f>
        <v>188739.14</v>
      </c>
      <c r="L144" s="74">
        <f t="shared" si="38"/>
        <v>20.025788135593221</v>
      </c>
    </row>
    <row r="145" spans="1:15" hidden="1" x14ac:dyDescent="0.2">
      <c r="A145" s="9" t="s">
        <v>146</v>
      </c>
      <c r="B145" s="16" t="s">
        <v>147</v>
      </c>
      <c r="C145" s="80">
        <v>0</v>
      </c>
      <c r="D145" s="80">
        <v>0</v>
      </c>
      <c r="E145" s="80">
        <v>0</v>
      </c>
      <c r="F145" s="80">
        <f t="shared" si="35"/>
        <v>0</v>
      </c>
      <c r="G145" s="80">
        <v>0</v>
      </c>
      <c r="H145" s="80">
        <v>0</v>
      </c>
      <c r="I145" s="80">
        <v>0</v>
      </c>
      <c r="J145" s="80">
        <f t="shared" si="36"/>
        <v>0</v>
      </c>
      <c r="K145" s="80">
        <f t="shared" si="37"/>
        <v>0</v>
      </c>
      <c r="L145" s="74" t="e">
        <f t="shared" si="38"/>
        <v>#DIV/0!</v>
      </c>
    </row>
    <row r="146" spans="1:15" hidden="1" x14ac:dyDescent="0.2">
      <c r="A146" s="9" t="s">
        <v>148</v>
      </c>
      <c r="B146" s="16" t="s">
        <v>149</v>
      </c>
      <c r="C146" s="80">
        <v>0</v>
      </c>
      <c r="D146" s="80">
        <v>0</v>
      </c>
      <c r="E146" s="80">
        <v>0</v>
      </c>
      <c r="F146" s="80">
        <f>+C146+D146+E146</f>
        <v>0</v>
      </c>
      <c r="G146" s="80">
        <v>0</v>
      </c>
      <c r="H146" s="80">
        <v>0</v>
      </c>
      <c r="I146" s="80">
        <v>0</v>
      </c>
      <c r="J146" s="80">
        <f>+G146+H146</f>
        <v>0</v>
      </c>
      <c r="K146" s="80">
        <f t="shared" si="37"/>
        <v>0</v>
      </c>
      <c r="L146" s="74" t="e">
        <f t="shared" si="38"/>
        <v>#DIV/0!</v>
      </c>
    </row>
    <row r="147" spans="1:15" hidden="1" x14ac:dyDescent="0.2">
      <c r="A147" s="9" t="s">
        <v>150</v>
      </c>
      <c r="B147" s="60" t="s">
        <v>321</v>
      </c>
      <c r="C147" s="80">
        <v>0</v>
      </c>
      <c r="D147" s="80">
        <v>0</v>
      </c>
      <c r="E147" s="80">
        <v>0</v>
      </c>
      <c r="F147" s="80">
        <f t="shared" si="35"/>
        <v>0</v>
      </c>
      <c r="G147" s="80">
        <v>0</v>
      </c>
      <c r="H147" s="80">
        <v>0</v>
      </c>
      <c r="I147" s="80">
        <v>0</v>
      </c>
      <c r="J147" s="80">
        <f t="shared" si="36"/>
        <v>0</v>
      </c>
      <c r="K147" s="80">
        <f t="shared" si="37"/>
        <v>0</v>
      </c>
      <c r="L147" s="74" t="e">
        <f t="shared" si="38"/>
        <v>#DIV/0!</v>
      </c>
    </row>
    <row r="148" spans="1:15" ht="8.25" hidden="1" customHeight="1" outlineLevel="1" x14ac:dyDescent="0.2">
      <c r="A148" s="9"/>
      <c r="B148" s="16"/>
      <c r="C148" s="78"/>
      <c r="D148" s="78"/>
      <c r="E148" s="78"/>
      <c r="F148" s="78"/>
      <c r="G148" s="78"/>
      <c r="H148" s="78"/>
      <c r="I148" s="78"/>
      <c r="J148" s="78"/>
      <c r="K148" s="78"/>
    </row>
    <row r="149" spans="1:15" hidden="1" outlineLevel="1" x14ac:dyDescent="0.2">
      <c r="A149" s="8" t="s">
        <v>151</v>
      </c>
      <c r="B149" s="18" t="s">
        <v>152</v>
      </c>
      <c r="C149" s="81">
        <f>+C151+C152</f>
        <v>0</v>
      </c>
      <c r="D149" s="81">
        <f t="shared" ref="D149:K149" si="39">+D151+D152</f>
        <v>0</v>
      </c>
      <c r="E149" s="81">
        <f t="shared" si="39"/>
        <v>0</v>
      </c>
      <c r="F149" s="81">
        <f t="shared" si="39"/>
        <v>0</v>
      </c>
      <c r="G149" s="81">
        <f t="shared" si="39"/>
        <v>0</v>
      </c>
      <c r="H149" s="81">
        <f t="shared" si="39"/>
        <v>0</v>
      </c>
      <c r="I149" s="81">
        <f t="shared" si="39"/>
        <v>0</v>
      </c>
      <c r="J149" s="81">
        <f t="shared" si="39"/>
        <v>0</v>
      </c>
      <c r="K149" s="81">
        <f t="shared" si="39"/>
        <v>0</v>
      </c>
      <c r="L149" s="73" t="e">
        <f>+(J149/F149)*100</f>
        <v>#DIV/0!</v>
      </c>
    </row>
    <row r="150" spans="1:15" ht="8.25" hidden="1" customHeight="1" outlineLevel="1" x14ac:dyDescent="0.2">
      <c r="A150" s="9"/>
      <c r="B150" s="16"/>
      <c r="C150" s="78"/>
      <c r="D150" s="78"/>
      <c r="E150" s="78"/>
      <c r="F150" s="78"/>
      <c r="G150" s="78"/>
      <c r="H150" s="78"/>
      <c r="I150" s="78"/>
      <c r="J150" s="78"/>
      <c r="K150" s="78"/>
    </row>
    <row r="151" spans="1:15" hidden="1" collapsed="1" x14ac:dyDescent="0.2">
      <c r="A151" s="9" t="s">
        <v>153</v>
      </c>
      <c r="B151" s="16" t="s">
        <v>154</v>
      </c>
      <c r="C151" s="80">
        <v>0</v>
      </c>
      <c r="D151" s="80">
        <v>0</v>
      </c>
      <c r="E151" s="80">
        <v>0</v>
      </c>
      <c r="F151" s="80">
        <f>+C151+D151+E151</f>
        <v>0</v>
      </c>
      <c r="G151" s="80">
        <v>0</v>
      </c>
      <c r="H151" s="80">
        <v>0</v>
      </c>
      <c r="I151" s="80">
        <v>0</v>
      </c>
      <c r="J151" s="80">
        <f>+G151+H151</f>
        <v>0</v>
      </c>
      <c r="K151" s="80">
        <f>+F151-J151-I151</f>
        <v>0</v>
      </c>
      <c r="L151" s="74" t="e">
        <f>+(J151/F151)*100</f>
        <v>#DIV/0!</v>
      </c>
    </row>
    <row r="152" spans="1:15" hidden="1" x14ac:dyDescent="0.2">
      <c r="A152" s="9" t="s">
        <v>155</v>
      </c>
      <c r="B152" s="16" t="s">
        <v>156</v>
      </c>
      <c r="C152" s="80">
        <v>0</v>
      </c>
      <c r="D152" s="80">
        <v>0</v>
      </c>
      <c r="E152" s="80">
        <v>0</v>
      </c>
      <c r="F152" s="80">
        <f>+C152+D152+E152</f>
        <v>0</v>
      </c>
      <c r="G152" s="80">
        <v>0</v>
      </c>
      <c r="H152" s="80">
        <v>0</v>
      </c>
      <c r="I152" s="80">
        <v>0</v>
      </c>
      <c r="J152" s="80">
        <f>+G152+H152</f>
        <v>0</v>
      </c>
      <c r="K152" s="80">
        <f>+F152-J152-I152</f>
        <v>0</v>
      </c>
      <c r="L152" s="74" t="e">
        <f>+(J152/F152)*100</f>
        <v>#DIV/0!</v>
      </c>
    </row>
    <row r="153" spans="1:15" ht="8.25" hidden="1" customHeight="1" outlineLevel="1" x14ac:dyDescent="0.2">
      <c r="A153" s="9"/>
      <c r="B153" s="16"/>
      <c r="C153" s="78"/>
      <c r="D153" s="78"/>
      <c r="E153" s="78"/>
      <c r="F153" s="78"/>
      <c r="G153" s="78"/>
      <c r="H153" s="78"/>
      <c r="I153" s="78"/>
      <c r="J153" s="78"/>
      <c r="K153" s="78"/>
    </row>
    <row r="154" spans="1:15" hidden="1" outlineLevel="1" x14ac:dyDescent="0.2">
      <c r="A154" s="8" t="s">
        <v>157</v>
      </c>
      <c r="B154" s="18" t="s">
        <v>158</v>
      </c>
      <c r="C154" s="81">
        <f>+C156+C157+C158+C159+C160+C161+C162+C163</f>
        <v>360000</v>
      </c>
      <c r="D154" s="81">
        <f t="shared" ref="D154:K154" si="40">+D156+D157+D158+D159+D160+D161+D162+D163</f>
        <v>-360000</v>
      </c>
      <c r="E154" s="81">
        <f t="shared" si="40"/>
        <v>0</v>
      </c>
      <c r="F154" s="81">
        <f t="shared" si="40"/>
        <v>0</v>
      </c>
      <c r="G154" s="81">
        <f t="shared" si="40"/>
        <v>0</v>
      </c>
      <c r="H154" s="81">
        <f t="shared" si="40"/>
        <v>0</v>
      </c>
      <c r="I154" s="81">
        <f t="shared" si="40"/>
        <v>0</v>
      </c>
      <c r="J154" s="81">
        <f t="shared" si="40"/>
        <v>0</v>
      </c>
      <c r="K154" s="81">
        <f t="shared" si="40"/>
        <v>0</v>
      </c>
      <c r="L154" s="73" t="e">
        <f>+(J154/F154)*100</f>
        <v>#DIV/0!</v>
      </c>
    </row>
    <row r="155" spans="1:15" ht="8.25" hidden="1" customHeight="1" outlineLevel="1" x14ac:dyDescent="0.2">
      <c r="A155" s="9"/>
      <c r="B155" s="16"/>
      <c r="C155" s="78"/>
      <c r="D155" s="78"/>
      <c r="E155" s="78"/>
      <c r="F155" s="78"/>
      <c r="G155" s="78"/>
      <c r="H155" s="78"/>
      <c r="I155" s="78"/>
      <c r="J155" s="78"/>
      <c r="K155" s="78"/>
    </row>
    <row r="156" spans="1:15" hidden="1" collapsed="1" x14ac:dyDescent="0.2">
      <c r="A156" s="9" t="s">
        <v>159</v>
      </c>
      <c r="B156" s="16" t="s">
        <v>160</v>
      </c>
      <c r="C156" s="80">
        <v>0</v>
      </c>
      <c r="D156" s="80">
        <v>0</v>
      </c>
      <c r="E156" s="80">
        <v>0</v>
      </c>
      <c r="F156" s="80">
        <f t="shared" ref="F156:F163" si="41">+C156+D156+E156</f>
        <v>0</v>
      </c>
      <c r="G156" s="80">
        <v>0</v>
      </c>
      <c r="H156" s="80">
        <v>0</v>
      </c>
      <c r="I156" s="80">
        <v>0</v>
      </c>
      <c r="J156" s="80">
        <f t="shared" ref="J156:J163" si="42">+G156+H156</f>
        <v>0</v>
      </c>
      <c r="K156" s="80">
        <f t="shared" ref="K156:K163" si="43">+F156-J156-I156</f>
        <v>0</v>
      </c>
      <c r="L156" s="74" t="e">
        <f t="shared" ref="L156:L163" si="44">+(J156/F156)*100</f>
        <v>#DIV/0!</v>
      </c>
    </row>
    <row r="157" spans="1:15" hidden="1" x14ac:dyDescent="0.2">
      <c r="A157" s="9" t="s">
        <v>161</v>
      </c>
      <c r="B157" s="16" t="s">
        <v>162</v>
      </c>
      <c r="C157" s="80">
        <v>0</v>
      </c>
      <c r="D157" s="80">
        <v>0</v>
      </c>
      <c r="E157" s="80">
        <v>0</v>
      </c>
      <c r="F157" s="80">
        <f t="shared" si="41"/>
        <v>0</v>
      </c>
      <c r="G157" s="80">
        <v>0</v>
      </c>
      <c r="H157" s="80">
        <v>0</v>
      </c>
      <c r="I157" s="80">
        <v>0</v>
      </c>
      <c r="J157" s="80">
        <f t="shared" si="42"/>
        <v>0</v>
      </c>
      <c r="K157" s="80">
        <f t="shared" si="43"/>
        <v>0</v>
      </c>
      <c r="L157" s="74" t="e">
        <f t="shared" si="44"/>
        <v>#DIV/0!</v>
      </c>
    </row>
    <row r="158" spans="1:15" ht="14.25" hidden="1" customHeight="1" x14ac:dyDescent="0.2">
      <c r="A158" s="9" t="s">
        <v>163</v>
      </c>
      <c r="B158" s="16" t="s">
        <v>164</v>
      </c>
      <c r="C158" s="80">
        <v>360000</v>
      </c>
      <c r="D158" s="80">
        <v>-360000</v>
      </c>
      <c r="E158" s="80">
        <v>0</v>
      </c>
      <c r="F158" s="80">
        <f t="shared" si="41"/>
        <v>0</v>
      </c>
      <c r="G158" s="80">
        <v>0</v>
      </c>
      <c r="H158" s="80">
        <v>0</v>
      </c>
      <c r="I158" s="80">
        <v>0</v>
      </c>
      <c r="J158" s="80">
        <f t="shared" si="42"/>
        <v>0</v>
      </c>
      <c r="K158" s="80">
        <f t="shared" si="43"/>
        <v>0</v>
      </c>
      <c r="L158" s="74" t="e">
        <f t="shared" si="44"/>
        <v>#DIV/0!</v>
      </c>
      <c r="O158" s="107"/>
    </row>
    <row r="159" spans="1:15" ht="13.5" hidden="1" customHeight="1" x14ac:dyDescent="0.2">
      <c r="A159" s="9" t="s">
        <v>165</v>
      </c>
      <c r="B159" s="16" t="s">
        <v>322</v>
      </c>
      <c r="C159" s="80">
        <v>0</v>
      </c>
      <c r="D159" s="80">
        <v>0</v>
      </c>
      <c r="E159" s="80">
        <v>0</v>
      </c>
      <c r="F159" s="80">
        <f t="shared" si="41"/>
        <v>0</v>
      </c>
      <c r="G159" s="80">
        <v>0</v>
      </c>
      <c r="H159" s="80">
        <v>0</v>
      </c>
      <c r="I159" s="80">
        <v>0</v>
      </c>
      <c r="J159" s="80">
        <f t="shared" si="42"/>
        <v>0</v>
      </c>
      <c r="K159" s="80">
        <f t="shared" si="43"/>
        <v>0</v>
      </c>
      <c r="L159" s="74" t="e">
        <f t="shared" si="44"/>
        <v>#DIV/0!</v>
      </c>
      <c r="O159" s="107"/>
    </row>
    <row r="160" spans="1:15" ht="10.5" hidden="1" customHeight="1" x14ac:dyDescent="0.2">
      <c r="A160" s="9" t="s">
        <v>166</v>
      </c>
      <c r="B160" s="16" t="s">
        <v>167</v>
      </c>
      <c r="C160" s="80">
        <v>0</v>
      </c>
      <c r="D160" s="80">
        <v>0</v>
      </c>
      <c r="E160" s="80">
        <v>0</v>
      </c>
      <c r="F160" s="80">
        <f t="shared" si="41"/>
        <v>0</v>
      </c>
      <c r="G160" s="80">
        <v>0</v>
      </c>
      <c r="H160" s="80">
        <v>0</v>
      </c>
      <c r="I160" s="80">
        <v>0</v>
      </c>
      <c r="J160" s="80">
        <f t="shared" si="42"/>
        <v>0</v>
      </c>
      <c r="K160" s="80">
        <f t="shared" si="43"/>
        <v>0</v>
      </c>
      <c r="L160" s="74" t="e">
        <f t="shared" si="44"/>
        <v>#DIV/0!</v>
      </c>
      <c r="O160" s="107">
        <f>+K160-N160</f>
        <v>0</v>
      </c>
    </row>
    <row r="161" spans="1:15" ht="9" hidden="1" customHeight="1" x14ac:dyDescent="0.2">
      <c r="A161" s="9" t="s">
        <v>168</v>
      </c>
      <c r="B161" s="16" t="s">
        <v>169</v>
      </c>
      <c r="C161" s="80">
        <v>0</v>
      </c>
      <c r="D161" s="80">
        <v>0</v>
      </c>
      <c r="E161" s="80">
        <v>0</v>
      </c>
      <c r="F161" s="80">
        <f t="shared" si="41"/>
        <v>0</v>
      </c>
      <c r="G161" s="80">
        <v>0</v>
      </c>
      <c r="H161" s="80">
        <v>0</v>
      </c>
      <c r="I161" s="80">
        <v>0</v>
      </c>
      <c r="J161" s="80">
        <f t="shared" si="42"/>
        <v>0</v>
      </c>
      <c r="K161" s="80">
        <f t="shared" si="43"/>
        <v>0</v>
      </c>
      <c r="L161" s="74" t="e">
        <f t="shared" si="44"/>
        <v>#DIV/0!</v>
      </c>
      <c r="O161" s="107">
        <f>+K161-N161</f>
        <v>0</v>
      </c>
    </row>
    <row r="162" spans="1:15" ht="10.5" hidden="1" customHeight="1" x14ac:dyDescent="0.2">
      <c r="A162" s="9" t="s">
        <v>170</v>
      </c>
      <c r="B162" s="16" t="s">
        <v>171</v>
      </c>
      <c r="C162" s="80">
        <v>0</v>
      </c>
      <c r="D162" s="80">
        <v>0</v>
      </c>
      <c r="E162" s="80">
        <v>0</v>
      </c>
      <c r="F162" s="80">
        <f t="shared" si="41"/>
        <v>0</v>
      </c>
      <c r="G162" s="80">
        <v>0</v>
      </c>
      <c r="H162" s="80">
        <v>0</v>
      </c>
      <c r="I162" s="80">
        <v>0</v>
      </c>
      <c r="J162" s="80">
        <f t="shared" si="42"/>
        <v>0</v>
      </c>
      <c r="K162" s="80">
        <f t="shared" si="43"/>
        <v>0</v>
      </c>
      <c r="L162" s="74" t="e">
        <f t="shared" si="44"/>
        <v>#DIV/0!</v>
      </c>
    </row>
    <row r="163" spans="1:15" ht="10.5" hidden="1" customHeight="1" x14ac:dyDescent="0.2">
      <c r="A163" s="9" t="s">
        <v>172</v>
      </c>
      <c r="B163" s="16" t="s">
        <v>323</v>
      </c>
      <c r="C163" s="80">
        <v>0</v>
      </c>
      <c r="D163" s="80">
        <v>0</v>
      </c>
      <c r="E163" s="80">
        <v>0</v>
      </c>
      <c r="F163" s="80">
        <f t="shared" si="41"/>
        <v>0</v>
      </c>
      <c r="G163" s="80">
        <v>0</v>
      </c>
      <c r="H163" s="80">
        <v>0</v>
      </c>
      <c r="I163" s="80">
        <v>0</v>
      </c>
      <c r="J163" s="80">
        <f t="shared" si="42"/>
        <v>0</v>
      </c>
      <c r="K163" s="80">
        <f t="shared" si="43"/>
        <v>0</v>
      </c>
      <c r="L163" s="74" t="e">
        <f t="shared" si="44"/>
        <v>#DIV/0!</v>
      </c>
    </row>
    <row r="164" spans="1:15" ht="10.8" thickBot="1" x14ac:dyDescent="0.25">
      <c r="A164" s="26"/>
      <c r="B164" s="21"/>
      <c r="C164" s="80"/>
      <c r="D164" s="80"/>
      <c r="E164" s="80"/>
      <c r="F164" s="80"/>
      <c r="G164" s="80"/>
      <c r="H164" s="80"/>
      <c r="I164" s="80"/>
      <c r="J164" s="80"/>
      <c r="K164" s="80"/>
      <c r="L164" s="70"/>
    </row>
    <row r="165" spans="1:15" ht="10.8" thickBot="1" x14ac:dyDescent="0.25">
      <c r="A165" s="25">
        <v>5</v>
      </c>
      <c r="B165" s="17" t="s">
        <v>173</v>
      </c>
      <c r="C165" s="79">
        <f>+C167+C178+C184</f>
        <v>37107004</v>
      </c>
      <c r="D165" s="79">
        <f t="shared" ref="D165:K165" si="45">+D167+D178+D184</f>
        <v>0</v>
      </c>
      <c r="E165" s="79">
        <f t="shared" si="45"/>
        <v>0</v>
      </c>
      <c r="F165" s="79">
        <f t="shared" si="45"/>
        <v>37107004</v>
      </c>
      <c r="G165" s="79">
        <f t="shared" si="45"/>
        <v>5166205.3100000005</v>
      </c>
      <c r="H165" s="79">
        <f t="shared" si="45"/>
        <v>10704895.719999999</v>
      </c>
      <c r="I165" s="79">
        <f t="shared" si="45"/>
        <v>0</v>
      </c>
      <c r="J165" s="79">
        <f t="shared" si="45"/>
        <v>15871101.029999999</v>
      </c>
      <c r="K165" s="79">
        <f t="shared" si="45"/>
        <v>21235902.969999999</v>
      </c>
      <c r="L165" s="69">
        <f>+(J165/F165)*100</f>
        <v>42.771173415132083</v>
      </c>
    </row>
    <row r="166" spans="1:15" ht="8.25" customHeight="1" x14ac:dyDescent="0.2">
      <c r="A166" s="9"/>
      <c r="B166" s="16"/>
      <c r="C166" s="78"/>
      <c r="D166" s="78"/>
      <c r="E166" s="78"/>
      <c r="F166" s="78"/>
      <c r="G166" s="78"/>
      <c r="H166" s="78"/>
      <c r="I166" s="78"/>
      <c r="J166" s="78"/>
      <c r="K166" s="78"/>
    </row>
    <row r="167" spans="1:15" hidden="1" outlineLevel="1" x14ac:dyDescent="0.2">
      <c r="A167" s="8" t="s">
        <v>174</v>
      </c>
      <c r="B167" s="18" t="s">
        <v>175</v>
      </c>
      <c r="C167" s="81">
        <f>+C169+C171+C172+C173+C174+C175+C176</f>
        <v>5940000</v>
      </c>
      <c r="D167" s="81">
        <f>+D169+D171+D172+D173+D174+D175+D176+D170</f>
        <v>0</v>
      </c>
      <c r="E167" s="81">
        <f t="shared" ref="E167:K167" si="46">+E169+E171+E172+E173+E174+E175+E176+E170</f>
        <v>0</v>
      </c>
      <c r="F167" s="81">
        <f t="shared" si="46"/>
        <v>5940000</v>
      </c>
      <c r="G167" s="81">
        <f t="shared" si="46"/>
        <v>0</v>
      </c>
      <c r="H167" s="81">
        <f t="shared" si="46"/>
        <v>189253.35</v>
      </c>
      <c r="I167" s="81">
        <f t="shared" si="46"/>
        <v>0</v>
      </c>
      <c r="J167" s="81">
        <f t="shared" si="46"/>
        <v>189253.35</v>
      </c>
      <c r="K167" s="81">
        <f t="shared" si="46"/>
        <v>5750746.6500000004</v>
      </c>
      <c r="L167" s="73">
        <f>+(J167/F167)*100</f>
        <v>3.1860833333333329</v>
      </c>
    </row>
    <row r="168" spans="1:15" ht="8.25" hidden="1" customHeight="1" outlineLevel="1" x14ac:dyDescent="0.2">
      <c r="A168" s="9"/>
      <c r="B168" s="16"/>
      <c r="C168" s="78"/>
      <c r="D168" s="78"/>
      <c r="E168" s="78"/>
      <c r="F168" s="78"/>
      <c r="G168" s="78"/>
      <c r="H168" s="78"/>
      <c r="I168" s="78"/>
      <c r="J168" s="78"/>
      <c r="K168" s="78"/>
    </row>
    <row r="169" spans="1:15" hidden="1" collapsed="1" x14ac:dyDescent="0.2">
      <c r="A169" s="9" t="s">
        <v>286</v>
      </c>
      <c r="B169" s="16" t="s">
        <v>287</v>
      </c>
      <c r="C169" s="80">
        <v>0</v>
      </c>
      <c r="D169" s="80">
        <v>0</v>
      </c>
      <c r="E169" s="80">
        <v>0</v>
      </c>
      <c r="F169" s="80">
        <f t="shared" ref="F169:F175" si="47">+C169+D169+E169</f>
        <v>0</v>
      </c>
      <c r="G169" s="80">
        <v>0</v>
      </c>
      <c r="H169" s="80">
        <v>0</v>
      </c>
      <c r="I169" s="80">
        <v>0</v>
      </c>
      <c r="J169" s="80">
        <f t="shared" ref="J169:J175" si="48">+G169+H169</f>
        <v>0</v>
      </c>
      <c r="K169" s="80">
        <f t="shared" ref="K169:K175" si="49">+F169-J169-I169</f>
        <v>0</v>
      </c>
      <c r="L169" s="74" t="e">
        <f t="shared" ref="L169:L176" si="50">+(J169/F169)*100</f>
        <v>#DIV/0!</v>
      </c>
    </row>
    <row r="170" spans="1:15" hidden="1" x14ac:dyDescent="0.2">
      <c r="A170" s="9" t="s">
        <v>176</v>
      </c>
      <c r="B170" s="16" t="s">
        <v>177</v>
      </c>
      <c r="C170" s="80">
        <v>0</v>
      </c>
      <c r="D170" s="80">
        <v>0</v>
      </c>
      <c r="E170" s="80">
        <v>0</v>
      </c>
      <c r="F170" s="80">
        <f t="shared" si="47"/>
        <v>0</v>
      </c>
      <c r="G170" s="80">
        <v>0</v>
      </c>
      <c r="H170" s="80">
        <v>0</v>
      </c>
      <c r="I170" s="80">
        <v>0</v>
      </c>
      <c r="J170" s="80">
        <f t="shared" si="48"/>
        <v>0</v>
      </c>
      <c r="K170" s="80">
        <f t="shared" si="49"/>
        <v>0</v>
      </c>
      <c r="L170" s="74" t="e">
        <f t="shared" si="50"/>
        <v>#DIV/0!</v>
      </c>
    </row>
    <row r="171" spans="1:15" x14ac:dyDescent="0.2">
      <c r="A171" s="9" t="s">
        <v>178</v>
      </c>
      <c r="B171" s="16" t="s">
        <v>179</v>
      </c>
      <c r="C171" s="80">
        <v>280000</v>
      </c>
      <c r="D171" s="80">
        <v>0</v>
      </c>
      <c r="E171" s="80">
        <v>0</v>
      </c>
      <c r="F171" s="80">
        <f t="shared" si="47"/>
        <v>280000</v>
      </c>
      <c r="G171" s="80">
        <v>0</v>
      </c>
      <c r="H171" s="80">
        <v>189253.35</v>
      </c>
      <c r="I171" s="80">
        <v>0</v>
      </c>
      <c r="J171" s="80">
        <f t="shared" si="48"/>
        <v>189253.35</v>
      </c>
      <c r="K171" s="80">
        <f t="shared" si="49"/>
        <v>90746.65</v>
      </c>
      <c r="L171" s="74">
        <f t="shared" si="50"/>
        <v>67.590482142857141</v>
      </c>
    </row>
    <row r="172" spans="1:15" hidden="1" x14ac:dyDescent="0.2">
      <c r="A172" s="9" t="s">
        <v>180</v>
      </c>
      <c r="B172" s="16" t="s">
        <v>181</v>
      </c>
      <c r="C172" s="80">
        <v>0</v>
      </c>
      <c r="D172" s="80">
        <v>0</v>
      </c>
      <c r="E172" s="80">
        <v>0</v>
      </c>
      <c r="F172" s="80">
        <f t="shared" si="47"/>
        <v>0</v>
      </c>
      <c r="G172" s="80">
        <v>0</v>
      </c>
      <c r="H172" s="80">
        <v>0</v>
      </c>
      <c r="I172" s="80">
        <v>0</v>
      </c>
      <c r="J172" s="80">
        <f t="shared" si="48"/>
        <v>0</v>
      </c>
      <c r="K172" s="80">
        <f t="shared" si="49"/>
        <v>0</v>
      </c>
      <c r="L172" s="74" t="e">
        <f t="shared" si="50"/>
        <v>#DIV/0!</v>
      </c>
    </row>
    <row r="173" spans="1:15" x14ac:dyDescent="0.2">
      <c r="A173" s="9" t="s">
        <v>182</v>
      </c>
      <c r="B173" s="16" t="s">
        <v>183</v>
      </c>
      <c r="C173" s="80">
        <v>5660000</v>
      </c>
      <c r="D173" s="80">
        <v>0</v>
      </c>
      <c r="E173" s="80">
        <v>0</v>
      </c>
      <c r="F173" s="80">
        <f t="shared" si="47"/>
        <v>5660000</v>
      </c>
      <c r="G173" s="80">
        <v>0</v>
      </c>
      <c r="H173" s="80">
        <v>0</v>
      </c>
      <c r="I173" s="80">
        <v>0</v>
      </c>
      <c r="J173" s="80">
        <f t="shared" si="48"/>
        <v>0</v>
      </c>
      <c r="K173" s="80">
        <f t="shared" si="49"/>
        <v>5660000</v>
      </c>
      <c r="L173" s="74">
        <f t="shared" si="50"/>
        <v>0</v>
      </c>
    </row>
    <row r="174" spans="1:15" ht="12.75" hidden="1" customHeight="1" x14ac:dyDescent="0.2">
      <c r="A174" s="9" t="s">
        <v>184</v>
      </c>
      <c r="B174" s="16" t="s">
        <v>185</v>
      </c>
      <c r="C174" s="80">
        <v>0</v>
      </c>
      <c r="D174" s="80">
        <v>0</v>
      </c>
      <c r="E174" s="80">
        <v>0</v>
      </c>
      <c r="F174" s="80">
        <f t="shared" si="47"/>
        <v>0</v>
      </c>
      <c r="G174" s="80">
        <v>0</v>
      </c>
      <c r="H174" s="80">
        <v>0</v>
      </c>
      <c r="I174" s="80">
        <v>0</v>
      </c>
      <c r="J174" s="80">
        <f t="shared" si="48"/>
        <v>0</v>
      </c>
      <c r="K174" s="80">
        <f t="shared" si="49"/>
        <v>0</v>
      </c>
      <c r="L174" s="74" t="e">
        <f t="shared" si="50"/>
        <v>#DIV/0!</v>
      </c>
    </row>
    <row r="175" spans="1:15" hidden="1" x14ac:dyDescent="0.2">
      <c r="A175" s="9" t="s">
        <v>186</v>
      </c>
      <c r="B175" s="16" t="s">
        <v>187</v>
      </c>
      <c r="C175" s="80">
        <v>0</v>
      </c>
      <c r="D175" s="80">
        <v>0</v>
      </c>
      <c r="E175" s="80">
        <v>0</v>
      </c>
      <c r="F175" s="80">
        <f t="shared" si="47"/>
        <v>0</v>
      </c>
      <c r="G175" s="80">
        <v>0</v>
      </c>
      <c r="H175" s="80">
        <v>0</v>
      </c>
      <c r="I175" s="80">
        <v>0</v>
      </c>
      <c r="J175" s="80">
        <f t="shared" si="48"/>
        <v>0</v>
      </c>
      <c r="K175" s="80">
        <f t="shared" si="49"/>
        <v>0</v>
      </c>
      <c r="L175" s="74" t="e">
        <f t="shared" si="50"/>
        <v>#DIV/0!</v>
      </c>
    </row>
    <row r="176" spans="1:15" hidden="1" x14ac:dyDescent="0.2">
      <c r="A176" s="9" t="s">
        <v>188</v>
      </c>
      <c r="B176" s="19" t="s">
        <v>324</v>
      </c>
      <c r="C176" s="80">
        <v>0</v>
      </c>
      <c r="D176" s="80">
        <v>0</v>
      </c>
      <c r="E176" s="80">
        <v>0</v>
      </c>
      <c r="F176" s="80">
        <f>+C176+D176+E176</f>
        <v>0</v>
      </c>
      <c r="G176" s="80">
        <v>0</v>
      </c>
      <c r="H176" s="80">
        <v>0</v>
      </c>
      <c r="I176" s="80">
        <v>0</v>
      </c>
      <c r="J176" s="80">
        <f>+G176+H176</f>
        <v>0</v>
      </c>
      <c r="K176" s="80">
        <f>+F176-J176-I176</f>
        <v>0</v>
      </c>
      <c r="L176" s="74" t="e">
        <f t="shared" si="50"/>
        <v>#DIV/0!</v>
      </c>
    </row>
    <row r="177" spans="1:12" ht="8.25" hidden="1" customHeight="1" outlineLevel="1" x14ac:dyDescent="0.2">
      <c r="A177" s="9"/>
      <c r="B177" s="16"/>
      <c r="C177" s="78"/>
      <c r="D177" s="78"/>
      <c r="E177" s="78"/>
      <c r="F177" s="78"/>
      <c r="G177" s="78"/>
      <c r="H177" s="78"/>
      <c r="I177" s="78"/>
      <c r="J177" s="78"/>
      <c r="K177" s="78"/>
    </row>
    <row r="178" spans="1:12" hidden="1" outlineLevel="1" x14ac:dyDescent="0.2">
      <c r="A178" s="8" t="s">
        <v>189</v>
      </c>
      <c r="B178" s="18" t="s">
        <v>190</v>
      </c>
      <c r="C178" s="81">
        <f>+C180+C181+C182</f>
        <v>0</v>
      </c>
      <c r="D178" s="81">
        <f t="shared" ref="D178:K178" si="51">+D180+D181+D182</f>
        <v>0</v>
      </c>
      <c r="E178" s="81">
        <f t="shared" si="51"/>
        <v>0</v>
      </c>
      <c r="F178" s="81">
        <f t="shared" si="51"/>
        <v>0</v>
      </c>
      <c r="G178" s="81">
        <f t="shared" si="51"/>
        <v>0</v>
      </c>
      <c r="H178" s="81">
        <f t="shared" si="51"/>
        <v>0</v>
      </c>
      <c r="I178" s="81">
        <f t="shared" si="51"/>
        <v>0</v>
      </c>
      <c r="J178" s="81">
        <f t="shared" si="51"/>
        <v>0</v>
      </c>
      <c r="K178" s="81">
        <f t="shared" si="51"/>
        <v>0</v>
      </c>
      <c r="L178" s="73" t="e">
        <f>+(J178/F178)*100</f>
        <v>#DIV/0!</v>
      </c>
    </row>
    <row r="179" spans="1:12" ht="8.25" hidden="1" customHeight="1" outlineLevel="1" x14ac:dyDescent="0.2">
      <c r="A179" s="9"/>
      <c r="B179" s="16"/>
      <c r="C179" s="78"/>
      <c r="D179" s="78"/>
      <c r="E179" s="78"/>
      <c r="F179" s="78"/>
      <c r="G179" s="78"/>
      <c r="H179" s="78"/>
      <c r="I179" s="78"/>
      <c r="J179" s="78"/>
      <c r="K179" s="78"/>
    </row>
    <row r="180" spans="1:12" hidden="1" collapsed="1" x14ac:dyDescent="0.2">
      <c r="A180" s="9" t="s">
        <v>191</v>
      </c>
      <c r="B180" s="16" t="s">
        <v>192</v>
      </c>
      <c r="C180" s="80">
        <v>0</v>
      </c>
      <c r="D180" s="80">
        <v>0</v>
      </c>
      <c r="E180" s="80">
        <v>0</v>
      </c>
      <c r="F180" s="80">
        <f>+C180+D180+E180</f>
        <v>0</v>
      </c>
      <c r="G180" s="80">
        <v>0</v>
      </c>
      <c r="H180" s="80">
        <v>0</v>
      </c>
      <c r="I180" s="80">
        <v>0</v>
      </c>
      <c r="J180" s="80">
        <f>+G180+H180</f>
        <v>0</v>
      </c>
      <c r="K180" s="80">
        <f>+F180-J180-I180</f>
        <v>0</v>
      </c>
      <c r="L180" s="74" t="e">
        <f>+(J180/F180)*100</f>
        <v>#DIV/0!</v>
      </c>
    </row>
    <row r="181" spans="1:12" hidden="1" x14ac:dyDescent="0.2">
      <c r="A181" s="9" t="s">
        <v>193</v>
      </c>
      <c r="B181" s="16" t="s">
        <v>194</v>
      </c>
      <c r="C181" s="80">
        <v>0</v>
      </c>
      <c r="D181" s="80">
        <v>0</v>
      </c>
      <c r="E181" s="80">
        <v>0</v>
      </c>
      <c r="F181" s="80">
        <f>+C181+D181+E181</f>
        <v>0</v>
      </c>
      <c r="G181" s="80">
        <v>0</v>
      </c>
      <c r="H181" s="80">
        <v>0</v>
      </c>
      <c r="I181" s="80">
        <v>0</v>
      </c>
      <c r="J181" s="80">
        <f>+G181+H181</f>
        <v>0</v>
      </c>
      <c r="K181" s="80">
        <f>+F181-J181-I181</f>
        <v>0</v>
      </c>
      <c r="L181" s="74" t="e">
        <f>+(J181/F181)*100</f>
        <v>#DIV/0!</v>
      </c>
    </row>
    <row r="182" spans="1:12" hidden="1" x14ac:dyDescent="0.2">
      <c r="A182" s="9" t="s">
        <v>195</v>
      </c>
      <c r="B182" s="16" t="s">
        <v>196</v>
      </c>
      <c r="C182" s="80">
        <v>0</v>
      </c>
      <c r="D182" s="80">
        <v>0</v>
      </c>
      <c r="E182" s="80">
        <v>0</v>
      </c>
      <c r="F182" s="80">
        <f>+C182+D182+E182</f>
        <v>0</v>
      </c>
      <c r="G182" s="80">
        <v>0</v>
      </c>
      <c r="H182" s="80">
        <v>0</v>
      </c>
      <c r="I182" s="80">
        <v>0</v>
      </c>
      <c r="J182" s="80">
        <f>+G182+H182</f>
        <v>0</v>
      </c>
      <c r="K182" s="80">
        <f>+F182-J182-I182</f>
        <v>0</v>
      </c>
      <c r="L182" s="74" t="e">
        <f>+(J182/F182)*100</f>
        <v>#DIV/0!</v>
      </c>
    </row>
    <row r="183" spans="1:12" ht="8.25" hidden="1" customHeight="1" outlineLevel="1" x14ac:dyDescent="0.2">
      <c r="A183" s="9"/>
      <c r="B183" s="16"/>
      <c r="C183" s="78"/>
      <c r="D183" s="78"/>
      <c r="E183" s="78"/>
      <c r="F183" s="78"/>
      <c r="G183" s="78"/>
      <c r="H183" s="78"/>
      <c r="I183" s="78"/>
      <c r="J183" s="78"/>
      <c r="K183" s="78"/>
    </row>
    <row r="184" spans="1:12" hidden="1" outlineLevel="1" x14ac:dyDescent="0.2">
      <c r="A184" s="8" t="s">
        <v>197</v>
      </c>
      <c r="B184" s="18" t="s">
        <v>325</v>
      </c>
      <c r="C184" s="81">
        <f>+C186</f>
        <v>31167004</v>
      </c>
      <c r="D184" s="81">
        <f t="shared" ref="D184:K184" si="52">+D186</f>
        <v>0</v>
      </c>
      <c r="E184" s="81">
        <f t="shared" si="52"/>
        <v>0</v>
      </c>
      <c r="F184" s="81">
        <f t="shared" si="52"/>
        <v>31167004</v>
      </c>
      <c r="G184" s="81">
        <f t="shared" si="52"/>
        <v>5166205.3100000005</v>
      </c>
      <c r="H184" s="81">
        <f t="shared" si="52"/>
        <v>10515642.369999999</v>
      </c>
      <c r="I184" s="81">
        <f t="shared" si="52"/>
        <v>0</v>
      </c>
      <c r="J184" s="81">
        <f t="shared" si="52"/>
        <v>15681847.68</v>
      </c>
      <c r="K184" s="81">
        <f t="shared" si="52"/>
        <v>15485156.32</v>
      </c>
      <c r="L184" s="73">
        <f>+(J184/F184)*100</f>
        <v>50.315544221061479</v>
      </c>
    </row>
    <row r="185" spans="1:12" ht="8.25" hidden="1" customHeight="1" outlineLevel="1" x14ac:dyDescent="0.2">
      <c r="A185" s="9"/>
      <c r="B185" s="16"/>
      <c r="C185" s="78"/>
      <c r="D185" s="78"/>
      <c r="E185" s="78"/>
      <c r="F185" s="78"/>
      <c r="G185" s="78"/>
      <c r="H185" s="78"/>
      <c r="I185" s="78"/>
      <c r="J185" s="78"/>
      <c r="K185" s="78"/>
    </row>
    <row r="186" spans="1:12" collapsed="1" x14ac:dyDescent="0.2">
      <c r="A186" s="9" t="s">
        <v>284</v>
      </c>
      <c r="B186" s="16" t="s">
        <v>285</v>
      </c>
      <c r="C186" s="80">
        <v>31167004</v>
      </c>
      <c r="D186" s="80">
        <v>0</v>
      </c>
      <c r="E186" s="80">
        <v>0</v>
      </c>
      <c r="F186" s="80">
        <f>+C186+D186+E186</f>
        <v>31167004</v>
      </c>
      <c r="G186" s="80">
        <v>5166205.3100000005</v>
      </c>
      <c r="H186" s="80">
        <v>10515642.369999999</v>
      </c>
      <c r="I186" s="80">
        <v>0</v>
      </c>
      <c r="J186" s="80">
        <f>+G186+H186</f>
        <v>15681847.68</v>
      </c>
      <c r="K186" s="80">
        <f>+F186-J186-I186</f>
        <v>15485156.32</v>
      </c>
      <c r="L186" s="74">
        <f>+(J186/F186)*100</f>
        <v>50.315544221061479</v>
      </c>
    </row>
    <row r="187" spans="1:12" ht="10.8" thickBot="1" x14ac:dyDescent="0.25">
      <c r="A187" s="27"/>
      <c r="B187" s="22"/>
      <c r="C187" s="80"/>
      <c r="D187" s="80"/>
      <c r="E187" s="80"/>
      <c r="F187" s="80"/>
      <c r="G187" s="80"/>
      <c r="H187" s="80"/>
      <c r="I187" s="80"/>
      <c r="J187" s="80"/>
      <c r="K187" s="80"/>
      <c r="L187" s="70"/>
    </row>
    <row r="188" spans="1:12" ht="10.8" thickBot="1" x14ac:dyDescent="0.25">
      <c r="A188" s="25">
        <v>6</v>
      </c>
      <c r="B188" s="17" t="s">
        <v>198</v>
      </c>
      <c r="C188" s="79">
        <f>+C190+C196+C200+C204</f>
        <v>2000000</v>
      </c>
      <c r="D188" s="79">
        <f t="shared" ref="D188:K188" si="53">+D190+D196+D200+D204</f>
        <v>0</v>
      </c>
      <c r="E188" s="79">
        <f t="shared" si="53"/>
        <v>0</v>
      </c>
      <c r="F188" s="79">
        <f t="shared" si="53"/>
        <v>2000000</v>
      </c>
      <c r="G188" s="79">
        <f t="shared" si="53"/>
        <v>1000000</v>
      </c>
      <c r="H188" s="79">
        <f t="shared" si="53"/>
        <v>915457.14</v>
      </c>
      <c r="I188" s="79">
        <f t="shared" si="53"/>
        <v>0</v>
      </c>
      <c r="J188" s="79">
        <f t="shared" si="53"/>
        <v>1915457.1400000001</v>
      </c>
      <c r="K188" s="79">
        <f t="shared" si="53"/>
        <v>84542.859999999986</v>
      </c>
      <c r="L188" s="69">
        <f>+(J188/F188)*100</f>
        <v>95.772857000000016</v>
      </c>
    </row>
    <row r="189" spans="1:12" ht="8.25" customHeight="1" x14ac:dyDescent="0.2">
      <c r="A189" s="9"/>
      <c r="B189" s="16"/>
      <c r="C189" s="78"/>
      <c r="D189" s="78"/>
      <c r="E189" s="78"/>
      <c r="F189" s="78"/>
      <c r="G189" s="78"/>
      <c r="H189" s="78"/>
      <c r="I189" s="78"/>
      <c r="J189" s="78"/>
      <c r="K189" s="78"/>
    </row>
    <row r="190" spans="1:12" hidden="1" outlineLevel="1" x14ac:dyDescent="0.2">
      <c r="A190" s="8" t="s">
        <v>199</v>
      </c>
      <c r="B190" s="18" t="s">
        <v>200</v>
      </c>
      <c r="C190" s="81">
        <f>+C192+C193+C194</f>
        <v>1000000</v>
      </c>
      <c r="D190" s="81">
        <f t="shared" ref="D190:K190" si="54">+D192+D193+D194</f>
        <v>0</v>
      </c>
      <c r="E190" s="81">
        <f t="shared" si="54"/>
        <v>0</v>
      </c>
      <c r="F190" s="81">
        <f t="shared" si="54"/>
        <v>1000000</v>
      </c>
      <c r="G190" s="81">
        <f t="shared" si="54"/>
        <v>1000000</v>
      </c>
      <c r="H190" s="81">
        <f t="shared" si="54"/>
        <v>0</v>
      </c>
      <c r="I190" s="81">
        <f t="shared" si="54"/>
        <v>0</v>
      </c>
      <c r="J190" s="81">
        <f t="shared" si="54"/>
        <v>1000000</v>
      </c>
      <c r="K190" s="81">
        <f t="shared" si="54"/>
        <v>0</v>
      </c>
      <c r="L190" s="73">
        <f>+(J190/F190)*100</f>
        <v>100</v>
      </c>
    </row>
    <row r="191" spans="1:12" ht="8.25" hidden="1" customHeight="1" outlineLevel="1" x14ac:dyDescent="0.2">
      <c r="A191" s="9"/>
      <c r="B191" s="16"/>
      <c r="C191" s="78"/>
      <c r="D191" s="78"/>
      <c r="E191" s="78"/>
      <c r="F191" s="78"/>
      <c r="G191" s="78"/>
      <c r="H191" s="78"/>
      <c r="I191" s="78"/>
      <c r="J191" s="78"/>
      <c r="K191" s="78"/>
    </row>
    <row r="192" spans="1:12" collapsed="1" x14ac:dyDescent="0.2">
      <c r="A192" s="13" t="s">
        <v>201</v>
      </c>
      <c r="B192" s="20" t="s">
        <v>326</v>
      </c>
      <c r="C192" s="80">
        <v>1000000</v>
      </c>
      <c r="D192" s="80">
        <v>0</v>
      </c>
      <c r="E192" s="80">
        <v>0</v>
      </c>
      <c r="F192" s="80">
        <f>+C192+D192+E192</f>
        <v>1000000</v>
      </c>
      <c r="G192" s="80">
        <v>1000000</v>
      </c>
      <c r="H192" s="80">
        <v>0</v>
      </c>
      <c r="I192" s="80">
        <v>0</v>
      </c>
      <c r="J192" s="80">
        <f>+G192+H192</f>
        <v>1000000</v>
      </c>
      <c r="K192" s="80">
        <f>+F192-J192-I192</f>
        <v>0</v>
      </c>
      <c r="L192" s="74">
        <f>+(J192/F192)*100</f>
        <v>100</v>
      </c>
    </row>
    <row r="193" spans="1:12" hidden="1" x14ac:dyDescent="0.2">
      <c r="A193" s="13" t="s">
        <v>202</v>
      </c>
      <c r="B193" s="20" t="s">
        <v>327</v>
      </c>
      <c r="C193" s="80">
        <v>0</v>
      </c>
      <c r="D193" s="80">
        <v>0</v>
      </c>
      <c r="E193" s="80">
        <v>0</v>
      </c>
      <c r="F193" s="80">
        <f>+C193+D193+E193</f>
        <v>0</v>
      </c>
      <c r="G193" s="80">
        <v>0</v>
      </c>
      <c r="H193" s="80">
        <v>0</v>
      </c>
      <c r="I193" s="80">
        <v>0</v>
      </c>
      <c r="J193" s="80">
        <f>+G193+H193</f>
        <v>0</v>
      </c>
      <c r="K193" s="80">
        <f>+F193-J193-I193</f>
        <v>0</v>
      </c>
      <c r="L193" s="74" t="e">
        <f>+(J193/F193)*100</f>
        <v>#DIV/0!</v>
      </c>
    </row>
    <row r="194" spans="1:12" hidden="1" x14ac:dyDescent="0.2">
      <c r="A194" s="13" t="s">
        <v>289</v>
      </c>
      <c r="B194" s="20" t="s">
        <v>328</v>
      </c>
      <c r="C194" s="80">
        <v>0</v>
      </c>
      <c r="D194" s="80">
        <v>0</v>
      </c>
      <c r="E194" s="80">
        <v>0</v>
      </c>
      <c r="F194" s="80">
        <f>+C194+D194+E194</f>
        <v>0</v>
      </c>
      <c r="G194" s="80">
        <v>0</v>
      </c>
      <c r="H194" s="80">
        <v>0</v>
      </c>
      <c r="I194" s="80">
        <v>0</v>
      </c>
      <c r="J194" s="80">
        <f>+G194+H194</f>
        <v>0</v>
      </c>
      <c r="K194" s="80">
        <f>+F194-J194-I194</f>
        <v>0</v>
      </c>
      <c r="L194" s="74" t="e">
        <f>+(J194/F194)*100</f>
        <v>#DIV/0!</v>
      </c>
    </row>
    <row r="195" spans="1:12" ht="8.25" hidden="1" customHeight="1" outlineLevel="1" x14ac:dyDescent="0.2">
      <c r="A195" s="9"/>
      <c r="B195" s="16"/>
      <c r="C195" s="80"/>
      <c r="D195" s="80"/>
      <c r="E195" s="80"/>
      <c r="F195" s="80"/>
      <c r="G195" s="80"/>
      <c r="H195" s="80"/>
      <c r="I195" s="80"/>
      <c r="J195" s="80"/>
      <c r="K195" s="80"/>
    </row>
    <row r="196" spans="1:12" hidden="1" outlineLevel="1" x14ac:dyDescent="0.2">
      <c r="A196" s="8" t="s">
        <v>203</v>
      </c>
      <c r="B196" s="18" t="s">
        <v>204</v>
      </c>
      <c r="C196" s="81">
        <f>+C198</f>
        <v>0</v>
      </c>
      <c r="D196" s="81">
        <f t="shared" ref="D196:K196" si="55">+D198</f>
        <v>0</v>
      </c>
      <c r="E196" s="81">
        <f t="shared" si="55"/>
        <v>0</v>
      </c>
      <c r="F196" s="81">
        <f t="shared" si="55"/>
        <v>0</v>
      </c>
      <c r="G196" s="81">
        <f t="shared" si="55"/>
        <v>0</v>
      </c>
      <c r="H196" s="81">
        <f t="shared" si="55"/>
        <v>0</v>
      </c>
      <c r="I196" s="81">
        <f t="shared" si="55"/>
        <v>0</v>
      </c>
      <c r="J196" s="81">
        <f t="shared" si="55"/>
        <v>0</v>
      </c>
      <c r="K196" s="81">
        <f t="shared" si="55"/>
        <v>0</v>
      </c>
      <c r="L196" s="73" t="e">
        <f>+(J196/F196)*100</f>
        <v>#DIV/0!</v>
      </c>
    </row>
    <row r="197" spans="1:12" ht="8.25" hidden="1" customHeight="1" outlineLevel="1" x14ac:dyDescent="0.2">
      <c r="A197" s="9"/>
      <c r="B197" s="16"/>
      <c r="C197" s="78"/>
      <c r="D197" s="78"/>
      <c r="E197" s="78"/>
      <c r="F197" s="78"/>
      <c r="G197" s="78"/>
      <c r="H197" s="78"/>
      <c r="I197" s="78"/>
      <c r="J197" s="78"/>
      <c r="K197" s="78"/>
    </row>
    <row r="198" spans="1:12" hidden="1" collapsed="1" x14ac:dyDescent="0.2">
      <c r="A198" s="13" t="s">
        <v>205</v>
      </c>
      <c r="B198" s="20" t="s">
        <v>206</v>
      </c>
      <c r="C198" s="80">
        <v>0</v>
      </c>
      <c r="D198" s="80">
        <v>0</v>
      </c>
      <c r="E198" s="80">
        <v>0</v>
      </c>
      <c r="F198" s="80">
        <f>+C198+D198+E198</f>
        <v>0</v>
      </c>
      <c r="G198" s="80">
        <v>0</v>
      </c>
      <c r="H198" s="80">
        <v>0</v>
      </c>
      <c r="I198" s="80">
        <v>0</v>
      </c>
      <c r="J198" s="80">
        <f>+G198+H198</f>
        <v>0</v>
      </c>
      <c r="K198" s="80">
        <f>+F198-J198-I198</f>
        <v>0</v>
      </c>
      <c r="L198" s="74" t="e">
        <f>+(J198/F198)*100</f>
        <v>#DIV/0!</v>
      </c>
    </row>
    <row r="199" spans="1:12" hidden="1" outlineLevel="1" x14ac:dyDescent="0.2">
      <c r="A199" s="13"/>
      <c r="B199" s="20"/>
      <c r="C199" s="80"/>
      <c r="D199" s="80"/>
      <c r="E199" s="80"/>
      <c r="F199" s="80"/>
      <c r="G199" s="80"/>
      <c r="H199" s="80"/>
      <c r="I199" s="80"/>
      <c r="J199" s="80"/>
      <c r="K199" s="80"/>
      <c r="L199" s="74"/>
    </row>
    <row r="200" spans="1:12" hidden="1" outlineLevel="1" x14ac:dyDescent="0.2">
      <c r="A200" s="8" t="s">
        <v>233</v>
      </c>
      <c r="B200" s="18" t="s">
        <v>235</v>
      </c>
      <c r="C200" s="81">
        <f>+C202</f>
        <v>0</v>
      </c>
      <c r="D200" s="81">
        <f t="shared" ref="D200:K200" si="56">+D202</f>
        <v>0</v>
      </c>
      <c r="E200" s="81">
        <f t="shared" si="56"/>
        <v>0</v>
      </c>
      <c r="F200" s="81">
        <f t="shared" si="56"/>
        <v>0</v>
      </c>
      <c r="G200" s="81">
        <f t="shared" si="56"/>
        <v>0</v>
      </c>
      <c r="H200" s="81">
        <f t="shared" si="56"/>
        <v>0</v>
      </c>
      <c r="I200" s="81">
        <f t="shared" si="56"/>
        <v>0</v>
      </c>
      <c r="J200" s="81">
        <f t="shared" si="56"/>
        <v>0</v>
      </c>
      <c r="K200" s="81">
        <f t="shared" si="56"/>
        <v>0</v>
      </c>
      <c r="L200" s="73" t="e">
        <f>+(J200/F200)*100</f>
        <v>#DIV/0!</v>
      </c>
    </row>
    <row r="201" spans="1:12" hidden="1" outlineLevel="1" x14ac:dyDescent="0.2">
      <c r="A201" s="13"/>
      <c r="B201" s="20"/>
      <c r="C201" s="80"/>
      <c r="D201" s="80"/>
      <c r="E201" s="80"/>
      <c r="F201" s="80"/>
      <c r="G201" s="80"/>
      <c r="H201" s="80"/>
      <c r="I201" s="80"/>
      <c r="J201" s="80"/>
      <c r="K201" s="80"/>
      <c r="L201" s="74"/>
    </row>
    <row r="202" spans="1:12" hidden="1" collapsed="1" x14ac:dyDescent="0.2">
      <c r="A202" s="13" t="s">
        <v>234</v>
      </c>
      <c r="B202" s="20" t="s">
        <v>236</v>
      </c>
      <c r="C202" s="80">
        <v>0</v>
      </c>
      <c r="D202" s="80">
        <v>0</v>
      </c>
      <c r="E202" s="80">
        <v>0</v>
      </c>
      <c r="F202" s="80">
        <f>+C202+D202+E202</f>
        <v>0</v>
      </c>
      <c r="G202" s="80">
        <v>0</v>
      </c>
      <c r="H202" s="80">
        <v>0</v>
      </c>
      <c r="I202" s="80">
        <v>0</v>
      </c>
      <c r="J202" s="80">
        <f>+G202+H202</f>
        <v>0</v>
      </c>
      <c r="K202" s="80">
        <f>+F202-J202-I202</f>
        <v>0</v>
      </c>
      <c r="L202" s="74" t="e">
        <f>+(J202/F202)*100</f>
        <v>#DIV/0!</v>
      </c>
    </row>
    <row r="203" spans="1:12" ht="8.25" hidden="1" customHeight="1" outlineLevel="1" x14ac:dyDescent="0.2">
      <c r="A203" s="9"/>
      <c r="B203" s="16"/>
      <c r="C203" s="78"/>
      <c r="D203" s="78"/>
      <c r="E203" s="78"/>
      <c r="F203" s="78"/>
      <c r="G203" s="78"/>
      <c r="H203" s="78"/>
      <c r="I203" s="78"/>
      <c r="J203" s="78"/>
      <c r="K203" s="78"/>
    </row>
    <row r="204" spans="1:12" hidden="1" outlineLevel="1" x14ac:dyDescent="0.2">
      <c r="A204" s="8" t="s">
        <v>207</v>
      </c>
      <c r="B204" s="18" t="s">
        <v>208</v>
      </c>
      <c r="C204" s="81">
        <f>+C206+C207+C208</f>
        <v>1000000</v>
      </c>
      <c r="D204" s="81">
        <f t="shared" ref="D204:K204" si="57">+D206+D207+D208</f>
        <v>0</v>
      </c>
      <c r="E204" s="81">
        <f t="shared" si="57"/>
        <v>0</v>
      </c>
      <c r="F204" s="81">
        <f t="shared" si="57"/>
        <v>1000000</v>
      </c>
      <c r="G204" s="81">
        <f t="shared" si="57"/>
        <v>0</v>
      </c>
      <c r="H204" s="81">
        <f t="shared" si="57"/>
        <v>915457.14</v>
      </c>
      <c r="I204" s="81">
        <f t="shared" si="57"/>
        <v>0</v>
      </c>
      <c r="J204" s="81">
        <f t="shared" si="57"/>
        <v>915457.14</v>
      </c>
      <c r="K204" s="81">
        <f t="shared" si="57"/>
        <v>84542.859999999986</v>
      </c>
      <c r="L204" s="73">
        <f>+(J204/F204)*100</f>
        <v>91.545714000000004</v>
      </c>
    </row>
    <row r="205" spans="1:12" ht="8.25" hidden="1" customHeight="1" outlineLevel="1" x14ac:dyDescent="0.2">
      <c r="A205" s="9"/>
      <c r="B205" s="16"/>
      <c r="C205" s="78"/>
      <c r="D205" s="78"/>
      <c r="E205" s="78"/>
      <c r="F205" s="78"/>
      <c r="G205" s="78"/>
      <c r="H205" s="78"/>
      <c r="I205" s="78"/>
      <c r="J205" s="78"/>
      <c r="K205" s="78"/>
    </row>
    <row r="206" spans="1:12" hidden="1" collapsed="1" x14ac:dyDescent="0.2">
      <c r="A206" s="9" t="s">
        <v>209</v>
      </c>
      <c r="B206" s="16" t="s">
        <v>210</v>
      </c>
      <c r="C206" s="80">
        <v>0</v>
      </c>
      <c r="D206" s="80">
        <v>0</v>
      </c>
      <c r="E206" s="80">
        <v>0</v>
      </c>
      <c r="F206" s="80">
        <f>+C206+D206+E206</f>
        <v>0</v>
      </c>
      <c r="G206" s="80">
        <v>0</v>
      </c>
      <c r="H206" s="80">
        <v>0</v>
      </c>
      <c r="I206" s="80">
        <v>0</v>
      </c>
      <c r="J206" s="80">
        <f>+G206+H206</f>
        <v>0</v>
      </c>
      <c r="K206" s="80">
        <f>+F206-J206-I206</f>
        <v>0</v>
      </c>
      <c r="L206" s="74" t="e">
        <f>+(J206/F206)*100</f>
        <v>#DIV/0!</v>
      </c>
    </row>
    <row r="207" spans="1:12" x14ac:dyDescent="0.2">
      <c r="A207" s="9" t="s">
        <v>219</v>
      </c>
      <c r="B207" s="16" t="s">
        <v>220</v>
      </c>
      <c r="C207" s="80">
        <v>1000000</v>
      </c>
      <c r="D207" s="80">
        <v>0</v>
      </c>
      <c r="E207" s="80">
        <v>0</v>
      </c>
      <c r="F207" s="80">
        <f>+C207+D207+E207</f>
        <v>1000000</v>
      </c>
      <c r="G207" s="80">
        <v>0</v>
      </c>
      <c r="H207" s="80">
        <v>915457.14</v>
      </c>
      <c r="I207" s="80">
        <v>0</v>
      </c>
      <c r="J207" s="80">
        <f>+G207+H207</f>
        <v>915457.14</v>
      </c>
      <c r="K207" s="80">
        <f>+F207-J207-I207</f>
        <v>84542.859999999986</v>
      </c>
      <c r="L207" s="74">
        <f>+(J207/F207)*100</f>
        <v>91.545714000000004</v>
      </c>
    </row>
    <row r="208" spans="1:12" hidden="1" x14ac:dyDescent="0.2">
      <c r="A208" s="9"/>
      <c r="B208" s="16"/>
      <c r="C208" s="80"/>
      <c r="D208" s="80"/>
      <c r="E208" s="80"/>
      <c r="F208" s="80"/>
      <c r="G208" s="80"/>
      <c r="H208" s="80"/>
      <c r="I208" s="80"/>
      <c r="J208" s="80"/>
      <c r="K208" s="80"/>
      <c r="L208" s="70"/>
    </row>
    <row r="209" spans="1:12" ht="9.75" customHeight="1" thickBot="1" x14ac:dyDescent="0.25">
      <c r="A209" s="9"/>
      <c r="B209" s="16"/>
      <c r="C209" s="80"/>
      <c r="D209" s="80"/>
      <c r="E209" s="80"/>
      <c r="F209" s="80"/>
      <c r="G209" s="80"/>
      <c r="H209" s="80"/>
      <c r="I209" s="80"/>
      <c r="J209" s="80"/>
      <c r="K209" s="80"/>
      <c r="L209" s="70"/>
    </row>
    <row r="210" spans="1:12" ht="10.8" thickBot="1" x14ac:dyDescent="0.25">
      <c r="A210" s="25">
        <v>9</v>
      </c>
      <c r="B210" s="17" t="s">
        <v>211</v>
      </c>
      <c r="C210" s="79">
        <f>+C212</f>
        <v>7254982</v>
      </c>
      <c r="D210" s="79">
        <f t="shared" ref="D210:K210" si="58">+D212</f>
        <v>0</v>
      </c>
      <c r="E210" s="79">
        <f t="shared" si="58"/>
        <v>0</v>
      </c>
      <c r="F210" s="79">
        <f t="shared" si="58"/>
        <v>7254982</v>
      </c>
      <c r="G210" s="79">
        <f t="shared" si="58"/>
        <v>0</v>
      </c>
      <c r="H210" s="79">
        <f t="shared" si="58"/>
        <v>0</v>
      </c>
      <c r="I210" s="79">
        <f t="shared" si="58"/>
        <v>0</v>
      </c>
      <c r="J210" s="79">
        <f t="shared" si="58"/>
        <v>0</v>
      </c>
      <c r="K210" s="79">
        <f t="shared" si="58"/>
        <v>7254982</v>
      </c>
      <c r="L210" s="69">
        <v>0</v>
      </c>
    </row>
    <row r="211" spans="1:12" ht="8.25" customHeight="1" x14ac:dyDescent="0.2">
      <c r="A211" s="9"/>
      <c r="B211" s="16"/>
      <c r="C211" s="78"/>
      <c r="D211" s="78"/>
      <c r="E211" s="78"/>
      <c r="F211" s="78"/>
      <c r="G211" s="78"/>
      <c r="H211" s="78"/>
      <c r="I211" s="78"/>
      <c r="J211" s="78"/>
      <c r="K211" s="78"/>
    </row>
    <row r="212" spans="1:12" hidden="1" outlineLevel="1" x14ac:dyDescent="0.2">
      <c r="A212" s="8" t="s">
        <v>212</v>
      </c>
      <c r="B212" s="18" t="s">
        <v>213</v>
      </c>
      <c r="C212" s="81">
        <f>+C214+C215</f>
        <v>7254982</v>
      </c>
      <c r="D212" s="81">
        <f t="shared" ref="D212:K212" si="59">+D214+D215</f>
        <v>0</v>
      </c>
      <c r="E212" s="81">
        <f t="shared" si="59"/>
        <v>0</v>
      </c>
      <c r="F212" s="81">
        <f t="shared" si="59"/>
        <v>7254982</v>
      </c>
      <c r="G212" s="81">
        <f t="shared" si="59"/>
        <v>0</v>
      </c>
      <c r="H212" s="81">
        <f t="shared" si="59"/>
        <v>0</v>
      </c>
      <c r="I212" s="81">
        <f t="shared" si="59"/>
        <v>0</v>
      </c>
      <c r="J212" s="81">
        <f t="shared" si="59"/>
        <v>0</v>
      </c>
      <c r="K212" s="81">
        <f t="shared" si="59"/>
        <v>7254982</v>
      </c>
      <c r="L212" s="73">
        <v>0</v>
      </c>
    </row>
    <row r="213" spans="1:12" ht="8.25" hidden="1" customHeight="1" outlineLevel="1" x14ac:dyDescent="0.2">
      <c r="A213" s="9"/>
      <c r="B213" s="16"/>
      <c r="C213" s="78"/>
      <c r="D213" s="78"/>
      <c r="E213" s="78"/>
      <c r="F213" s="78"/>
      <c r="G213" s="78"/>
      <c r="H213" s="78"/>
      <c r="I213" s="78"/>
      <c r="J213" s="78"/>
      <c r="K213" s="78"/>
    </row>
    <row r="214" spans="1:12" hidden="1" collapsed="1" x14ac:dyDescent="0.2">
      <c r="A214" s="9" t="s">
        <v>214</v>
      </c>
      <c r="B214" s="20" t="s">
        <v>215</v>
      </c>
      <c r="C214" s="80">
        <v>0</v>
      </c>
      <c r="D214" s="80">
        <v>0</v>
      </c>
      <c r="E214" s="80">
        <v>0</v>
      </c>
      <c r="F214" s="80">
        <f>+C214+D214+E214</f>
        <v>0</v>
      </c>
      <c r="G214" s="80">
        <v>0</v>
      </c>
      <c r="H214" s="80">
        <v>0</v>
      </c>
      <c r="I214" s="80">
        <v>0</v>
      </c>
      <c r="J214" s="80">
        <f>+G214+H214</f>
        <v>0</v>
      </c>
      <c r="K214" s="80">
        <f>+F214-J214-I214</f>
        <v>0</v>
      </c>
      <c r="L214" s="74" t="e">
        <f>+(J214/F214)*100</f>
        <v>#DIV/0!</v>
      </c>
    </row>
    <row r="215" spans="1:12" x14ac:dyDescent="0.2">
      <c r="A215" s="9" t="s">
        <v>216</v>
      </c>
      <c r="B215" s="16" t="s">
        <v>217</v>
      </c>
      <c r="C215" s="80">
        <v>7254982</v>
      </c>
      <c r="D215" s="80">
        <v>0</v>
      </c>
      <c r="E215" s="80">
        <v>0</v>
      </c>
      <c r="F215" s="80">
        <f>+C215+D215+E215</f>
        <v>7254982</v>
      </c>
      <c r="G215" s="80">
        <v>0</v>
      </c>
      <c r="H215" s="80">
        <v>0</v>
      </c>
      <c r="I215" s="80">
        <v>0</v>
      </c>
      <c r="J215" s="80">
        <f>+G215+H215</f>
        <v>0</v>
      </c>
      <c r="K215" s="80">
        <f>+F215-J215-I215</f>
        <v>7254982</v>
      </c>
      <c r="L215" s="74">
        <f>+(J215/F215)*100</f>
        <v>0</v>
      </c>
    </row>
    <row r="216" spans="1:12" ht="10.8" thickBot="1" x14ac:dyDescent="0.25">
      <c r="A216" s="26"/>
      <c r="B216" s="21"/>
      <c r="C216" s="71"/>
      <c r="D216" s="71"/>
      <c r="E216" s="71"/>
      <c r="F216" s="71"/>
      <c r="G216" s="71"/>
      <c r="H216" s="71"/>
      <c r="I216" s="71"/>
      <c r="J216" s="71"/>
      <c r="K216" s="71"/>
      <c r="L216" s="71"/>
    </row>
    <row r="217" spans="1:12" ht="10.8" thickBot="1" x14ac:dyDescent="0.25">
      <c r="A217" s="14"/>
      <c r="B217" s="15"/>
      <c r="C217" s="72"/>
      <c r="D217" s="72"/>
      <c r="E217" s="72"/>
      <c r="F217" s="72"/>
      <c r="G217" s="72"/>
      <c r="H217" s="72"/>
      <c r="I217" s="72"/>
      <c r="J217" s="72"/>
      <c r="K217" s="72"/>
      <c r="L217" s="75"/>
    </row>
    <row r="218" spans="1:12" ht="10.8" thickTop="1" x14ac:dyDescent="0.2"/>
  </sheetData>
  <mergeCells count="13">
    <mergeCell ref="M7:M8"/>
    <mergeCell ref="A7:A8"/>
    <mergeCell ref="B7:B8"/>
    <mergeCell ref="C7:C8"/>
    <mergeCell ref="D7:D8"/>
    <mergeCell ref="E7:E8"/>
    <mergeCell ref="F7:F8"/>
    <mergeCell ref="L7:L8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3" orientation="landscape" useFirstPageNumber="1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1"/>
  <sheetViews>
    <sheetView showGridLines="0" tabSelected="1" topLeftCell="A118" zoomScale="80" zoomScaleNormal="80" workbookViewId="0">
      <selection activeCell="G23" sqref="G23"/>
    </sheetView>
  </sheetViews>
  <sheetFormatPr baseColWidth="10" defaultColWidth="11.44140625" defaultRowHeight="11.4" x14ac:dyDescent="0.2"/>
  <cols>
    <col min="1" max="1" width="1.6640625" style="156" customWidth="1"/>
    <col min="2" max="2" width="7.6640625" style="156" customWidth="1"/>
    <col min="3" max="3" width="7.33203125" style="156" customWidth="1"/>
    <col min="4" max="4" width="30.6640625" style="156" bestFit="1" customWidth="1"/>
    <col min="5" max="5" width="17.5546875" style="156" hidden="1" customWidth="1"/>
    <col min="6" max="6" width="14.44140625" style="157" hidden="1" customWidth="1"/>
    <col min="7" max="7" width="5.88671875" style="156" bestFit="1" customWidth="1"/>
    <col min="8" max="8" width="14.44140625" style="230" bestFit="1" customWidth="1"/>
    <col min="9" max="9" width="1.6640625" style="156" hidden="1" customWidth="1"/>
    <col min="10" max="10" width="8.6640625" style="156" customWidth="1"/>
    <col min="11" max="11" width="1.5546875" style="156" hidden="1" customWidth="1"/>
    <col min="12" max="12" width="66.5546875" style="156" customWidth="1"/>
    <col min="13" max="13" width="15.6640625" style="156" hidden="1" customWidth="1"/>
    <col min="14" max="14" width="14.88671875" style="157" customWidth="1"/>
    <col min="15" max="16" width="14.6640625" style="156" bestFit="1" customWidth="1"/>
    <col min="17" max="17" width="13.33203125" style="156" bestFit="1" customWidth="1"/>
    <col min="18" max="18" width="14.5546875" style="156" customWidth="1"/>
    <col min="19" max="19" width="14.33203125" style="156" customWidth="1"/>
    <col min="20" max="20" width="7.109375" style="157" customWidth="1"/>
    <col min="21" max="21" width="1.44140625" style="156" customWidth="1"/>
    <col min="22" max="22" width="4" style="156" customWidth="1"/>
    <col min="23" max="23" width="15.5546875" style="156" hidden="1" customWidth="1"/>
    <col min="24" max="24" width="13.6640625" style="156" hidden="1" customWidth="1"/>
    <col min="25" max="16384" width="11.44140625" style="156"/>
  </cols>
  <sheetData>
    <row r="1" spans="1:24" x14ac:dyDescent="0.2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</row>
    <row r="2" spans="1:24" x14ac:dyDescent="0.2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</row>
    <row r="3" spans="1:24" x14ac:dyDescent="0.2">
      <c r="A3" s="335" t="s">
        <v>383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</row>
    <row r="4" spans="1:24" x14ac:dyDescent="0.2">
      <c r="A4" s="336" t="s">
        <v>384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</row>
    <row r="5" spans="1:24" ht="9.6" customHeight="1" x14ac:dyDescent="0.2">
      <c r="A5" s="336" t="s">
        <v>3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</row>
    <row r="6" spans="1:24" ht="9.6" customHeight="1" x14ac:dyDescent="0.2">
      <c r="A6" s="158"/>
      <c r="B6" s="158" t="s">
        <v>3</v>
      </c>
      <c r="C6" s="159"/>
      <c r="D6" s="159"/>
      <c r="E6" s="159"/>
      <c r="F6" s="160" t="s">
        <v>3</v>
      </c>
      <c r="G6" s="159"/>
      <c r="H6" s="245"/>
      <c r="I6" s="159"/>
    </row>
    <row r="7" spans="1:24" ht="36" customHeight="1" x14ac:dyDescent="0.2">
      <c r="A7" s="324" t="s">
        <v>383</v>
      </c>
      <c r="B7" s="325"/>
      <c r="C7" s="325"/>
      <c r="D7" s="325"/>
      <c r="E7" s="325"/>
      <c r="F7" s="326"/>
      <c r="G7" s="332" t="s">
        <v>385</v>
      </c>
      <c r="H7" s="333"/>
      <c r="I7" s="162"/>
      <c r="J7" s="265" t="s">
        <v>385</v>
      </c>
      <c r="K7" s="266"/>
      <c r="L7" s="322" t="s">
        <v>386</v>
      </c>
      <c r="M7" s="320" t="s">
        <v>868</v>
      </c>
      <c r="N7" s="320" t="s">
        <v>387</v>
      </c>
      <c r="O7" s="320" t="s">
        <v>876</v>
      </c>
      <c r="P7" s="320" t="s">
        <v>877</v>
      </c>
      <c r="Q7" s="320" t="s">
        <v>878</v>
      </c>
      <c r="R7" s="320" t="s">
        <v>879</v>
      </c>
      <c r="S7" s="320" t="s">
        <v>880</v>
      </c>
      <c r="T7" s="320" t="s">
        <v>388</v>
      </c>
    </row>
    <row r="8" spans="1:24" ht="20.25" customHeight="1" x14ac:dyDescent="0.2">
      <c r="A8" s="327"/>
      <c r="B8" s="328"/>
      <c r="C8" s="328"/>
      <c r="D8" s="328"/>
      <c r="E8" s="328"/>
      <c r="F8" s="329"/>
      <c r="G8" s="332" t="s">
        <v>389</v>
      </c>
      <c r="H8" s="333"/>
      <c r="I8" s="238"/>
      <c r="J8" s="165" t="s">
        <v>390</v>
      </c>
      <c r="K8" s="267"/>
      <c r="L8" s="323"/>
      <c r="M8" s="321"/>
      <c r="N8" s="321"/>
      <c r="O8" s="321"/>
      <c r="P8" s="321"/>
      <c r="Q8" s="321"/>
      <c r="R8" s="321"/>
      <c r="S8" s="321"/>
      <c r="T8" s="321"/>
    </row>
    <row r="9" spans="1:24" ht="12" customHeight="1" x14ac:dyDescent="0.2">
      <c r="A9" s="167"/>
      <c r="B9" s="167"/>
      <c r="C9" s="167"/>
      <c r="D9" s="167"/>
      <c r="E9" s="167"/>
      <c r="F9" s="168"/>
      <c r="G9" s="169"/>
      <c r="H9" s="245"/>
      <c r="I9" s="170"/>
      <c r="J9" s="170"/>
      <c r="K9" s="170"/>
      <c r="L9" s="167"/>
      <c r="M9" s="167"/>
      <c r="O9" s="157"/>
      <c r="P9" s="157"/>
      <c r="Q9" s="157"/>
      <c r="R9" s="157"/>
      <c r="S9" s="157"/>
      <c r="W9" s="156" t="s">
        <v>867</v>
      </c>
    </row>
    <row r="10" spans="1:24" s="175" customFormat="1" ht="20.100000000000001" customHeight="1" x14ac:dyDescent="0.2">
      <c r="A10" s="171">
        <v>1</v>
      </c>
      <c r="B10" s="331" t="s">
        <v>391</v>
      </c>
      <c r="C10" s="331"/>
      <c r="D10" s="331"/>
      <c r="E10" s="171"/>
      <c r="F10" s="172" t="s">
        <v>3</v>
      </c>
      <c r="G10" s="173"/>
      <c r="H10" s="268">
        <f>+H12+H198</f>
        <v>2208596161.4899998</v>
      </c>
      <c r="I10" s="173"/>
      <c r="J10" s="173"/>
      <c r="K10" s="173"/>
      <c r="L10" s="173"/>
      <c r="M10" s="174">
        <f>+M12+M198</f>
        <v>5714203976.7399998</v>
      </c>
      <c r="N10" s="174">
        <f t="shared" ref="N10:S10" si="0">+N12+N198</f>
        <v>9971614707.7399998</v>
      </c>
      <c r="O10" s="174">
        <f t="shared" si="0"/>
        <v>5983775069.7200012</v>
      </c>
      <c r="P10" s="174">
        <f t="shared" si="0"/>
        <v>2208596161.4900002</v>
      </c>
      <c r="Q10" s="174">
        <f t="shared" si="0"/>
        <v>0</v>
      </c>
      <c r="R10" s="174">
        <f t="shared" si="0"/>
        <v>8192371231.210001</v>
      </c>
      <c r="S10" s="174">
        <f t="shared" si="0"/>
        <v>1779243476.5299995</v>
      </c>
      <c r="T10" s="174">
        <f>+R10/N10*100</f>
        <v>82.156917122470205</v>
      </c>
      <c r="W10" s="174">
        <v>11228174141</v>
      </c>
      <c r="X10" s="174">
        <f>+W10-N10</f>
        <v>1256559433.2600002</v>
      </c>
    </row>
    <row r="11" spans="1:24" ht="12" customHeight="1" x14ac:dyDescent="0.2">
      <c r="A11" s="167"/>
      <c r="B11" s="167"/>
      <c r="C11" s="167"/>
      <c r="D11" s="167"/>
      <c r="E11" s="167"/>
      <c r="F11" s="168"/>
      <c r="G11" s="170"/>
      <c r="I11" s="170"/>
      <c r="J11" s="170"/>
      <c r="K11" s="170"/>
      <c r="L11" s="167"/>
      <c r="M11" s="157"/>
      <c r="O11" s="157"/>
      <c r="P11" s="157"/>
      <c r="Q11" s="157"/>
      <c r="R11" s="157"/>
      <c r="S11" s="157"/>
    </row>
    <row r="12" spans="1:24" s="181" customFormat="1" ht="12" customHeight="1" x14ac:dyDescent="0.2">
      <c r="A12" s="176"/>
      <c r="B12" s="177" t="s">
        <v>392</v>
      </c>
      <c r="C12" s="178" t="s">
        <v>393</v>
      </c>
      <c r="D12" s="178"/>
      <c r="E12" s="178"/>
      <c r="F12" s="179" t="s">
        <v>3</v>
      </c>
      <c r="G12" s="176"/>
      <c r="H12" s="269">
        <f>+H14+H52+H115</f>
        <v>2166430085</v>
      </c>
      <c r="I12" s="176"/>
      <c r="J12" s="176"/>
      <c r="K12" s="176"/>
      <c r="L12" s="176"/>
      <c r="M12" s="180">
        <f>+M14+M52+M115</f>
        <v>5197753588.7399998</v>
      </c>
      <c r="N12" s="180">
        <f t="shared" ref="N12:S12" si="1">+N14+N52+N115</f>
        <v>9440053757.7399998</v>
      </c>
      <c r="O12" s="180">
        <f t="shared" si="1"/>
        <v>5524716733.1200008</v>
      </c>
      <c r="P12" s="180">
        <f t="shared" si="1"/>
        <v>2166430085.0000005</v>
      </c>
      <c r="Q12" s="180">
        <f t="shared" si="1"/>
        <v>0</v>
      </c>
      <c r="R12" s="180">
        <f t="shared" si="1"/>
        <v>7691146818.1200008</v>
      </c>
      <c r="S12" s="180">
        <f t="shared" si="1"/>
        <v>1748906939.6199994</v>
      </c>
      <c r="T12" s="180">
        <f>+R12/N12*100</f>
        <v>81.473548938362228</v>
      </c>
    </row>
    <row r="13" spans="1:24" ht="12" customHeight="1" x14ac:dyDescent="0.2">
      <c r="A13" s="167"/>
      <c r="B13" s="167"/>
      <c r="C13" s="167"/>
      <c r="D13" s="167"/>
      <c r="E13" s="167"/>
      <c r="F13" s="168"/>
      <c r="G13" s="170"/>
      <c r="H13" s="248"/>
      <c r="I13" s="170"/>
      <c r="J13" s="170"/>
      <c r="K13" s="170"/>
      <c r="L13" s="167"/>
      <c r="M13" s="157"/>
      <c r="O13" s="157"/>
      <c r="P13" s="157"/>
      <c r="Q13" s="157"/>
      <c r="R13" s="157"/>
      <c r="S13" s="157"/>
    </row>
    <row r="14" spans="1:24" ht="12" customHeight="1" x14ac:dyDescent="0.2">
      <c r="A14" s="182"/>
      <c r="B14" s="182"/>
      <c r="C14" s="183" t="s">
        <v>394</v>
      </c>
      <c r="D14" s="184" t="s">
        <v>15</v>
      </c>
      <c r="E14" s="184"/>
      <c r="F14" s="185" t="s">
        <v>3</v>
      </c>
      <c r="G14" s="183" t="s">
        <v>394</v>
      </c>
      <c r="H14" s="242">
        <f>+H16+H38</f>
        <v>1674722758.9200001</v>
      </c>
      <c r="I14" s="183"/>
      <c r="J14" s="183">
        <v>0</v>
      </c>
      <c r="K14" s="183"/>
      <c r="L14" s="186" t="s">
        <v>15</v>
      </c>
      <c r="M14" s="185">
        <f>+M17+M23+M29+M39+M35+M45</f>
        <v>3038157710</v>
      </c>
      <c r="N14" s="185">
        <f t="shared" ref="N14:S14" si="2">+N17+N23+N29+N39+N35+N45</f>
        <v>7274808484</v>
      </c>
      <c r="O14" s="185">
        <f t="shared" si="2"/>
        <v>4457624547.6100006</v>
      </c>
      <c r="P14" s="185">
        <f t="shared" si="2"/>
        <v>1674722758.9200003</v>
      </c>
      <c r="Q14" s="185">
        <f t="shared" si="2"/>
        <v>0</v>
      </c>
      <c r="R14" s="185">
        <f t="shared" si="2"/>
        <v>6132347306.5300007</v>
      </c>
      <c r="S14" s="185">
        <f t="shared" si="2"/>
        <v>1142461177.4699996</v>
      </c>
      <c r="T14" s="185">
        <f>+R14/N14*100</f>
        <v>84.295652868626092</v>
      </c>
    </row>
    <row r="15" spans="1:24" ht="12" customHeight="1" x14ac:dyDescent="0.2">
      <c r="A15" s="167"/>
      <c r="B15" s="167"/>
      <c r="C15" s="167"/>
      <c r="D15" s="167"/>
      <c r="E15" s="167"/>
      <c r="G15" s="170"/>
      <c r="H15" s="248"/>
      <c r="I15" s="170"/>
      <c r="J15" s="170"/>
      <c r="K15" s="170"/>
      <c r="L15" s="167"/>
      <c r="M15" s="157"/>
      <c r="O15" s="157"/>
      <c r="P15" s="157"/>
      <c r="Q15" s="157"/>
      <c r="R15" s="157"/>
      <c r="S15" s="157"/>
    </row>
    <row r="16" spans="1:24" s="190" customFormat="1" ht="12" customHeight="1" x14ac:dyDescent="0.2">
      <c r="A16" s="187"/>
      <c r="B16" s="187"/>
      <c r="C16" s="187"/>
      <c r="D16" s="188" t="s">
        <v>395</v>
      </c>
      <c r="E16" s="187" t="s">
        <v>396</v>
      </c>
      <c r="F16" s="189" t="s">
        <v>3</v>
      </c>
      <c r="G16" s="187"/>
      <c r="H16" s="243">
        <f>+'PROGRAMA 01 (CEG)'!H16+'PROGRAMA 02 (CEG)'!H16+'PROGRAMA 03 (CEG)'!H16+'PROGRAMA 04 (CEG)'!H16</f>
        <v>1401073832.5700002</v>
      </c>
      <c r="I16" s="187"/>
      <c r="J16" s="187"/>
      <c r="K16" s="187"/>
      <c r="L16" s="187"/>
      <c r="M16" s="189">
        <f>+M17+M23+M29+M35</f>
        <v>2446589089</v>
      </c>
      <c r="N16" s="189">
        <f t="shared" ref="N16:S16" si="3">+N17+N23+N29+N35</f>
        <v>5850486468</v>
      </c>
      <c r="O16" s="189">
        <f t="shared" si="3"/>
        <v>3521040394.9500008</v>
      </c>
      <c r="P16" s="189">
        <f t="shared" si="3"/>
        <v>1401073832.5700002</v>
      </c>
      <c r="Q16" s="189">
        <f t="shared" si="3"/>
        <v>0</v>
      </c>
      <c r="R16" s="189">
        <f t="shared" si="3"/>
        <v>4922114227.5200005</v>
      </c>
      <c r="S16" s="189">
        <f t="shared" si="3"/>
        <v>928372240.47999978</v>
      </c>
      <c r="T16" s="189">
        <f>+R16/N16*100</f>
        <v>84.131708609910433</v>
      </c>
    </row>
    <row r="17" spans="1:20" ht="12" customHeight="1" x14ac:dyDescent="0.2">
      <c r="A17" s="167"/>
      <c r="B17" s="167"/>
      <c r="C17" s="167"/>
      <c r="D17" s="167"/>
      <c r="E17" s="167"/>
      <c r="G17" s="191" t="s">
        <v>395</v>
      </c>
      <c r="H17" s="244"/>
      <c r="I17" s="191"/>
      <c r="J17" s="191" t="s">
        <v>397</v>
      </c>
      <c r="K17" s="191"/>
      <c r="L17" s="192" t="s">
        <v>398</v>
      </c>
      <c r="M17" s="193">
        <f>+M18+M19+M20+M22</f>
        <v>1177752468</v>
      </c>
      <c r="N17" s="193">
        <f t="shared" ref="N17:S17" si="4">+N18+N19+N20+N22</f>
        <v>3435812168</v>
      </c>
      <c r="O17" s="193">
        <f t="shared" si="4"/>
        <v>2157952125.1600003</v>
      </c>
      <c r="P17" s="193">
        <f t="shared" si="4"/>
        <v>690980474.95000005</v>
      </c>
      <c r="Q17" s="193">
        <f t="shared" si="4"/>
        <v>0</v>
      </c>
      <c r="R17" s="193">
        <f t="shared" si="4"/>
        <v>2848932600.1100001</v>
      </c>
      <c r="S17" s="193">
        <f t="shared" si="4"/>
        <v>586879567.88999987</v>
      </c>
      <c r="T17" s="193">
        <f>+R17/N17*100</f>
        <v>82.918752853954032</v>
      </c>
    </row>
    <row r="18" spans="1:20" ht="12" customHeight="1" x14ac:dyDescent="0.2">
      <c r="A18" s="167"/>
      <c r="B18" s="167"/>
      <c r="C18" s="167"/>
      <c r="D18" s="167"/>
      <c r="E18" s="167"/>
      <c r="G18" s="194" t="s">
        <v>395</v>
      </c>
      <c r="H18" s="245"/>
      <c r="I18" s="194"/>
      <c r="J18" s="194" t="s">
        <v>18</v>
      </c>
      <c r="K18" s="194"/>
      <c r="L18" s="167" t="s">
        <v>399</v>
      </c>
      <c r="M18" s="157">
        <f>+CONSOLIDADO!C16</f>
        <v>1171252468</v>
      </c>
      <c r="N18" s="157">
        <f>+'PROGRAMA 01 (CEG)'!M18+'PROGRAMA 02 (CEG)'!M18+'PROGRAMA 03 (CEG)'!M18+'PROGRAMA 04 (CEG)'!M18</f>
        <v>1171252468</v>
      </c>
      <c r="O18" s="157">
        <f>+'PROGRAMA 01 (CEG)'!N18+'PROGRAMA 02 (CEG)'!N18+'PROGRAMA 03 (CEG)'!N18+'PROGRAMA 04 (CEG)'!N18</f>
        <v>703385876.89999998</v>
      </c>
      <c r="P18" s="157">
        <f>+'PROGRAMA 01 (CEG)'!O18+'PROGRAMA 02 (CEG)'!O18+'PROGRAMA 03 (CEG)'!O18+'PROGRAMA 04 (CEG)'!O18</f>
        <v>250463787.34999999</v>
      </c>
      <c r="Q18" s="157">
        <f>+'PROGRAMA 01 (CEG)'!P18+'PROGRAMA 02 (CEG)'!P18+'PROGRAMA 03 (CEG)'!P18+'PROGRAMA 04 (CEG)'!P18</f>
        <v>0</v>
      </c>
      <c r="R18" s="157">
        <f>++'PROGRAMA 01 (CEG)'!Q18+'PROGRAMA 02 (CEG)'!Q18+'PROGRAMA 03 (CEG)'!Q18+'PROGRAMA 04 (CEG)'!Q18</f>
        <v>953849664.25</v>
      </c>
      <c r="S18" s="157">
        <f>++'PROGRAMA 01 (CEG)'!R18+'PROGRAMA 02 (CEG)'!R18+'PROGRAMA 03 (CEG)'!R18+'PROGRAMA 04 (CEG)'!R18</f>
        <v>217402803.75</v>
      </c>
      <c r="T18" s="157">
        <f t="shared" ref="T18:T81" si="5">+R18/N18*100</f>
        <v>81.438433669110523</v>
      </c>
    </row>
    <row r="19" spans="1:20" ht="12" hidden="1" customHeight="1" x14ac:dyDescent="0.2">
      <c r="A19" s="167"/>
      <c r="B19" s="167"/>
      <c r="C19" s="167"/>
      <c r="D19" s="167"/>
      <c r="E19" s="167"/>
      <c r="G19" s="194" t="s">
        <v>395</v>
      </c>
      <c r="H19" s="245"/>
      <c r="I19" s="194"/>
      <c r="J19" s="194" t="s">
        <v>400</v>
      </c>
      <c r="K19" s="194"/>
      <c r="L19" s="167" t="s">
        <v>401</v>
      </c>
      <c r="M19" s="157">
        <v>0</v>
      </c>
      <c r="N19" s="157">
        <f>+'PROGRAMA 01 (CEG)'!M19+'PROGRAMA 02 (CEG)'!M19+'PROGRAMA 03 (CEG)'!M19+'PROGRAMA 04 (CEG)'!M19</f>
        <v>0</v>
      </c>
      <c r="O19" s="157">
        <f>++'PROGRAMA 01 (CEG)'!N19+'PROGRAMA 02 (CEG)'!N19+'PROGRAMA 03 (CEG)'!N19+'PROGRAMA 04 (CEG)'!N19</f>
        <v>0</v>
      </c>
      <c r="P19" s="157">
        <f>++'PROGRAMA 01 (CEG)'!O19+'PROGRAMA 02 (CEG)'!O19+'PROGRAMA 03 (CEG)'!O19+'PROGRAMA 04 (CEG)'!O19</f>
        <v>0</v>
      </c>
      <c r="Q19" s="157">
        <f>++'PROGRAMA 01 (CEG)'!P19+'PROGRAMA 02 (CEG)'!P19+'PROGRAMA 03 (CEG)'!P19+'PROGRAMA 04 (CEG)'!P19</f>
        <v>0</v>
      </c>
      <c r="R19" s="157">
        <f>++'PROGRAMA 01 (CEG)'!Q19+'PROGRAMA 02 (CEG)'!Q19+'PROGRAMA 03 (CEG)'!Q19+'PROGRAMA 04 (CEG)'!Q19</f>
        <v>0</v>
      </c>
      <c r="S19" s="157">
        <f>++'PROGRAMA 01 (CEG)'!R19+'PROGRAMA 02 (CEG)'!R19+'PROGRAMA 03 (CEG)'!R19+'PROGRAMA 04 (CEG)'!R19</f>
        <v>0</v>
      </c>
      <c r="T19" s="157" t="e">
        <f t="shared" si="5"/>
        <v>#DIV/0!</v>
      </c>
    </row>
    <row r="20" spans="1:20" ht="12" customHeight="1" x14ac:dyDescent="0.2">
      <c r="A20" s="167"/>
      <c r="B20" s="167"/>
      <c r="C20" s="167"/>
      <c r="D20" s="167"/>
      <c r="E20" s="167"/>
      <c r="G20" s="194" t="s">
        <v>395</v>
      </c>
      <c r="H20" s="245"/>
      <c r="I20" s="194"/>
      <c r="J20" s="194" t="s">
        <v>19</v>
      </c>
      <c r="K20" s="194"/>
      <c r="L20" s="167" t="s">
        <v>402</v>
      </c>
      <c r="M20" s="157">
        <f>+CONSOLIDADO!C17</f>
        <v>0</v>
      </c>
      <c r="N20" s="157">
        <f>+'PROGRAMA 01 (CEG)'!M20+'PROGRAMA 02 (CEG)'!M20+'PROGRAMA 03 (CEG)'!M20+'PROGRAMA 04 (CEG)'!M20</f>
        <v>2254409700</v>
      </c>
      <c r="O20" s="157">
        <f>++'PROGRAMA 01 (CEG)'!N20+'PROGRAMA 02 (CEG)'!N20+'PROGRAMA 03 (CEG)'!N20+'PROGRAMA 04 (CEG)'!N20</f>
        <v>1449309465.2600002</v>
      </c>
      <c r="P20" s="157">
        <f>++'PROGRAMA 01 (CEG)'!O20+'PROGRAMA 02 (CEG)'!O20+'PROGRAMA 03 (CEG)'!O20+'PROGRAMA 04 (CEG)'!O20</f>
        <v>440296687.60000002</v>
      </c>
      <c r="Q20" s="157">
        <f>++'PROGRAMA 01 (CEG)'!P20+'PROGRAMA 02 (CEG)'!P20+'PROGRAMA 03 (CEG)'!P20+'PROGRAMA 04 (CEG)'!P20</f>
        <v>0</v>
      </c>
      <c r="R20" s="157">
        <f>++'PROGRAMA 01 (CEG)'!Q20+'PROGRAMA 02 (CEG)'!Q20+'PROGRAMA 03 (CEG)'!Q20+'PROGRAMA 04 (CEG)'!Q20</f>
        <v>1889606152.8600001</v>
      </c>
      <c r="S20" s="157">
        <f>++'PROGRAMA 01 (CEG)'!R20+'PROGRAMA 02 (CEG)'!R20+'PROGRAMA 03 (CEG)'!R20+'PROGRAMA 04 (CEG)'!R20</f>
        <v>364803547.13999987</v>
      </c>
      <c r="T20" s="157">
        <f t="shared" si="5"/>
        <v>83.818223141073261</v>
      </c>
    </row>
    <row r="21" spans="1:20" ht="12" hidden="1" customHeight="1" x14ac:dyDescent="0.2">
      <c r="A21" s="167"/>
      <c r="B21" s="167"/>
      <c r="C21" s="167"/>
      <c r="D21" s="167"/>
      <c r="E21" s="167"/>
      <c r="G21" s="194" t="s">
        <v>395</v>
      </c>
      <c r="H21" s="245"/>
      <c r="I21" s="194"/>
      <c r="J21" s="194" t="s">
        <v>403</v>
      </c>
      <c r="K21" s="194"/>
      <c r="L21" s="167" t="s">
        <v>404</v>
      </c>
      <c r="M21" s="157">
        <v>0</v>
      </c>
      <c r="N21" s="157">
        <f>+'PROGRAMA 01 (CEG)'!M21+'PROGRAMA 02 (CEG)'!M21+'PROGRAMA 03 (CEG)'!M21+'PROGRAMA 04 (CEG)'!M21</f>
        <v>0</v>
      </c>
      <c r="O21" s="157">
        <f>++'PROGRAMA 01 (CEG)'!N21+'PROGRAMA 02 (CEG)'!N21+'PROGRAMA 03 (CEG)'!N21+'PROGRAMA 04 (CEG)'!N21</f>
        <v>0</v>
      </c>
      <c r="P21" s="157">
        <f>++'PROGRAMA 01 (CEG)'!O21+'PROGRAMA 02 (CEG)'!O21+'PROGRAMA 03 (CEG)'!O21+'PROGRAMA 04 (CEG)'!O21</f>
        <v>0</v>
      </c>
      <c r="Q21" s="157">
        <f>++'PROGRAMA 01 (CEG)'!P21+'PROGRAMA 02 (CEG)'!P21+'PROGRAMA 03 (CEG)'!P21+'PROGRAMA 04 (CEG)'!P21</f>
        <v>0</v>
      </c>
      <c r="R21" s="157">
        <f>++'PROGRAMA 01 (CEG)'!Q21+'PROGRAMA 02 (CEG)'!Q21+'PROGRAMA 03 (CEG)'!Q21+'PROGRAMA 04 (CEG)'!Q21</f>
        <v>0</v>
      </c>
      <c r="S21" s="157">
        <f>++'PROGRAMA 01 (CEG)'!R21+'PROGRAMA 02 (CEG)'!R21+'PROGRAMA 03 (CEG)'!R21+'PROGRAMA 04 (CEG)'!R21</f>
        <v>0</v>
      </c>
      <c r="T21" s="157" t="e">
        <f t="shared" si="5"/>
        <v>#DIV/0!</v>
      </c>
    </row>
    <row r="22" spans="1:20" x14ac:dyDescent="0.2">
      <c r="A22" s="167"/>
      <c r="B22" s="167"/>
      <c r="C22" s="167"/>
      <c r="D22" s="167"/>
      <c r="E22" s="167"/>
      <c r="G22" s="194" t="s">
        <v>395</v>
      </c>
      <c r="H22" s="245"/>
      <c r="I22" s="194"/>
      <c r="J22" s="194" t="s">
        <v>231</v>
      </c>
      <c r="K22" s="194"/>
      <c r="L22" s="167" t="s">
        <v>405</v>
      </c>
      <c r="M22" s="157">
        <f>+CONSOLIDADO!C18</f>
        <v>6500000</v>
      </c>
      <c r="N22" s="157">
        <f>+'PROGRAMA 01 (CEG)'!M22+'PROGRAMA 02 (CEG)'!M22+'PROGRAMA 03 (CEG)'!M22+'PROGRAMA 04 (CEG)'!M22</f>
        <v>10150000</v>
      </c>
      <c r="O22" s="157">
        <f>++'PROGRAMA 01 (CEG)'!N22+'PROGRAMA 02 (CEG)'!N22+'PROGRAMA 03 (CEG)'!N22+'PROGRAMA 04 (CEG)'!N22</f>
        <v>5256783</v>
      </c>
      <c r="P22" s="157">
        <f>++'PROGRAMA 01 (CEG)'!O22+'PROGRAMA 02 (CEG)'!O22+'PROGRAMA 03 (CEG)'!O22+'PROGRAMA 04 (CEG)'!O22</f>
        <v>220000</v>
      </c>
      <c r="Q22" s="157">
        <f>++'PROGRAMA 01 (CEG)'!P22+'PROGRAMA 02 (CEG)'!P22+'PROGRAMA 03 (CEG)'!P22+'PROGRAMA 04 (CEG)'!P22</f>
        <v>0</v>
      </c>
      <c r="R22" s="157">
        <f>++'PROGRAMA 01 (CEG)'!Q22+'PROGRAMA 02 (CEG)'!Q22+'PROGRAMA 03 (CEG)'!Q22+'PROGRAMA 04 (CEG)'!Q22</f>
        <v>5476783</v>
      </c>
      <c r="S22" s="157">
        <f>++'PROGRAMA 01 (CEG)'!R22+'PROGRAMA 02 (CEG)'!R22+'PROGRAMA 03 (CEG)'!R22+'PROGRAMA 04 (CEG)'!R22</f>
        <v>4673217</v>
      </c>
      <c r="T22" s="157">
        <f t="shared" si="5"/>
        <v>53.95845320197045</v>
      </c>
    </row>
    <row r="23" spans="1:20" ht="12" customHeight="1" x14ac:dyDescent="0.2">
      <c r="A23" s="167"/>
      <c r="B23" s="167"/>
      <c r="C23" s="167"/>
      <c r="D23" s="167"/>
      <c r="E23" s="167"/>
      <c r="G23" s="195" t="s">
        <v>395</v>
      </c>
      <c r="H23" s="246"/>
      <c r="I23" s="195"/>
      <c r="J23" s="195" t="s">
        <v>20</v>
      </c>
      <c r="K23" s="195"/>
      <c r="L23" s="192" t="s">
        <v>21</v>
      </c>
      <c r="M23" s="193">
        <f>+M24+M25+M26+M27+M28</f>
        <v>26973822</v>
      </c>
      <c r="N23" s="193">
        <f t="shared" ref="N23:S23" si="6">+N24+N25+N26+N27+N28</f>
        <v>127409800</v>
      </c>
      <c r="O23" s="193">
        <f t="shared" si="6"/>
        <v>54106016.939999983</v>
      </c>
      <c r="P23" s="193">
        <f t="shared" si="6"/>
        <v>14242446.690000001</v>
      </c>
      <c r="Q23" s="193">
        <f t="shared" si="6"/>
        <v>0</v>
      </c>
      <c r="R23" s="193">
        <f t="shared" si="6"/>
        <v>68348463.629999995</v>
      </c>
      <c r="S23" s="193">
        <f t="shared" si="6"/>
        <v>59061336.370000005</v>
      </c>
      <c r="T23" s="193">
        <f t="shared" si="5"/>
        <v>53.6445890582985</v>
      </c>
    </row>
    <row r="24" spans="1:20" ht="12" customHeight="1" x14ac:dyDescent="0.2">
      <c r="A24" s="167"/>
      <c r="B24" s="167"/>
      <c r="C24" s="167"/>
      <c r="D24" s="167"/>
      <c r="E24" s="167"/>
      <c r="G24" s="194" t="s">
        <v>395</v>
      </c>
      <c r="H24" s="245"/>
      <c r="I24" s="194"/>
      <c r="J24" s="194" t="s">
        <v>22</v>
      </c>
      <c r="K24" s="194"/>
      <c r="L24" s="167" t="s">
        <v>406</v>
      </c>
      <c r="M24" s="157">
        <f>+CONSOLIDADO!C22</f>
        <v>14273822</v>
      </c>
      <c r="N24" s="157">
        <f>+'PROGRAMA 01 (CEG)'!M24+'PROGRAMA 02 (CEG)'!M24+'PROGRAMA 03 (CEG)'!M24+'PROGRAMA 04 (CEG)'!M24</f>
        <v>114709800</v>
      </c>
      <c r="O24" s="157">
        <f>++'PROGRAMA 01 (CEG)'!N24+'PROGRAMA 02 (CEG)'!N24+'PROGRAMA 03 (CEG)'!N24+'PROGRAMA 04 (CEG)'!N24</f>
        <v>49890712.139999986</v>
      </c>
      <c r="P24" s="157">
        <f>++'PROGRAMA 01 (CEG)'!O24+'PROGRAMA 02 (CEG)'!O24+'PROGRAMA 03 (CEG)'!O24+'PROGRAMA 04 (CEG)'!O24</f>
        <v>9023497.8900000006</v>
      </c>
      <c r="Q24" s="157">
        <f>++'PROGRAMA 01 (CEG)'!P24+'PROGRAMA 02 (CEG)'!P24+'PROGRAMA 03 (CEG)'!P24+'PROGRAMA 04 (CEG)'!P24</f>
        <v>0</v>
      </c>
      <c r="R24" s="157">
        <f>++'PROGRAMA 01 (CEG)'!Q24+'PROGRAMA 02 (CEG)'!Q24+'PROGRAMA 03 (CEG)'!Q24+'PROGRAMA 04 (CEG)'!Q24</f>
        <v>58914210.029999994</v>
      </c>
      <c r="S24" s="157">
        <f>++'PROGRAMA 01 (CEG)'!R24+'PROGRAMA 02 (CEG)'!R24+'PROGRAMA 03 (CEG)'!R24+'PROGRAMA 04 (CEG)'!R24</f>
        <v>55795589.970000006</v>
      </c>
      <c r="T24" s="157">
        <f t="shared" si="5"/>
        <v>51.359352060591156</v>
      </c>
    </row>
    <row r="25" spans="1:20" x14ac:dyDescent="0.2">
      <c r="A25" s="167"/>
      <c r="B25" s="167"/>
      <c r="C25" s="167"/>
      <c r="D25" s="167"/>
      <c r="E25" s="167"/>
      <c r="G25" s="194" t="s">
        <v>395</v>
      </c>
      <c r="H25" s="245"/>
      <c r="I25" s="194"/>
      <c r="J25" s="194" t="s">
        <v>357</v>
      </c>
      <c r="K25" s="194"/>
      <c r="L25" s="167" t="s">
        <v>407</v>
      </c>
      <c r="M25" s="157">
        <f>+CONSOLIDADO!C23</f>
        <v>1500000</v>
      </c>
      <c r="N25" s="157">
        <f>+'PROGRAMA 01 (CEG)'!M25+'PROGRAMA 02 (CEG)'!M25+'PROGRAMA 03 (CEG)'!M25+'PROGRAMA 04 (CEG)'!M25</f>
        <v>1500000</v>
      </c>
      <c r="O25" s="157">
        <f>++'PROGRAMA 01 (CEG)'!N25+'PROGRAMA 02 (CEG)'!N25+'PROGRAMA 03 (CEG)'!N25+'PROGRAMA 04 (CEG)'!N25</f>
        <v>0</v>
      </c>
      <c r="P25" s="157">
        <f>++'PROGRAMA 01 (CEG)'!O25+'PROGRAMA 02 (CEG)'!O25+'PROGRAMA 03 (CEG)'!O25+'PROGRAMA 04 (CEG)'!O25</f>
        <v>0</v>
      </c>
      <c r="Q25" s="157">
        <f>++'PROGRAMA 01 (CEG)'!P25+'PROGRAMA 02 (CEG)'!P25+'PROGRAMA 03 (CEG)'!P25+'PROGRAMA 04 (CEG)'!P25</f>
        <v>0</v>
      </c>
      <c r="R25" s="157">
        <f>++'PROGRAMA 01 (CEG)'!Q25+'PROGRAMA 02 (CEG)'!Q25+'PROGRAMA 03 (CEG)'!Q25+'PROGRAMA 04 (CEG)'!Q25</f>
        <v>0</v>
      </c>
      <c r="S25" s="157">
        <f>++'PROGRAMA 01 (CEG)'!R25+'PROGRAMA 02 (CEG)'!R25+'PROGRAMA 03 (CEG)'!R25+'PROGRAMA 04 (CEG)'!R25</f>
        <v>1500000</v>
      </c>
      <c r="T25" s="157">
        <f t="shared" si="5"/>
        <v>0</v>
      </c>
    </row>
    <row r="26" spans="1:20" ht="12" hidden="1" customHeight="1" x14ac:dyDescent="0.2">
      <c r="A26" s="167"/>
      <c r="B26" s="167"/>
      <c r="C26" s="167"/>
      <c r="D26" s="167"/>
      <c r="E26" s="167"/>
      <c r="G26" s="194" t="s">
        <v>395</v>
      </c>
      <c r="H26" s="245"/>
      <c r="I26" s="194"/>
      <c r="J26" s="194" t="s">
        <v>408</v>
      </c>
      <c r="K26" s="194"/>
      <c r="L26" s="167" t="s">
        <v>409</v>
      </c>
      <c r="M26" s="157">
        <v>0</v>
      </c>
      <c r="N26" s="157">
        <v>0</v>
      </c>
      <c r="O26" s="157">
        <f>++'PROGRAMA 01 (CEG)'!N26+'PROGRAMA 02 (CEG)'!N26+'PROGRAMA 03 (CEG)'!N26+'PROGRAMA 04 (CEG)'!N26</f>
        <v>0</v>
      </c>
      <c r="P26" s="157">
        <f>++'PROGRAMA 01 (CEG)'!O26+'PROGRAMA 02 (CEG)'!O26+'PROGRAMA 03 (CEG)'!O26+'PROGRAMA 04 (CEG)'!O26</f>
        <v>0</v>
      </c>
      <c r="Q26" s="157">
        <f>++'PROGRAMA 01 (CEG)'!P26+'PROGRAMA 02 (CEG)'!P26+'PROGRAMA 03 (CEG)'!P26+'PROGRAMA 04 (CEG)'!P26</f>
        <v>0</v>
      </c>
      <c r="R26" s="157">
        <f>++'PROGRAMA 01 (CEG)'!Q26+'PROGRAMA 02 (CEG)'!Q26+'PROGRAMA 03 (CEG)'!Q26+'PROGRAMA 04 (CEG)'!Q26</f>
        <v>0</v>
      </c>
      <c r="S26" s="157">
        <f>++'PROGRAMA 01 (CEG)'!R26+'PROGRAMA 02 (CEG)'!R26+'PROGRAMA 03 (CEG)'!R26+'PROGRAMA 04 (CEG)'!R26</f>
        <v>0</v>
      </c>
      <c r="T26" s="157" t="e">
        <f t="shared" si="5"/>
        <v>#DIV/0!</v>
      </c>
    </row>
    <row r="27" spans="1:20" ht="12" hidden="1" customHeight="1" x14ac:dyDescent="0.2">
      <c r="A27" s="167"/>
      <c r="B27" s="167"/>
      <c r="C27" s="167"/>
      <c r="D27" s="167"/>
      <c r="E27" s="167"/>
      <c r="G27" s="194" t="s">
        <v>395</v>
      </c>
      <c r="H27" s="245"/>
      <c r="I27" s="194"/>
      <c r="J27" s="194" t="s">
        <v>410</v>
      </c>
      <c r="K27" s="194"/>
      <c r="L27" s="167" t="s">
        <v>411</v>
      </c>
      <c r="M27" s="157">
        <v>0</v>
      </c>
      <c r="N27" s="157">
        <v>0</v>
      </c>
      <c r="O27" s="157">
        <f>++'PROGRAMA 01 (CEG)'!N27+'PROGRAMA 02 (CEG)'!N27+'PROGRAMA 03 (CEG)'!N27+'PROGRAMA 04 (CEG)'!N27</f>
        <v>0</v>
      </c>
      <c r="P27" s="157">
        <f>++'PROGRAMA 01 (CEG)'!O27+'PROGRAMA 02 (CEG)'!O27+'PROGRAMA 03 (CEG)'!O27+'PROGRAMA 04 (CEG)'!O27</f>
        <v>0</v>
      </c>
      <c r="Q27" s="157">
        <f>++'PROGRAMA 01 (CEG)'!P27+'PROGRAMA 02 (CEG)'!P27+'PROGRAMA 03 (CEG)'!P27+'PROGRAMA 04 (CEG)'!P27</f>
        <v>0</v>
      </c>
      <c r="R27" s="157">
        <f>++'PROGRAMA 01 (CEG)'!Q27+'PROGRAMA 02 (CEG)'!Q27+'PROGRAMA 03 (CEG)'!Q27+'PROGRAMA 04 (CEG)'!Q27</f>
        <v>0</v>
      </c>
      <c r="S27" s="157">
        <f>++'PROGRAMA 01 (CEG)'!R27+'PROGRAMA 02 (CEG)'!R27+'PROGRAMA 03 (CEG)'!R27+'PROGRAMA 04 (CEG)'!R27</f>
        <v>0</v>
      </c>
      <c r="T27" s="157" t="e">
        <f t="shared" si="5"/>
        <v>#DIV/0!</v>
      </c>
    </row>
    <row r="28" spans="1:20" ht="12" customHeight="1" x14ac:dyDescent="0.2">
      <c r="A28" s="167"/>
      <c r="B28" s="167"/>
      <c r="C28" s="167"/>
      <c r="D28" s="167"/>
      <c r="E28" s="167"/>
      <c r="G28" s="194" t="s">
        <v>395</v>
      </c>
      <c r="H28" s="245"/>
      <c r="I28" s="194"/>
      <c r="J28" s="194" t="s">
        <v>24</v>
      </c>
      <c r="K28" s="194"/>
      <c r="L28" s="167" t="s">
        <v>25</v>
      </c>
      <c r="M28" s="157">
        <f>+CONSOLIDADO!C24</f>
        <v>11200000</v>
      </c>
      <c r="N28" s="157">
        <f>+'PROGRAMA 01 (CEG)'!M28+'PROGRAMA 02 (CEG)'!M28+'PROGRAMA 03 (CEG)'!M28+'PROGRAMA 04 (CEG)'!M28</f>
        <v>11200000</v>
      </c>
      <c r="O28" s="157">
        <f>++'PROGRAMA 01 (CEG)'!N28+'PROGRAMA 02 (CEG)'!N28+'PROGRAMA 03 (CEG)'!N28+'PROGRAMA 04 (CEG)'!N28</f>
        <v>4215304.8000000007</v>
      </c>
      <c r="P28" s="157">
        <f>++'PROGRAMA 01 (CEG)'!O28+'PROGRAMA 02 (CEG)'!O28+'PROGRAMA 03 (CEG)'!O28+'PROGRAMA 04 (CEG)'!O28</f>
        <v>5218948.8</v>
      </c>
      <c r="Q28" s="157">
        <f>++'PROGRAMA 01 (CEG)'!P28+'PROGRAMA 02 (CEG)'!P28+'PROGRAMA 03 (CEG)'!P28+'PROGRAMA 04 (CEG)'!P28</f>
        <v>0</v>
      </c>
      <c r="R28" s="157">
        <f>++'PROGRAMA 01 (CEG)'!Q28+'PROGRAMA 02 (CEG)'!Q28+'PROGRAMA 03 (CEG)'!Q28+'PROGRAMA 04 (CEG)'!Q28</f>
        <v>9434253.6000000015</v>
      </c>
      <c r="S28" s="157">
        <f>++'PROGRAMA 01 (CEG)'!R28+'PROGRAMA 02 (CEG)'!R28+'PROGRAMA 03 (CEG)'!R28+'PROGRAMA 04 (CEG)'!R28</f>
        <v>1765746.3999999985</v>
      </c>
      <c r="T28" s="157">
        <f t="shared" si="5"/>
        <v>84.234407142857165</v>
      </c>
    </row>
    <row r="29" spans="1:20" ht="12" customHeight="1" x14ac:dyDescent="0.2">
      <c r="A29" s="167"/>
      <c r="B29" s="167"/>
      <c r="C29" s="167"/>
      <c r="D29" s="167"/>
      <c r="E29" s="167"/>
      <c r="G29" s="195" t="s">
        <v>395</v>
      </c>
      <c r="H29" s="246"/>
      <c r="I29" s="195"/>
      <c r="J29" s="195" t="s">
        <v>26</v>
      </c>
      <c r="K29" s="195"/>
      <c r="L29" s="192" t="s">
        <v>27</v>
      </c>
      <c r="M29" s="193">
        <f>+M30+M31+M32+M33+M34</f>
        <v>1230242799</v>
      </c>
      <c r="N29" s="193">
        <f t="shared" ref="N29:S29" si="7">+N30+N31+N32+N33+N34</f>
        <v>2275644500</v>
      </c>
      <c r="O29" s="193">
        <f t="shared" si="7"/>
        <v>1308982252.8500001</v>
      </c>
      <c r="P29" s="193">
        <f t="shared" si="7"/>
        <v>695348004.68000007</v>
      </c>
      <c r="Q29" s="193">
        <f t="shared" si="7"/>
        <v>0</v>
      </c>
      <c r="R29" s="193">
        <f t="shared" si="7"/>
        <v>2004330257.5299997</v>
      </c>
      <c r="S29" s="193">
        <f t="shared" si="7"/>
        <v>271314242.46999997</v>
      </c>
      <c r="T29" s="193">
        <f t="shared" si="5"/>
        <v>88.077476843593089</v>
      </c>
    </row>
    <row r="30" spans="1:20" ht="12" customHeight="1" x14ac:dyDescent="0.2">
      <c r="A30" s="167"/>
      <c r="B30" s="167"/>
      <c r="C30" s="167"/>
      <c r="D30" s="167"/>
      <c r="E30" s="167"/>
      <c r="G30" s="194" t="s">
        <v>395</v>
      </c>
      <c r="H30" s="245"/>
      <c r="I30" s="194"/>
      <c r="J30" s="194" t="s">
        <v>28</v>
      </c>
      <c r="K30" s="194"/>
      <c r="L30" s="167" t="s">
        <v>412</v>
      </c>
      <c r="M30" s="157">
        <f>+CONSOLIDADO!C28</f>
        <v>364114496</v>
      </c>
      <c r="N30" s="157">
        <f>+'PROGRAMA 01 (CEG)'!M30+'PROGRAMA 02 (CEG)'!M30+'PROGRAMA 03 (CEG)'!M30+'PROGRAMA 04 (CEG)'!M30</f>
        <v>559403476</v>
      </c>
      <c r="O30" s="157">
        <f>++'PROGRAMA 01 (CEG)'!N30+'PROGRAMA 02 (CEG)'!N30+'PROGRAMA 03 (CEG)'!N30+'PROGRAMA 04 (CEG)'!N30</f>
        <v>379770582.04999995</v>
      </c>
      <c r="P30" s="157">
        <f>++'PROGRAMA 01 (CEG)'!O30+'PROGRAMA 02 (CEG)'!O30+'PROGRAMA 03 (CEG)'!O30+'PROGRAMA 04 (CEG)'!O30</f>
        <v>125417748.90000001</v>
      </c>
      <c r="Q30" s="157">
        <f>++'PROGRAMA 01 (CEG)'!P30+'PROGRAMA 02 (CEG)'!P30+'PROGRAMA 03 (CEG)'!P30+'PROGRAMA 04 (CEG)'!P30</f>
        <v>0</v>
      </c>
      <c r="R30" s="157">
        <f>++'PROGRAMA 01 (CEG)'!Q30+'PROGRAMA 02 (CEG)'!Q30+'PROGRAMA 03 (CEG)'!Q30+'PROGRAMA 04 (CEG)'!Q30</f>
        <v>505188330.94999993</v>
      </c>
      <c r="S30" s="157">
        <f>++'PROGRAMA 01 (CEG)'!R30+'PROGRAMA 02 (CEG)'!R30+'PROGRAMA 03 (CEG)'!R30+'PROGRAMA 04 (CEG)'!R30</f>
        <v>54215145.050000019</v>
      </c>
      <c r="T30" s="157">
        <f t="shared" si="5"/>
        <v>90.30840039864178</v>
      </c>
    </row>
    <row r="31" spans="1:20" ht="12" customHeight="1" x14ac:dyDescent="0.2">
      <c r="A31" s="167"/>
      <c r="B31" s="167"/>
      <c r="C31" s="167"/>
      <c r="D31" s="167"/>
      <c r="E31" s="167"/>
      <c r="G31" s="194" t="s">
        <v>395</v>
      </c>
      <c r="H31" s="245"/>
      <c r="I31" s="194"/>
      <c r="J31" s="194" t="s">
        <v>29</v>
      </c>
      <c r="K31" s="194"/>
      <c r="L31" s="167" t="s">
        <v>413</v>
      </c>
      <c r="M31" s="157">
        <f>+CONSOLIDADO!C29</f>
        <v>402220370</v>
      </c>
      <c r="N31" s="157">
        <f>+'PROGRAMA 01 (CEG)'!M31+'PROGRAMA 02 (CEG)'!M31+'PROGRAMA 03 (CEG)'!M31+'PROGRAMA 04 (CEG)'!M31</f>
        <v>717308530</v>
      </c>
      <c r="O31" s="157">
        <f>++'PROGRAMA 01 (CEG)'!N31+'PROGRAMA 02 (CEG)'!N31+'PROGRAMA 03 (CEG)'!N31+'PROGRAMA 04 (CEG)'!N31</f>
        <v>461215635.75</v>
      </c>
      <c r="P31" s="157">
        <f>++'PROGRAMA 01 (CEG)'!O31+'PROGRAMA 02 (CEG)'!O31+'PROGRAMA 03 (CEG)'!O31+'PROGRAMA 04 (CEG)'!O31</f>
        <v>154602719.75</v>
      </c>
      <c r="Q31" s="157">
        <f>++'PROGRAMA 01 (CEG)'!P31+'PROGRAMA 02 (CEG)'!P31+'PROGRAMA 03 (CEG)'!P31+'PROGRAMA 04 (CEG)'!P31</f>
        <v>0</v>
      </c>
      <c r="R31" s="157">
        <f>++'PROGRAMA 01 (CEG)'!Q31+'PROGRAMA 02 (CEG)'!Q31+'PROGRAMA 03 (CEG)'!Q31+'PROGRAMA 04 (CEG)'!Q31</f>
        <v>615818355.5</v>
      </c>
      <c r="S31" s="157">
        <f>++'PROGRAMA 01 (CEG)'!R31+'PROGRAMA 02 (CEG)'!R31+'PROGRAMA 03 (CEG)'!R31+'PROGRAMA 04 (CEG)'!R31</f>
        <v>101490174.50000001</v>
      </c>
      <c r="T31" s="157">
        <f t="shared" si="5"/>
        <v>85.851252249851257</v>
      </c>
    </row>
    <row r="32" spans="1:20" ht="12" customHeight="1" x14ac:dyDescent="0.2">
      <c r="A32" s="167"/>
      <c r="B32" s="167"/>
      <c r="C32" s="167"/>
      <c r="D32" s="167"/>
      <c r="E32" s="167"/>
      <c r="G32" s="194" t="s">
        <v>395</v>
      </c>
      <c r="H32" s="245"/>
      <c r="I32" s="194"/>
      <c r="J32" s="194" t="s">
        <v>30</v>
      </c>
      <c r="K32" s="194"/>
      <c r="L32" s="167" t="s">
        <v>414</v>
      </c>
      <c r="M32" s="157">
        <f>+CONSOLIDADO!C30</f>
        <v>185759816</v>
      </c>
      <c r="N32" s="157">
        <f>+'PROGRAMA 01 (CEG)'!M32+'PROGRAMA 02 (CEG)'!M32+'PROGRAMA 03 (CEG)'!M32+'PROGRAMA 04 (CEG)'!M32</f>
        <v>447109885</v>
      </c>
      <c r="O32" s="157">
        <f>++'PROGRAMA 01 (CEG)'!N32+'PROGRAMA 02 (CEG)'!N32+'PROGRAMA 03 (CEG)'!N32+'PROGRAMA 04 (CEG)'!N32</f>
        <v>17021240.030000001</v>
      </c>
      <c r="P32" s="157">
        <f>++'PROGRAMA 01 (CEG)'!O32+'PROGRAMA 02 (CEG)'!O32+'PROGRAMA 03 (CEG)'!O32+'PROGRAMA 04 (CEG)'!O32</f>
        <v>362458349.57999998</v>
      </c>
      <c r="Q32" s="157">
        <f>++'PROGRAMA 01 (CEG)'!P32+'PROGRAMA 02 (CEG)'!P32+'PROGRAMA 03 (CEG)'!P32+'PROGRAMA 04 (CEG)'!P32</f>
        <v>0</v>
      </c>
      <c r="R32" s="157">
        <f>++'PROGRAMA 01 (CEG)'!Q32+'PROGRAMA 02 (CEG)'!Q32+'PROGRAMA 03 (CEG)'!Q32+'PROGRAMA 04 (CEG)'!Q32</f>
        <v>379479589.60999995</v>
      </c>
      <c r="S32" s="157">
        <f>++'PROGRAMA 01 (CEG)'!R32+'PROGRAMA 02 (CEG)'!R32+'PROGRAMA 03 (CEG)'!R32+'PROGRAMA 04 (CEG)'!R32</f>
        <v>67630295.39000003</v>
      </c>
      <c r="T32" s="157">
        <f t="shared" si="5"/>
        <v>84.873898417611585</v>
      </c>
    </row>
    <row r="33" spans="1:20" ht="12" customHeight="1" x14ac:dyDescent="0.2">
      <c r="A33" s="167"/>
      <c r="B33" s="167"/>
      <c r="C33" s="167"/>
      <c r="D33" s="167"/>
      <c r="E33" s="167"/>
      <c r="G33" s="194" t="s">
        <v>395</v>
      </c>
      <c r="H33" s="245"/>
      <c r="I33" s="194"/>
      <c r="J33" s="194" t="s">
        <v>31</v>
      </c>
      <c r="K33" s="194"/>
      <c r="L33" s="167" t="s">
        <v>415</v>
      </c>
      <c r="M33" s="157">
        <f>+CONSOLIDADO!C31</f>
        <v>167067263</v>
      </c>
      <c r="N33" s="157">
        <f>+'PROGRAMA 01 (CEG)'!M33+'PROGRAMA 02 (CEG)'!M33+'PROGRAMA 03 (CEG)'!M33+'PROGRAMA 04 (CEG)'!M33</f>
        <v>369665663</v>
      </c>
      <c r="O33" s="157">
        <f>++'PROGRAMA 01 (CEG)'!N33+'PROGRAMA 02 (CEG)'!N33+'PROGRAMA 03 (CEG)'!N33+'PROGRAMA 04 (CEG)'!N33</f>
        <v>334242077.47000015</v>
      </c>
      <c r="P33" s="157">
        <f>++'PROGRAMA 01 (CEG)'!O33+'PROGRAMA 02 (CEG)'!O33+'PROGRAMA 03 (CEG)'!O33+'PROGRAMA 04 (CEG)'!O33</f>
        <v>13359900.449999999</v>
      </c>
      <c r="Q33" s="157">
        <f>++'PROGRAMA 01 (CEG)'!P33+'PROGRAMA 02 (CEG)'!P33+'PROGRAMA 03 (CEG)'!P33+'PROGRAMA 04 (CEG)'!P33</f>
        <v>0</v>
      </c>
      <c r="R33" s="157">
        <f>++'PROGRAMA 01 (CEG)'!Q33+'PROGRAMA 02 (CEG)'!Q33+'PROGRAMA 03 (CEG)'!Q33+'PROGRAMA 04 (CEG)'!Q33</f>
        <v>347601977.92000008</v>
      </c>
      <c r="S33" s="157">
        <f>++'PROGRAMA 01 (CEG)'!R33+'PROGRAMA 02 (CEG)'!R33+'PROGRAMA 03 (CEG)'!R33+'PROGRAMA 04 (CEG)'!R33</f>
        <v>22063685.079999916</v>
      </c>
      <c r="T33" s="157">
        <f t="shared" si="5"/>
        <v>94.031448606575097</v>
      </c>
    </row>
    <row r="34" spans="1:20" ht="12" customHeight="1" x14ac:dyDescent="0.2">
      <c r="A34" s="167"/>
      <c r="B34" s="167"/>
      <c r="C34" s="167"/>
      <c r="D34" s="167"/>
      <c r="E34" s="167"/>
      <c r="G34" s="194" t="s">
        <v>395</v>
      </c>
      <c r="H34" s="245"/>
      <c r="I34" s="194"/>
      <c r="J34" s="194" t="s">
        <v>33</v>
      </c>
      <c r="K34" s="194"/>
      <c r="L34" s="167" t="s">
        <v>416</v>
      </c>
      <c r="M34" s="157">
        <f>+CONSOLIDADO!C32</f>
        <v>111080854</v>
      </c>
      <c r="N34" s="157">
        <f>+'PROGRAMA 01 (CEG)'!M34+'PROGRAMA 02 (CEG)'!M34+'PROGRAMA 03 (CEG)'!M34+'PROGRAMA 04 (CEG)'!M34</f>
        <v>182156946</v>
      </c>
      <c r="O34" s="157">
        <f>++'PROGRAMA 01 (CEG)'!N34+'PROGRAMA 02 (CEG)'!N34+'PROGRAMA 03 (CEG)'!N34+'PROGRAMA 04 (CEG)'!N34</f>
        <v>116732717.55000001</v>
      </c>
      <c r="P34" s="157">
        <f>++'PROGRAMA 01 (CEG)'!O34+'PROGRAMA 02 (CEG)'!O34+'PROGRAMA 03 (CEG)'!O34+'PROGRAMA 04 (CEG)'!O34</f>
        <v>39509285.999999993</v>
      </c>
      <c r="Q34" s="157">
        <f>++'PROGRAMA 01 (CEG)'!P34+'PROGRAMA 02 (CEG)'!P34+'PROGRAMA 03 (CEG)'!P34+'PROGRAMA 04 (CEG)'!P34</f>
        <v>0</v>
      </c>
      <c r="R34" s="157">
        <f>++'PROGRAMA 01 (CEG)'!Q34+'PROGRAMA 02 (CEG)'!Q34+'PROGRAMA 03 (CEG)'!Q34+'PROGRAMA 04 (CEG)'!Q34</f>
        <v>156242003.55000001</v>
      </c>
      <c r="S34" s="157">
        <f>++'PROGRAMA 01 (CEG)'!R34+'PROGRAMA 02 (CEG)'!R34+'PROGRAMA 03 (CEG)'!R34+'PROGRAMA 04 (CEG)'!R34</f>
        <v>25914942.450000003</v>
      </c>
      <c r="T34" s="157">
        <f t="shared" si="5"/>
        <v>85.773288903295523</v>
      </c>
    </row>
    <row r="35" spans="1:20" ht="12" customHeight="1" x14ac:dyDescent="0.2">
      <c r="A35" s="167"/>
      <c r="B35" s="167"/>
      <c r="C35" s="167"/>
      <c r="D35" s="167"/>
      <c r="E35" s="167"/>
      <c r="G35" s="195" t="s">
        <v>395</v>
      </c>
      <c r="H35" s="246"/>
      <c r="I35" s="195"/>
      <c r="J35" s="191" t="s">
        <v>223</v>
      </c>
      <c r="K35" s="191"/>
      <c r="L35" s="192" t="s">
        <v>417</v>
      </c>
      <c r="M35" s="193">
        <f>+M36+M37</f>
        <v>11620000</v>
      </c>
      <c r="N35" s="193">
        <f t="shared" ref="N35:S35" si="8">+N36+N37</f>
        <v>11620000</v>
      </c>
      <c r="O35" s="193">
        <f t="shared" si="8"/>
        <v>0</v>
      </c>
      <c r="P35" s="193">
        <f t="shared" si="8"/>
        <v>502906.25</v>
      </c>
      <c r="Q35" s="193">
        <f t="shared" si="8"/>
        <v>0</v>
      </c>
      <c r="R35" s="193">
        <f t="shared" si="8"/>
        <v>502906.25</v>
      </c>
      <c r="S35" s="193">
        <f t="shared" si="8"/>
        <v>11117093.75</v>
      </c>
      <c r="T35" s="193">
        <f t="shared" si="5"/>
        <v>4.3279367469879517</v>
      </c>
    </row>
    <row r="36" spans="1:20" ht="12" hidden="1" customHeight="1" x14ac:dyDescent="0.2">
      <c r="A36" s="167"/>
      <c r="B36" s="167"/>
      <c r="C36" s="167"/>
      <c r="D36" s="167"/>
      <c r="E36" s="167"/>
      <c r="G36" s="194" t="s">
        <v>395</v>
      </c>
      <c r="H36" s="245"/>
      <c r="I36" s="194"/>
      <c r="J36" s="194" t="s">
        <v>418</v>
      </c>
      <c r="K36" s="194"/>
      <c r="L36" s="167" t="s">
        <v>419</v>
      </c>
      <c r="M36" s="157">
        <v>0</v>
      </c>
      <c r="N36" s="157">
        <v>0</v>
      </c>
      <c r="T36" s="157" t="e">
        <f t="shared" si="5"/>
        <v>#DIV/0!</v>
      </c>
    </row>
    <row r="37" spans="1:20" ht="12" customHeight="1" x14ac:dyDescent="0.2">
      <c r="A37" s="167"/>
      <c r="B37" s="167"/>
      <c r="C37" s="167"/>
      <c r="D37" s="167"/>
      <c r="E37" s="167"/>
      <c r="G37" s="194" t="s">
        <v>395</v>
      </c>
      <c r="H37" s="245"/>
      <c r="I37" s="194"/>
      <c r="J37" s="194" t="s">
        <v>221</v>
      </c>
      <c r="K37" s="194"/>
      <c r="L37" s="167" t="s">
        <v>420</v>
      </c>
      <c r="M37" s="157">
        <f>+CONSOLIDADO!C50</f>
        <v>11620000</v>
      </c>
      <c r="N37" s="157">
        <f>+'PROGRAMA 01 (CEG)'!M37+'PROGRAMA 02 (CEG)'!M37+'PROGRAMA 03 (CEG)'!M37+'PROGRAMA 04 (CEG)'!M37</f>
        <v>11620000</v>
      </c>
      <c r="O37" s="157">
        <f>++'PROGRAMA 01 (CEG)'!N37+'PROGRAMA 02 (CEG)'!N37+'PROGRAMA 03 (CEG)'!N37+'PROGRAMA 04 (CEG)'!N37</f>
        <v>0</v>
      </c>
      <c r="P37" s="157">
        <f>++'PROGRAMA 01 (CEG)'!O37+'PROGRAMA 02 (CEG)'!O37+'PROGRAMA 03 (CEG)'!O37+'PROGRAMA 04 (CEG)'!O37</f>
        <v>502906.25</v>
      </c>
      <c r="Q37" s="157">
        <f>++'PROGRAMA 01 (CEG)'!P37+'PROGRAMA 02 (CEG)'!P37+'PROGRAMA 03 (CEG)'!P37+'PROGRAMA 04 (CEG)'!P37</f>
        <v>0</v>
      </c>
      <c r="R37" s="157">
        <f>++'PROGRAMA 01 (CEG)'!Q37+'PROGRAMA 02 (CEG)'!Q37+'PROGRAMA 03 (CEG)'!Q37+'PROGRAMA 04 (CEG)'!Q37</f>
        <v>502906.25</v>
      </c>
      <c r="S37" s="157">
        <f>++'PROGRAMA 01 (CEG)'!R37+'PROGRAMA 02 (CEG)'!R37+'PROGRAMA 03 (CEG)'!R37+'PROGRAMA 04 (CEG)'!R37</f>
        <v>11117093.75</v>
      </c>
      <c r="T37" s="157">
        <f t="shared" si="5"/>
        <v>4.3279367469879517</v>
      </c>
    </row>
    <row r="38" spans="1:20" s="190" customFormat="1" ht="12" customHeight="1" x14ac:dyDescent="0.2">
      <c r="A38" s="187"/>
      <c r="B38" s="187"/>
      <c r="C38" s="187"/>
      <c r="D38" s="188" t="s">
        <v>421</v>
      </c>
      <c r="E38" s="196" t="s">
        <v>422</v>
      </c>
      <c r="F38" s="197" t="s">
        <v>3</v>
      </c>
      <c r="G38" s="198" t="s">
        <v>3</v>
      </c>
      <c r="H38" s="243">
        <f>+'PROGRAMA 01 (CEG)'!H38+'PROGRAMA 02 (CEG)'!H38+'PROGRAMA 03 (CEG)'!H38+'PROGRAMA 04 (CEG)'!H38</f>
        <v>273648926.35000002</v>
      </c>
      <c r="I38" s="187"/>
      <c r="J38" s="187"/>
      <c r="K38" s="187"/>
      <c r="L38" s="187"/>
      <c r="M38" s="197">
        <f>+M39+M45</f>
        <v>591568621</v>
      </c>
      <c r="N38" s="197">
        <f t="shared" ref="N38:S38" si="9">+N39+N45</f>
        <v>1424322016</v>
      </c>
      <c r="O38" s="197">
        <f t="shared" si="9"/>
        <v>936584152.65999997</v>
      </c>
      <c r="P38" s="197">
        <f t="shared" si="9"/>
        <v>273648926.35000002</v>
      </c>
      <c r="Q38" s="197">
        <f t="shared" si="9"/>
        <v>0</v>
      </c>
      <c r="R38" s="197">
        <f t="shared" si="9"/>
        <v>1210233079.0100002</v>
      </c>
      <c r="S38" s="197">
        <f t="shared" si="9"/>
        <v>214088936.98999992</v>
      </c>
      <c r="T38" s="197">
        <f t="shared" si="5"/>
        <v>84.969063555498693</v>
      </c>
    </row>
    <row r="39" spans="1:20" ht="12" customHeight="1" x14ac:dyDescent="0.2">
      <c r="A39" s="167"/>
      <c r="B39" s="167"/>
      <c r="C39" s="167"/>
      <c r="D39" s="167"/>
      <c r="E39" s="194"/>
      <c r="G39" s="199" t="s">
        <v>421</v>
      </c>
      <c r="H39" s="247"/>
      <c r="I39" s="199"/>
      <c r="J39" s="199" t="s">
        <v>35</v>
      </c>
      <c r="K39" s="199"/>
      <c r="L39" s="192" t="s">
        <v>423</v>
      </c>
      <c r="M39" s="193">
        <f>SUM(M40:M44)</f>
        <v>373527032</v>
      </c>
      <c r="N39" s="193">
        <f t="shared" ref="N39:S39" si="10">SUM(N40:N44)</f>
        <v>899890069</v>
      </c>
      <c r="O39" s="193">
        <f t="shared" si="10"/>
        <v>592036543.15999997</v>
      </c>
      <c r="P39" s="193">
        <f t="shared" si="10"/>
        <v>172983734.68000001</v>
      </c>
      <c r="Q39" s="193">
        <f t="shared" si="10"/>
        <v>0</v>
      </c>
      <c r="R39" s="193">
        <f t="shared" si="10"/>
        <v>765020277.84000015</v>
      </c>
      <c r="S39" s="193">
        <f t="shared" si="10"/>
        <v>134869791.15999991</v>
      </c>
      <c r="T39" s="193">
        <f t="shared" si="5"/>
        <v>85.012637009110065</v>
      </c>
    </row>
    <row r="40" spans="1:20" ht="12" customHeight="1" x14ac:dyDescent="0.2">
      <c r="A40" s="167"/>
      <c r="B40" s="167"/>
      <c r="C40" s="167"/>
      <c r="D40" s="167"/>
      <c r="E40" s="194"/>
      <c r="G40" s="200" t="s">
        <v>421</v>
      </c>
      <c r="H40" s="248"/>
      <c r="I40" s="200"/>
      <c r="J40" s="200" t="s">
        <v>37</v>
      </c>
      <c r="K40" s="200"/>
      <c r="L40" s="167" t="s">
        <v>424</v>
      </c>
      <c r="M40" s="157">
        <f>+CONSOLIDADO!C36</f>
        <v>206275772</v>
      </c>
      <c r="N40" s="157">
        <f>+'PROGRAMA 01 (CEG)'!M40+'PROGRAMA 02 (CEG)'!M40+'PROGRAMA 03 (CEG)'!M40+'PROGRAMA 04 (CEG)'!M40</f>
        <v>496953789</v>
      </c>
      <c r="O40" s="157">
        <f>++'PROGRAMA 01 (CEG)'!N40+'PROGRAMA 02 (CEG)'!N40+'PROGRAMA 03 (CEG)'!N40+'PROGRAMA 04 (CEG)'!N40</f>
        <v>327222284.25000006</v>
      </c>
      <c r="P40" s="157">
        <f>++'PROGRAMA 01 (CEG)'!O40+'PROGRAMA 02 (CEG)'!O40+'PROGRAMA 03 (CEG)'!O40+'PROGRAMA 04 (CEG)'!O40</f>
        <v>95628774.020000011</v>
      </c>
      <c r="Q40" s="157">
        <f>++'PROGRAMA 01 (CEG)'!P40+'PROGRAMA 02 (CEG)'!P40+'PROGRAMA 03 (CEG)'!P40+'PROGRAMA 04 (CEG)'!P40</f>
        <v>0</v>
      </c>
      <c r="R40" s="157">
        <f>++'PROGRAMA 01 (CEG)'!Q40+'PROGRAMA 02 (CEG)'!Q40+'PROGRAMA 03 (CEG)'!Q40+'PROGRAMA 04 (CEG)'!Q40</f>
        <v>422851058.2700001</v>
      </c>
      <c r="S40" s="157">
        <f>++'PROGRAMA 01 (CEG)'!R40+'PROGRAMA 02 (CEG)'!R40+'PROGRAMA 03 (CEG)'!R40+'PROGRAMA 04 (CEG)'!R40</f>
        <v>74102730.729999915</v>
      </c>
      <c r="T40" s="157">
        <f t="shared" si="5"/>
        <v>85.088607357413693</v>
      </c>
    </row>
    <row r="41" spans="1:20" ht="12" customHeight="1" x14ac:dyDescent="0.2">
      <c r="A41" s="167"/>
      <c r="B41" s="167"/>
      <c r="C41" s="167"/>
      <c r="D41" s="167"/>
      <c r="E41" s="194"/>
      <c r="G41" s="200" t="s">
        <v>421</v>
      </c>
      <c r="H41" s="248"/>
      <c r="I41" s="200"/>
      <c r="J41" s="200" t="s">
        <v>38</v>
      </c>
      <c r="K41" s="200"/>
      <c r="L41" s="167" t="s">
        <v>425</v>
      </c>
      <c r="M41" s="157">
        <f>+CONSOLIDADO!C37</f>
        <v>11150217</v>
      </c>
      <c r="N41" s="157">
        <f>+'PROGRAMA 01 (CEG)'!M41+'PROGRAMA 02 (CEG)'!M41+'PROGRAMA 03 (CEG)'!M41+'PROGRAMA 04 (CEG)'!M41</f>
        <v>26862558</v>
      </c>
      <c r="O41" s="157">
        <f>++'PROGRAMA 01 (CEG)'!N41+'PROGRAMA 02 (CEG)'!N41+'PROGRAMA 03 (CEG)'!N41+'PROGRAMA 04 (CEG)'!N41</f>
        <v>17654283.310000006</v>
      </c>
      <c r="P41" s="157">
        <f>++'PROGRAMA 01 (CEG)'!O41+'PROGRAMA 02 (CEG)'!O41+'PROGRAMA 03 (CEG)'!O41+'PROGRAMA 04 (CEG)'!O41</f>
        <v>5156997.7799999993</v>
      </c>
      <c r="Q41" s="157">
        <f>++'PROGRAMA 01 (CEG)'!P41+'PROGRAMA 02 (CEG)'!P41+'PROGRAMA 03 (CEG)'!P41+'PROGRAMA 04 (CEG)'!P41</f>
        <v>0</v>
      </c>
      <c r="R41" s="157">
        <f>++'PROGRAMA 01 (CEG)'!Q41+'PROGRAMA 02 (CEG)'!Q41+'PROGRAMA 03 (CEG)'!Q41+'PROGRAMA 04 (CEG)'!Q41</f>
        <v>22811281.090000004</v>
      </c>
      <c r="S41" s="157">
        <f>++'PROGRAMA 01 (CEG)'!R41+'PROGRAMA 02 (CEG)'!R41+'PROGRAMA 03 (CEG)'!R41+'PROGRAMA 04 (CEG)'!R41</f>
        <v>4051276.9099999964</v>
      </c>
      <c r="T41" s="157">
        <f t="shared" si="5"/>
        <v>84.91849916154672</v>
      </c>
    </row>
    <row r="42" spans="1:20" ht="12" customHeight="1" x14ac:dyDescent="0.2">
      <c r="A42" s="167"/>
      <c r="B42" s="167"/>
      <c r="C42" s="167"/>
      <c r="D42" s="167"/>
      <c r="E42" s="194"/>
      <c r="G42" s="200" t="s">
        <v>421</v>
      </c>
      <c r="H42" s="248"/>
      <c r="I42" s="200"/>
      <c r="J42" s="200" t="s">
        <v>39</v>
      </c>
      <c r="K42" s="200"/>
      <c r="L42" s="167" t="s">
        <v>426</v>
      </c>
      <c r="M42" s="157">
        <f>+CONSOLIDADO!C38</f>
        <v>33450352</v>
      </c>
      <c r="N42" s="157">
        <f>+'PROGRAMA 01 (CEG)'!M42+'PROGRAMA 02 (CEG)'!M42+'PROGRAMA 03 (CEG)'!M42+'PROGRAMA 04 (CEG)'!M42</f>
        <v>80587576</v>
      </c>
      <c r="O42" s="157">
        <f>++'PROGRAMA 01 (CEG)'!N42+'PROGRAMA 02 (CEG)'!N42+'PROGRAMA 03 (CEG)'!N42+'PROGRAMA 04 (CEG)'!N42</f>
        <v>52962849.900000006</v>
      </c>
      <c r="P42" s="157">
        <f>++'PROGRAMA 01 (CEG)'!O42+'PROGRAMA 02 (CEG)'!O42+'PROGRAMA 03 (CEG)'!O42+'PROGRAMA 04 (CEG)'!O42</f>
        <v>15470991.630000003</v>
      </c>
      <c r="Q42" s="157">
        <f>++'PROGRAMA 01 (CEG)'!P42+'PROGRAMA 02 (CEG)'!P42+'PROGRAMA 03 (CEG)'!P42+'PROGRAMA 04 (CEG)'!P42</f>
        <v>0</v>
      </c>
      <c r="R42" s="157">
        <f>++'PROGRAMA 01 (CEG)'!Q42+'PROGRAMA 02 (CEG)'!Q42+'PROGRAMA 03 (CEG)'!Q42+'PROGRAMA 04 (CEG)'!Q42</f>
        <v>68433841.530000016</v>
      </c>
      <c r="S42" s="157">
        <f>++'PROGRAMA 01 (CEG)'!R42+'PROGRAMA 02 (CEG)'!R42+'PROGRAMA 03 (CEG)'!R42+'PROGRAMA 04 (CEG)'!R42</f>
        <v>12153734.469999988</v>
      </c>
      <c r="T42" s="157">
        <f t="shared" si="5"/>
        <v>84.918600269103536</v>
      </c>
    </row>
    <row r="43" spans="1:20" ht="12" customHeight="1" x14ac:dyDescent="0.2">
      <c r="A43" s="167"/>
      <c r="B43" s="167"/>
      <c r="C43" s="167"/>
      <c r="D43" s="167"/>
      <c r="E43" s="194"/>
      <c r="G43" s="200" t="s">
        <v>421</v>
      </c>
      <c r="H43" s="248"/>
      <c r="I43" s="200"/>
      <c r="J43" s="200" t="s">
        <v>40</v>
      </c>
      <c r="K43" s="200"/>
      <c r="L43" s="167" t="s">
        <v>427</v>
      </c>
      <c r="M43" s="157">
        <f>+CONSOLIDADO!C39</f>
        <v>111500474</v>
      </c>
      <c r="N43" s="157">
        <f>+'PROGRAMA 01 (CEG)'!M43+'PROGRAMA 02 (CEG)'!M43+'PROGRAMA 03 (CEG)'!M43+'PROGRAMA 04 (CEG)'!M43</f>
        <v>268623588</v>
      </c>
      <c r="O43" s="157">
        <f>++'PROGRAMA 01 (CEG)'!N43+'PROGRAMA 02 (CEG)'!N43+'PROGRAMA 03 (CEG)'!N43+'PROGRAMA 04 (CEG)'!N43</f>
        <v>176542833.38999999</v>
      </c>
      <c r="P43" s="157">
        <f>++'PROGRAMA 01 (CEG)'!O43+'PROGRAMA 02 (CEG)'!O43+'PROGRAMA 03 (CEG)'!O43+'PROGRAMA 04 (CEG)'!O43</f>
        <v>51569972.179999992</v>
      </c>
      <c r="Q43" s="157">
        <f>++'PROGRAMA 01 (CEG)'!P43+'PROGRAMA 02 (CEG)'!P43+'PROGRAMA 03 (CEG)'!P43+'PROGRAMA 04 (CEG)'!P43</f>
        <v>0</v>
      </c>
      <c r="R43" s="157">
        <f>++'PROGRAMA 01 (CEG)'!Q43+'PROGRAMA 02 (CEG)'!Q43+'PROGRAMA 03 (CEG)'!Q43+'PROGRAMA 04 (CEG)'!Q43</f>
        <v>228112805.56999996</v>
      </c>
      <c r="S43" s="157">
        <f>++'PROGRAMA 01 (CEG)'!R43+'PROGRAMA 02 (CEG)'!R43+'PROGRAMA 03 (CEG)'!R43+'PROGRAMA 04 (CEG)'!R43</f>
        <v>40510782.430000022</v>
      </c>
      <c r="T43" s="157">
        <f t="shared" si="5"/>
        <v>84.919126897374326</v>
      </c>
    </row>
    <row r="44" spans="1:20" ht="12" customHeight="1" x14ac:dyDescent="0.2">
      <c r="A44" s="167"/>
      <c r="B44" s="167"/>
      <c r="C44" s="167"/>
      <c r="D44" s="167"/>
      <c r="E44" s="194"/>
      <c r="G44" s="200" t="s">
        <v>421</v>
      </c>
      <c r="H44" s="248"/>
      <c r="I44" s="200"/>
      <c r="J44" s="200" t="s">
        <v>41</v>
      </c>
      <c r="K44" s="200"/>
      <c r="L44" s="167" t="s">
        <v>428</v>
      </c>
      <c r="M44" s="157">
        <f>+CONSOLIDADO!C40</f>
        <v>11150217</v>
      </c>
      <c r="N44" s="157">
        <f>+'PROGRAMA 01 (CEG)'!M44+'PROGRAMA 02 (CEG)'!M44+'PROGRAMA 03 (CEG)'!M44+'PROGRAMA 04 (CEG)'!M44</f>
        <v>26862558</v>
      </c>
      <c r="O44" s="157">
        <f>++'PROGRAMA 01 (CEG)'!N44+'PROGRAMA 02 (CEG)'!N44+'PROGRAMA 03 (CEG)'!N44+'PROGRAMA 04 (CEG)'!N44</f>
        <v>17654292.309999999</v>
      </c>
      <c r="P44" s="157">
        <f>++'PROGRAMA 01 (CEG)'!O44+'PROGRAMA 02 (CEG)'!O44+'PROGRAMA 03 (CEG)'!O44+'PROGRAMA 04 (CEG)'!O44</f>
        <v>5156999.0699999984</v>
      </c>
      <c r="Q44" s="157">
        <f>++'PROGRAMA 01 (CEG)'!P44+'PROGRAMA 02 (CEG)'!P44+'PROGRAMA 03 (CEG)'!P44+'PROGRAMA 04 (CEG)'!P44</f>
        <v>0</v>
      </c>
      <c r="R44" s="157">
        <f>++'PROGRAMA 01 (CEG)'!Q44+'PROGRAMA 02 (CEG)'!Q44+'PROGRAMA 03 (CEG)'!Q44+'PROGRAMA 04 (CEG)'!Q44</f>
        <v>22811291.379999999</v>
      </c>
      <c r="S44" s="157">
        <f>++'PROGRAMA 01 (CEG)'!R44+'PROGRAMA 02 (CEG)'!R44+'PROGRAMA 03 (CEG)'!R44+'PROGRAMA 04 (CEG)'!R44</f>
        <v>4051266.62</v>
      </c>
      <c r="T44" s="157">
        <f t="shared" si="5"/>
        <v>84.918537467652939</v>
      </c>
    </row>
    <row r="45" spans="1:20" ht="12" customHeight="1" x14ac:dyDescent="0.2">
      <c r="A45" s="167"/>
      <c r="B45" s="167"/>
      <c r="C45" s="167"/>
      <c r="D45" s="167"/>
      <c r="E45" s="194"/>
      <c r="G45" s="199" t="s">
        <v>421</v>
      </c>
      <c r="H45" s="247"/>
      <c r="I45" s="199"/>
      <c r="J45" s="199" t="s">
        <v>42</v>
      </c>
      <c r="K45" s="199"/>
      <c r="L45" s="192" t="s">
        <v>429</v>
      </c>
      <c r="M45" s="193">
        <f>SUM(M46:M50)</f>
        <v>218041589</v>
      </c>
      <c r="N45" s="193">
        <f t="shared" ref="N45:S45" si="11">SUM(N46:N50)</f>
        <v>524431947</v>
      </c>
      <c r="O45" s="193">
        <f t="shared" si="11"/>
        <v>344547609.5</v>
      </c>
      <c r="P45" s="193">
        <f t="shared" si="11"/>
        <v>100665191.67</v>
      </c>
      <c r="Q45" s="193">
        <f t="shared" si="11"/>
        <v>0</v>
      </c>
      <c r="R45" s="193">
        <f t="shared" si="11"/>
        <v>445212801.17000002</v>
      </c>
      <c r="S45" s="193">
        <f t="shared" si="11"/>
        <v>79219145.830000013</v>
      </c>
      <c r="T45" s="193">
        <f t="shared" si="5"/>
        <v>84.894294429778512</v>
      </c>
    </row>
    <row r="46" spans="1:20" ht="12" customHeight="1" x14ac:dyDescent="0.2">
      <c r="A46" s="167"/>
      <c r="B46" s="167"/>
      <c r="C46" s="167"/>
      <c r="D46" s="167"/>
      <c r="E46" s="194"/>
      <c r="G46" s="200" t="s">
        <v>421</v>
      </c>
      <c r="H46" s="248"/>
      <c r="I46" s="200"/>
      <c r="J46" s="200" t="s">
        <v>335</v>
      </c>
      <c r="K46" s="200"/>
      <c r="L46" s="167" t="s">
        <v>430</v>
      </c>
      <c r="M46" s="157">
        <f>+CONSOLIDADO!C44</f>
        <v>117075433</v>
      </c>
      <c r="N46" s="157">
        <f>+'PROGRAMA 01 (CEG)'!M46+'PROGRAMA 02 (CEG)'!M46+'PROGRAMA 03 (CEG)'!M46+'PROGRAMA 04 (CEG)'!M46</f>
        <v>282054718</v>
      </c>
      <c r="O46" s="157">
        <f>++'PROGRAMA 01 (CEG)'!N46+'PROGRAMA 02 (CEG)'!N46+'PROGRAMA 03 (CEG)'!N46+'PROGRAMA 04 (CEG)'!N46</f>
        <v>185658974.05999997</v>
      </c>
      <c r="P46" s="157">
        <f>++'PROGRAMA 01 (CEG)'!O46+'PROGRAMA 02 (CEG)'!O46+'PROGRAMA 03 (CEG)'!O46+'PROGRAMA 04 (CEG)'!O46</f>
        <v>54252118.949999996</v>
      </c>
      <c r="Q46" s="157">
        <f>++'PROGRAMA 01 (CEG)'!P46+'PROGRAMA 02 (CEG)'!P46+'PROGRAMA 03 (CEG)'!P46+'PROGRAMA 04 (CEG)'!P46</f>
        <v>0</v>
      </c>
      <c r="R46" s="157">
        <f>++'PROGRAMA 01 (CEG)'!Q46+'PROGRAMA 02 (CEG)'!Q46+'PROGRAMA 03 (CEG)'!Q46+'PROGRAMA 04 (CEG)'!Q46</f>
        <v>239911093.00999999</v>
      </c>
      <c r="S46" s="157">
        <f>++'PROGRAMA 01 (CEG)'!R46+'PROGRAMA 02 (CEG)'!R46+'PROGRAMA 03 (CEG)'!R46+'PROGRAMA 04 (CEG)'!R46</f>
        <v>42143624.990000017</v>
      </c>
      <c r="T46" s="157">
        <f t="shared" si="5"/>
        <v>85.058351340891235</v>
      </c>
    </row>
    <row r="47" spans="1:20" ht="12" customHeight="1" x14ac:dyDescent="0.2">
      <c r="A47" s="167"/>
      <c r="B47" s="167"/>
      <c r="C47" s="167"/>
      <c r="D47" s="167"/>
      <c r="E47" s="194"/>
      <c r="G47" s="200" t="s">
        <v>421</v>
      </c>
      <c r="H47" s="248"/>
      <c r="I47" s="200"/>
      <c r="J47" s="200" t="s">
        <v>44</v>
      </c>
      <c r="K47" s="200"/>
      <c r="L47" s="167" t="s">
        <v>431</v>
      </c>
      <c r="M47" s="157">
        <f>+CONSOLIDADO!C45</f>
        <v>65809152</v>
      </c>
      <c r="N47" s="157">
        <f>+'PROGRAMA 01 (CEG)'!M47+'PROGRAMA 02 (CEG)'!M47+'PROGRAMA 03 (CEG)'!M47+'PROGRAMA 04 (CEG)'!M47</f>
        <v>160083101</v>
      </c>
      <c r="O47" s="157">
        <f>++'PROGRAMA 01 (CEG)'!N47+'PROGRAMA 02 (CEG)'!N47+'PROGRAMA 03 (CEG)'!N47+'PROGRAMA 04 (CEG)'!N47</f>
        <v>105753139.28000002</v>
      </c>
      <c r="P47" s="157">
        <f>++'PROGRAMA 01 (CEG)'!O47+'PROGRAMA 02 (CEG)'!O47+'PROGRAMA 03 (CEG)'!O47+'PROGRAMA 04 (CEG)'!O47</f>
        <v>30930249.650000002</v>
      </c>
      <c r="Q47" s="157">
        <f>++'PROGRAMA 01 (CEG)'!P47+'PROGRAMA 02 (CEG)'!P47+'PROGRAMA 03 (CEG)'!P47+'PROGRAMA 04 (CEG)'!P47</f>
        <v>0</v>
      </c>
      <c r="R47" s="157">
        <f>++'PROGRAMA 01 (CEG)'!Q47+'PROGRAMA 02 (CEG)'!Q47+'PROGRAMA 03 (CEG)'!Q47+'PROGRAMA 04 (CEG)'!Q47</f>
        <v>136683388.93000001</v>
      </c>
      <c r="S47" s="157">
        <f>++'PROGRAMA 01 (CEG)'!R47+'PROGRAMA 02 (CEG)'!R47+'PROGRAMA 03 (CEG)'!R47+'PROGRAMA 04 (CEG)'!R47</f>
        <v>23399712.069999993</v>
      </c>
      <c r="T47" s="157">
        <f t="shared" si="5"/>
        <v>85.382771870467451</v>
      </c>
    </row>
    <row r="48" spans="1:20" ht="12" customHeight="1" x14ac:dyDescent="0.2">
      <c r="A48" s="167"/>
      <c r="B48" s="167"/>
      <c r="C48" s="167"/>
      <c r="D48" s="167"/>
      <c r="E48" s="194"/>
      <c r="G48" s="200" t="s">
        <v>421</v>
      </c>
      <c r="H48" s="248"/>
      <c r="I48" s="200"/>
      <c r="J48" s="200" t="s">
        <v>45</v>
      </c>
      <c r="K48" s="200"/>
      <c r="L48" s="167" t="s">
        <v>432</v>
      </c>
      <c r="M48" s="157">
        <f>+CONSOLIDADO!C46</f>
        <v>35157004</v>
      </c>
      <c r="N48" s="157">
        <f>+'PROGRAMA 01 (CEG)'!M48+'PROGRAMA 02 (CEG)'!M48+'PROGRAMA 03 (CEG)'!M48+'PROGRAMA 04 (CEG)'!M48</f>
        <v>82294128</v>
      </c>
      <c r="O48" s="157">
        <f>++'PROGRAMA 01 (CEG)'!N48+'PROGRAMA 02 (CEG)'!N48+'PROGRAMA 03 (CEG)'!N48+'PROGRAMA 04 (CEG)'!N48</f>
        <v>53135496.159999996</v>
      </c>
      <c r="P48" s="157">
        <f>++'PROGRAMA 01 (CEG)'!O48+'PROGRAMA 02 (CEG)'!O48+'PROGRAMA 03 (CEG)'!O48+'PROGRAMA 04 (CEG)'!O48</f>
        <v>15482823.070000002</v>
      </c>
      <c r="Q48" s="157">
        <f>++'PROGRAMA 01 (CEG)'!P48+'PROGRAMA 02 (CEG)'!P48+'PROGRAMA 03 (CEG)'!P48+'PROGRAMA 04 (CEG)'!P48</f>
        <v>0</v>
      </c>
      <c r="R48" s="157">
        <f>++'PROGRAMA 01 (CEG)'!Q48+'PROGRAMA 02 (CEG)'!Q48+'PROGRAMA 03 (CEG)'!Q48+'PROGRAMA 04 (CEG)'!Q48</f>
        <v>68618319.230000004</v>
      </c>
      <c r="S48" s="157">
        <f>++'PROGRAMA 01 (CEG)'!R48+'PROGRAMA 02 (CEG)'!R48+'PROGRAMA 03 (CEG)'!R48+'PROGRAMA 04 (CEG)'!R48</f>
        <v>13675808.770000001</v>
      </c>
      <c r="T48" s="157">
        <f t="shared" si="5"/>
        <v>83.381792720374904</v>
      </c>
    </row>
    <row r="49" spans="1:20" ht="12" hidden="1" customHeight="1" x14ac:dyDescent="0.2">
      <c r="A49" s="167"/>
      <c r="B49" s="167"/>
      <c r="C49" s="167"/>
      <c r="D49" s="167"/>
      <c r="E49" s="167"/>
      <c r="G49" s="200" t="s">
        <v>421</v>
      </c>
      <c r="H49" s="248"/>
      <c r="I49" s="200"/>
      <c r="J49" s="200" t="s">
        <v>433</v>
      </c>
      <c r="K49" s="200"/>
      <c r="L49" s="167" t="s">
        <v>434</v>
      </c>
      <c r="M49" s="157">
        <v>0</v>
      </c>
      <c r="N49" s="157">
        <v>0</v>
      </c>
      <c r="T49" s="157" t="e">
        <f t="shared" si="5"/>
        <v>#DIV/0!</v>
      </c>
    </row>
    <row r="50" spans="1:20" ht="12" hidden="1" customHeight="1" x14ac:dyDescent="0.2">
      <c r="A50" s="167"/>
      <c r="B50" s="167"/>
      <c r="C50" s="167"/>
      <c r="D50" s="167"/>
      <c r="E50" s="167"/>
      <c r="G50" s="200" t="s">
        <v>421</v>
      </c>
      <c r="H50" s="248"/>
      <c r="I50" s="200"/>
      <c r="J50" s="200" t="s">
        <v>435</v>
      </c>
      <c r="K50" s="200"/>
      <c r="L50" s="167" t="s">
        <v>436</v>
      </c>
      <c r="M50" s="157">
        <v>0</v>
      </c>
      <c r="N50" s="157">
        <v>0</v>
      </c>
      <c r="T50" s="157" t="e">
        <f t="shared" si="5"/>
        <v>#DIV/0!</v>
      </c>
    </row>
    <row r="51" spans="1:20" ht="12" customHeight="1" x14ac:dyDescent="0.2">
      <c r="A51" s="167"/>
      <c r="B51" s="167"/>
      <c r="E51" s="201"/>
      <c r="G51" s="194"/>
      <c r="H51" s="245"/>
      <c r="I51" s="194"/>
      <c r="J51" s="170"/>
      <c r="K51" s="170"/>
      <c r="L51" s="167"/>
      <c r="M51" s="157"/>
    </row>
    <row r="52" spans="1:20" ht="12.75" customHeight="1" x14ac:dyDescent="0.2">
      <c r="A52" s="182"/>
      <c r="B52" s="182"/>
      <c r="C52" s="183" t="s">
        <v>437</v>
      </c>
      <c r="D52" s="184" t="s">
        <v>438</v>
      </c>
      <c r="E52" s="184"/>
      <c r="F52" s="185" t="s">
        <v>3</v>
      </c>
      <c r="G52" s="183" t="s">
        <v>437</v>
      </c>
      <c r="H52" s="242">
        <f>+'PROGRAMA 01 (CEG)'!H52+'PROGRAMA 02 (CEG)'!H52+'PROGRAMA 03 (CEG)'!H52+'PROGRAMA 04 (CEG)'!H52</f>
        <v>491707326.07999998</v>
      </c>
      <c r="I52" s="183"/>
      <c r="J52" s="183">
        <v>1</v>
      </c>
      <c r="K52" s="183"/>
      <c r="L52" s="186" t="s">
        <v>439</v>
      </c>
      <c r="M52" s="185">
        <f t="shared" ref="M52:S52" si="12">+M54+M60+M66+M74+M83+M88+M92+M96+M107</f>
        <v>1995602101</v>
      </c>
      <c r="N52" s="185">
        <f t="shared" si="12"/>
        <v>1985997113</v>
      </c>
      <c r="O52" s="185">
        <f t="shared" si="12"/>
        <v>998377319.22000003</v>
      </c>
      <c r="P52" s="185">
        <f t="shared" si="12"/>
        <v>440735083.21000004</v>
      </c>
      <c r="Q52" s="185">
        <f t="shared" si="12"/>
        <v>0</v>
      </c>
      <c r="R52" s="185">
        <f t="shared" si="12"/>
        <v>1439112402.4300003</v>
      </c>
      <c r="S52" s="185">
        <f t="shared" si="12"/>
        <v>546884710.56999993</v>
      </c>
      <c r="T52" s="185">
        <f t="shared" si="5"/>
        <v>72.462965480151752</v>
      </c>
    </row>
    <row r="53" spans="1:20" ht="12" customHeight="1" x14ac:dyDescent="0.2">
      <c r="A53" s="167"/>
      <c r="B53" s="167"/>
      <c r="C53" s="167"/>
      <c r="D53" s="167"/>
      <c r="E53" s="167"/>
      <c r="G53" s="194"/>
      <c r="H53" s="245"/>
      <c r="I53" s="194"/>
      <c r="J53" s="195"/>
      <c r="K53" s="195"/>
      <c r="L53" s="201"/>
      <c r="M53" s="157"/>
      <c r="O53" s="157"/>
      <c r="P53" s="157"/>
      <c r="Q53" s="157"/>
      <c r="R53" s="157"/>
      <c r="S53" s="157"/>
    </row>
    <row r="54" spans="1:20" ht="12" customHeight="1" x14ac:dyDescent="0.2">
      <c r="A54" s="167"/>
      <c r="B54" s="167"/>
      <c r="C54" s="167"/>
      <c r="D54" s="167"/>
      <c r="E54" s="167"/>
      <c r="G54" s="195" t="s">
        <v>437</v>
      </c>
      <c r="H54" s="246"/>
      <c r="I54" s="195"/>
      <c r="J54" s="195" t="s">
        <v>48</v>
      </c>
      <c r="K54" s="195"/>
      <c r="L54" s="192" t="s">
        <v>440</v>
      </c>
      <c r="M54" s="193">
        <f>+M55+M56+M57+M58+M59</f>
        <v>607967352</v>
      </c>
      <c r="N54" s="193">
        <f t="shared" ref="N54:S54" si="13">+N55+N56+N57+N58+N59</f>
        <v>601937893</v>
      </c>
      <c r="O54" s="193">
        <f t="shared" si="13"/>
        <v>391115643.56</v>
      </c>
      <c r="P54" s="193">
        <f t="shared" si="13"/>
        <v>149739329.59999999</v>
      </c>
      <c r="Q54" s="193">
        <f t="shared" si="13"/>
        <v>0</v>
      </c>
      <c r="R54" s="193">
        <f t="shared" si="13"/>
        <v>540854973.15999997</v>
      </c>
      <c r="S54" s="193">
        <f t="shared" si="13"/>
        <v>61082919.840000048</v>
      </c>
      <c r="T54" s="193">
        <f t="shared" si="5"/>
        <v>89.852288657959605</v>
      </c>
    </row>
    <row r="55" spans="1:20" ht="12" customHeight="1" x14ac:dyDescent="0.2">
      <c r="A55" s="167"/>
      <c r="B55" s="167"/>
      <c r="C55" s="167"/>
      <c r="D55" s="167"/>
      <c r="E55" s="167"/>
      <c r="G55" s="194" t="s">
        <v>437</v>
      </c>
      <c r="H55" s="245"/>
      <c r="I55" s="194"/>
      <c r="J55" s="194" t="s">
        <v>50</v>
      </c>
      <c r="K55" s="194"/>
      <c r="L55" s="167" t="s">
        <v>441</v>
      </c>
      <c r="M55" s="157">
        <f>+CONSOLIDADO!C56</f>
        <v>433116800</v>
      </c>
      <c r="N55" s="157">
        <f>+'PROGRAMA 01 (CEG)'!M55+'PROGRAMA 02 (CEG)'!M55+'PROGRAMA 03 (CEG)'!M55+'PROGRAMA 04 (CEG)'!M55</f>
        <v>450788500</v>
      </c>
      <c r="O55" s="157">
        <f>++'PROGRAMA 01 (CEG)'!N55+'PROGRAMA 02 (CEG)'!N55+'PROGRAMA 03 (CEG)'!N55+'PROGRAMA 04 (CEG)'!N55</f>
        <v>291952353.37</v>
      </c>
      <c r="P55" s="157">
        <f>++'PROGRAMA 01 (CEG)'!O55+'PROGRAMA 02 (CEG)'!O55+'PROGRAMA 03 (CEG)'!O55+'PROGRAMA 04 (CEG)'!O55</f>
        <v>147470349.97999999</v>
      </c>
      <c r="Q55" s="157">
        <f>++'PROGRAMA 01 (CEG)'!P55+'PROGRAMA 02 (CEG)'!P55+'PROGRAMA 03 (CEG)'!P55+'PROGRAMA 04 (CEG)'!P55</f>
        <v>0</v>
      </c>
      <c r="R55" s="157">
        <f>++'PROGRAMA 01 (CEG)'!Q55+'PROGRAMA 02 (CEG)'!Q55+'PROGRAMA 03 (CEG)'!Q55+'PROGRAMA 04 (CEG)'!Q55</f>
        <v>439422703.34999996</v>
      </c>
      <c r="S55" s="157">
        <f>++'PROGRAMA 01 (CEG)'!R55+'PROGRAMA 02 (CEG)'!R55+'PROGRAMA 03 (CEG)'!R55+'PROGRAMA 04 (CEG)'!R55</f>
        <v>11365796.650000051</v>
      </c>
      <c r="T55" s="157">
        <f t="shared" si="5"/>
        <v>97.478685314731848</v>
      </c>
    </row>
    <row r="56" spans="1:20" x14ac:dyDescent="0.2">
      <c r="A56" s="167"/>
      <c r="B56" s="167"/>
      <c r="C56" s="167"/>
      <c r="D56" s="167"/>
      <c r="E56" s="167"/>
      <c r="G56" s="194" t="s">
        <v>437</v>
      </c>
      <c r="H56" s="245"/>
      <c r="I56" s="194"/>
      <c r="J56" s="194" t="s">
        <v>52</v>
      </c>
      <c r="K56" s="194"/>
      <c r="L56" s="167" t="s">
        <v>442</v>
      </c>
      <c r="M56" s="157">
        <f>+CONSOLIDADO!C57</f>
        <v>124640552</v>
      </c>
      <c r="N56" s="157">
        <f>+'PROGRAMA 01 (CEG)'!M56+'PROGRAMA 02 (CEG)'!M56+'PROGRAMA 03 (CEG)'!M56+'PROGRAMA 04 (CEG)'!M56</f>
        <v>100939393</v>
      </c>
      <c r="O56" s="157">
        <f>++'PROGRAMA 01 (CEG)'!N56+'PROGRAMA 02 (CEG)'!N56+'PROGRAMA 03 (CEG)'!N56+'PROGRAMA 04 (CEG)'!N56</f>
        <v>50136953.239999995</v>
      </c>
      <c r="P56" s="157">
        <f>++'PROGRAMA 01 (CEG)'!O56+'PROGRAMA 02 (CEG)'!O56+'PROGRAMA 03 (CEG)'!O56+'PROGRAMA 04 (CEG)'!O56</f>
        <v>2268979.6199999996</v>
      </c>
      <c r="Q56" s="157">
        <f>++'PROGRAMA 01 (CEG)'!P56+'PROGRAMA 02 (CEG)'!P56+'PROGRAMA 03 (CEG)'!P56+'PROGRAMA 04 (CEG)'!P56</f>
        <v>0</v>
      </c>
      <c r="R56" s="157">
        <f>++'PROGRAMA 01 (CEG)'!Q56+'PROGRAMA 02 (CEG)'!Q56+'PROGRAMA 03 (CEG)'!Q56+'PROGRAMA 04 (CEG)'!Q56</f>
        <v>52405932.859999999</v>
      </c>
      <c r="S56" s="157">
        <f>++'PROGRAMA 01 (CEG)'!R56+'PROGRAMA 02 (CEG)'!R56+'PROGRAMA 03 (CEG)'!R56+'PROGRAMA 04 (CEG)'!R56</f>
        <v>48533460.140000001</v>
      </c>
      <c r="T56" s="157">
        <f t="shared" si="5"/>
        <v>51.9182167659756</v>
      </c>
    </row>
    <row r="57" spans="1:20" hidden="1" x14ac:dyDescent="0.2">
      <c r="A57" s="167"/>
      <c r="B57" s="167"/>
      <c r="C57" s="167"/>
      <c r="D57" s="167"/>
      <c r="E57" s="167"/>
      <c r="G57" s="194" t="s">
        <v>437</v>
      </c>
      <c r="H57" s="245"/>
      <c r="I57" s="194"/>
      <c r="J57" s="194" t="s">
        <v>54</v>
      </c>
      <c r="K57" s="194"/>
      <c r="L57" s="167" t="s">
        <v>443</v>
      </c>
      <c r="M57" s="157">
        <v>0</v>
      </c>
      <c r="N57" s="157">
        <f>+'PROGRAMA 01 (CEG)'!M57+'PROGRAMA 02 (CEG)'!M57+'PROGRAMA 03 (CEG)'!M57+'PROGRAMA 04 (CEG)'!M57</f>
        <v>0</v>
      </c>
      <c r="O57" s="157">
        <f>++'PROGRAMA 01 (CEG)'!N57+'PROGRAMA 02 (CEG)'!N57+'PROGRAMA 03 (CEG)'!N57+'PROGRAMA 04 (CEG)'!N57</f>
        <v>0</v>
      </c>
      <c r="P57" s="157">
        <f>++'PROGRAMA 01 (CEG)'!O57+'PROGRAMA 02 (CEG)'!O57+'PROGRAMA 03 (CEG)'!O57+'PROGRAMA 04 (CEG)'!O57</f>
        <v>0</v>
      </c>
      <c r="Q57" s="157">
        <f>++'PROGRAMA 01 (CEG)'!P57+'PROGRAMA 02 (CEG)'!P57+'PROGRAMA 03 (CEG)'!P57+'PROGRAMA 04 (CEG)'!P57</f>
        <v>0</v>
      </c>
      <c r="R57" s="157">
        <f>++'PROGRAMA 01 (CEG)'!Q57+'PROGRAMA 02 (CEG)'!Q57+'PROGRAMA 03 (CEG)'!Q57+'PROGRAMA 04 (CEG)'!Q57</f>
        <v>0</v>
      </c>
      <c r="S57" s="157">
        <f>++'PROGRAMA 01 (CEG)'!R57+'PROGRAMA 02 (CEG)'!R57+'PROGRAMA 03 (CEG)'!R57+'PROGRAMA 04 (CEG)'!R57</f>
        <v>0</v>
      </c>
      <c r="T57" s="157" t="e">
        <f t="shared" si="5"/>
        <v>#DIV/0!</v>
      </c>
    </row>
    <row r="58" spans="1:20" hidden="1" x14ac:dyDescent="0.2">
      <c r="A58" s="167"/>
      <c r="B58" s="167"/>
      <c r="C58" s="167"/>
      <c r="D58" s="167"/>
      <c r="E58" s="167"/>
      <c r="G58" s="194" t="s">
        <v>437</v>
      </c>
      <c r="H58" s="245"/>
      <c r="I58" s="194"/>
      <c r="J58" s="194" t="s">
        <v>444</v>
      </c>
      <c r="K58" s="194"/>
      <c r="L58" s="167" t="s">
        <v>445</v>
      </c>
      <c r="M58" s="157">
        <v>0</v>
      </c>
      <c r="N58" s="157">
        <v>0</v>
      </c>
      <c r="Q58" s="157">
        <f>++'PROGRAMA 01 (CEG)'!P58+'PROGRAMA 02 (CEG)'!P58+'PROGRAMA 03 (CEG)'!P58+'PROGRAMA 04 (CEG)'!P58</f>
        <v>0</v>
      </c>
      <c r="T58" s="157" t="e">
        <f t="shared" si="5"/>
        <v>#DIV/0!</v>
      </c>
    </row>
    <row r="59" spans="1:20" ht="12" customHeight="1" x14ac:dyDescent="0.2">
      <c r="A59" s="167"/>
      <c r="B59" s="167"/>
      <c r="C59" s="167"/>
      <c r="D59" s="167"/>
      <c r="E59" s="167"/>
      <c r="G59" s="194" t="s">
        <v>437</v>
      </c>
      <c r="H59" s="245"/>
      <c r="I59" s="194"/>
      <c r="J59" s="194" t="s">
        <v>56</v>
      </c>
      <c r="K59" s="194"/>
      <c r="L59" s="167" t="s">
        <v>446</v>
      </c>
      <c r="M59" s="157">
        <f>+CONSOLIDADO!C59</f>
        <v>50210000</v>
      </c>
      <c r="N59" s="157">
        <f>+'PROGRAMA 01 (CEG)'!M59+'PROGRAMA 02 (CEG)'!M59+'PROGRAMA 03 (CEG)'!M59+'PROGRAMA 04 (CEG)'!M59</f>
        <v>50210000</v>
      </c>
      <c r="O59" s="157">
        <f>++'PROGRAMA 01 (CEG)'!N59+'PROGRAMA 02 (CEG)'!N59+'PROGRAMA 03 (CEG)'!N59+'PROGRAMA 04 (CEG)'!N59</f>
        <v>49026336.950000003</v>
      </c>
      <c r="P59" s="157">
        <f>++'PROGRAMA 01 (CEG)'!O59+'PROGRAMA 02 (CEG)'!O59+'PROGRAMA 03 (CEG)'!O59+'PROGRAMA 04 (CEG)'!O59</f>
        <v>0</v>
      </c>
      <c r="Q59" s="157">
        <f>++'PROGRAMA 01 (CEG)'!P59+'PROGRAMA 02 (CEG)'!P59+'PROGRAMA 03 (CEG)'!P59+'PROGRAMA 04 (CEG)'!P59</f>
        <v>0</v>
      </c>
      <c r="R59" s="157">
        <f>++'PROGRAMA 01 (CEG)'!Q59+'PROGRAMA 02 (CEG)'!Q59+'PROGRAMA 03 (CEG)'!Q59+'PROGRAMA 04 (CEG)'!Q59</f>
        <v>49026336.950000003</v>
      </c>
      <c r="S59" s="157">
        <f>++'PROGRAMA 01 (CEG)'!R59+'PROGRAMA 02 (CEG)'!R59+'PROGRAMA 03 (CEG)'!R59+'PROGRAMA 04 (CEG)'!R59</f>
        <v>1183663.049999997</v>
      </c>
      <c r="T59" s="157">
        <f t="shared" si="5"/>
        <v>97.642575084644506</v>
      </c>
    </row>
    <row r="60" spans="1:20" ht="12" customHeight="1" x14ac:dyDescent="0.2">
      <c r="A60" s="167"/>
      <c r="B60" s="167"/>
      <c r="C60" s="167"/>
      <c r="D60" s="167"/>
      <c r="E60" s="167"/>
      <c r="G60" s="195" t="s">
        <v>437</v>
      </c>
      <c r="H60" s="246"/>
      <c r="I60" s="195"/>
      <c r="J60" s="195" t="s">
        <v>58</v>
      </c>
      <c r="K60" s="195"/>
      <c r="L60" s="192" t="s">
        <v>447</v>
      </c>
      <c r="M60" s="193">
        <f>SUM(M61:M65)</f>
        <v>185024110</v>
      </c>
      <c r="N60" s="193">
        <f t="shared" ref="N60:S60" si="14">SUM(N61:N65)</f>
        <v>207392610</v>
      </c>
      <c r="O60" s="193">
        <f t="shared" si="14"/>
        <v>98719796.820000008</v>
      </c>
      <c r="P60" s="193">
        <f t="shared" si="14"/>
        <v>48784308.020000003</v>
      </c>
      <c r="Q60" s="193">
        <f t="shared" si="14"/>
        <v>0</v>
      </c>
      <c r="R60" s="193">
        <f t="shared" si="14"/>
        <v>147504104.84</v>
      </c>
      <c r="S60" s="193">
        <f t="shared" si="14"/>
        <v>59888505.159999996</v>
      </c>
      <c r="T60" s="193">
        <f t="shared" si="5"/>
        <v>71.123124801795015</v>
      </c>
    </row>
    <row r="61" spans="1:20" ht="12" customHeight="1" x14ac:dyDescent="0.2">
      <c r="A61" s="167"/>
      <c r="B61" s="167"/>
      <c r="C61" s="167"/>
      <c r="D61" s="167"/>
      <c r="E61" s="167"/>
      <c r="G61" s="194" t="s">
        <v>437</v>
      </c>
      <c r="H61" s="245"/>
      <c r="I61" s="194"/>
      <c r="J61" s="194" t="s">
        <v>60</v>
      </c>
      <c r="K61" s="194"/>
      <c r="L61" s="167" t="s">
        <v>448</v>
      </c>
      <c r="M61" s="157">
        <f>+CONSOLIDADO!C63</f>
        <v>19342200</v>
      </c>
      <c r="N61" s="157">
        <f>+'PROGRAMA 01 (CEG)'!M61+'PROGRAMA 02 (CEG)'!M61+'PROGRAMA 03 (CEG)'!M61+'PROGRAMA 04 (CEG)'!M61</f>
        <v>20215900</v>
      </c>
      <c r="O61" s="157">
        <f>++'PROGRAMA 01 (CEG)'!N61+'PROGRAMA 02 (CEG)'!N61+'PROGRAMA 03 (CEG)'!N61+'PROGRAMA 04 (CEG)'!N61</f>
        <v>5010001</v>
      </c>
      <c r="P61" s="157">
        <f>++'PROGRAMA 01 (CEG)'!O61+'PROGRAMA 02 (CEG)'!O61+'PROGRAMA 03 (CEG)'!O61+'PROGRAMA 04 (CEG)'!O61</f>
        <v>1299356</v>
      </c>
      <c r="Q61" s="157">
        <f>++'PROGRAMA 01 (CEG)'!P61+'PROGRAMA 02 (CEG)'!P61+'PROGRAMA 03 (CEG)'!P61+'PROGRAMA 04 (CEG)'!P61</f>
        <v>0</v>
      </c>
      <c r="R61" s="157">
        <f>++'PROGRAMA 01 (CEG)'!Q61+'PROGRAMA 02 (CEG)'!Q61+'PROGRAMA 03 (CEG)'!Q61+'PROGRAMA 04 (CEG)'!Q61</f>
        <v>6309357</v>
      </c>
      <c r="S61" s="157">
        <f>++'PROGRAMA 01 (CEG)'!R61+'PROGRAMA 02 (CEG)'!R61+'PROGRAMA 03 (CEG)'!R61+'PROGRAMA 04 (CEG)'!R61</f>
        <v>13906543</v>
      </c>
      <c r="T61" s="157">
        <f t="shared" si="5"/>
        <v>31.209874405789499</v>
      </c>
    </row>
    <row r="62" spans="1:20" ht="12" customHeight="1" x14ac:dyDescent="0.2">
      <c r="A62" s="167"/>
      <c r="B62" s="167"/>
      <c r="C62" s="167"/>
      <c r="D62" s="167"/>
      <c r="E62" s="167"/>
      <c r="G62" s="194" t="s">
        <v>437</v>
      </c>
      <c r="H62" s="245"/>
      <c r="I62" s="194"/>
      <c r="J62" s="194" t="s">
        <v>62</v>
      </c>
      <c r="K62" s="194"/>
      <c r="L62" s="167" t="s">
        <v>449</v>
      </c>
      <c r="M62" s="157">
        <f>+CONSOLIDADO!C64</f>
        <v>47290400</v>
      </c>
      <c r="N62" s="157">
        <f>+'PROGRAMA 01 (CEG)'!M62+'PROGRAMA 02 (CEG)'!M62+'PROGRAMA 03 (CEG)'!M62+'PROGRAMA 04 (CEG)'!M62</f>
        <v>49565200</v>
      </c>
      <c r="O62" s="157">
        <f>++'PROGRAMA 01 (CEG)'!N62+'PROGRAMA 02 (CEG)'!N62+'PROGRAMA 03 (CEG)'!N62+'PROGRAMA 04 (CEG)'!N62</f>
        <v>24006725</v>
      </c>
      <c r="P62" s="157">
        <f>++'PROGRAMA 01 (CEG)'!O62+'PROGRAMA 02 (CEG)'!O62+'PROGRAMA 03 (CEG)'!O62+'PROGRAMA 04 (CEG)'!O62</f>
        <v>7408089.9999999991</v>
      </c>
      <c r="Q62" s="157">
        <f>++'PROGRAMA 01 (CEG)'!P62+'PROGRAMA 02 (CEG)'!P62+'PROGRAMA 03 (CEG)'!P62+'PROGRAMA 04 (CEG)'!P62</f>
        <v>0</v>
      </c>
      <c r="R62" s="157">
        <f>++'PROGRAMA 01 (CEG)'!Q62+'PROGRAMA 02 (CEG)'!Q62+'PROGRAMA 03 (CEG)'!Q62+'PROGRAMA 04 (CEG)'!Q62</f>
        <v>31414815</v>
      </c>
      <c r="S62" s="157">
        <f>++'PROGRAMA 01 (CEG)'!R62+'PROGRAMA 02 (CEG)'!R62+'PROGRAMA 03 (CEG)'!R62+'PROGRAMA 04 (CEG)'!R62</f>
        <v>18150385</v>
      </c>
      <c r="T62" s="157">
        <f t="shared" si="5"/>
        <v>63.380789344136609</v>
      </c>
    </row>
    <row r="63" spans="1:20" ht="12" customHeight="1" x14ac:dyDescent="0.2">
      <c r="A63" s="167"/>
      <c r="B63" s="167"/>
      <c r="C63" s="167"/>
      <c r="D63" s="167"/>
      <c r="E63" s="167"/>
      <c r="G63" s="194" t="s">
        <v>437</v>
      </c>
      <c r="H63" s="245"/>
      <c r="I63" s="194"/>
      <c r="J63" s="194" t="s">
        <v>64</v>
      </c>
      <c r="K63" s="194"/>
      <c r="L63" s="167" t="s">
        <v>450</v>
      </c>
      <c r="M63" s="157">
        <f>+CONSOLIDADO!C65</f>
        <v>4390000</v>
      </c>
      <c r="N63" s="157">
        <f>+'PROGRAMA 01 (CEG)'!M63+'PROGRAMA 02 (CEG)'!M63+'PROGRAMA 03 (CEG)'!M63+'PROGRAMA 04 (CEG)'!M63</f>
        <v>4890000</v>
      </c>
      <c r="O63" s="157">
        <f>++'PROGRAMA 01 (CEG)'!N63+'PROGRAMA 02 (CEG)'!N63+'PROGRAMA 03 (CEG)'!N63+'PROGRAMA 04 (CEG)'!N63</f>
        <v>2576126.4900000002</v>
      </c>
      <c r="P63" s="157">
        <f>++'PROGRAMA 01 (CEG)'!O63+'PROGRAMA 02 (CEG)'!O63+'PROGRAMA 03 (CEG)'!O63+'PROGRAMA 04 (CEG)'!O63</f>
        <v>901231.5</v>
      </c>
      <c r="Q63" s="157">
        <f>++'PROGRAMA 01 (CEG)'!P63+'PROGRAMA 02 (CEG)'!P63+'PROGRAMA 03 (CEG)'!P63+'PROGRAMA 04 (CEG)'!P63</f>
        <v>0</v>
      </c>
      <c r="R63" s="157">
        <f>++'PROGRAMA 01 (CEG)'!Q63+'PROGRAMA 02 (CEG)'!Q63+'PROGRAMA 03 (CEG)'!Q63+'PROGRAMA 04 (CEG)'!Q63</f>
        <v>3477357.99</v>
      </c>
      <c r="S63" s="157">
        <f>++'PROGRAMA 01 (CEG)'!R63+'PROGRAMA 02 (CEG)'!R63+'PROGRAMA 03 (CEG)'!R63+'PROGRAMA 04 (CEG)'!R63</f>
        <v>1412642.0099999998</v>
      </c>
      <c r="T63" s="157">
        <f t="shared" si="5"/>
        <v>71.111615337423316</v>
      </c>
    </row>
    <row r="64" spans="1:20" ht="12" customHeight="1" x14ac:dyDescent="0.2">
      <c r="A64" s="167"/>
      <c r="B64" s="167"/>
      <c r="C64" s="167"/>
      <c r="D64" s="167"/>
      <c r="E64" s="167"/>
      <c r="G64" s="194" t="s">
        <v>437</v>
      </c>
      <c r="H64" s="245"/>
      <c r="I64" s="194"/>
      <c r="J64" s="194" t="s">
        <v>66</v>
      </c>
      <c r="K64" s="194"/>
      <c r="L64" s="167" t="s">
        <v>451</v>
      </c>
      <c r="M64" s="157">
        <f>+CONSOLIDADO!C66</f>
        <v>113801510</v>
      </c>
      <c r="N64" s="157">
        <f>+'PROGRAMA 01 (CEG)'!M64+'PROGRAMA 02 (CEG)'!M64+'PROGRAMA 03 (CEG)'!M64+'PROGRAMA 04 (CEG)'!M64</f>
        <v>132301510</v>
      </c>
      <c r="O64" s="157">
        <f>++'PROGRAMA 01 (CEG)'!N64+'PROGRAMA 02 (CEG)'!N64+'PROGRAMA 03 (CEG)'!N64+'PROGRAMA 04 (CEG)'!N64</f>
        <v>67034397.330000006</v>
      </c>
      <c r="P64" s="157">
        <f>++'PROGRAMA 01 (CEG)'!O64+'PROGRAMA 02 (CEG)'!O64+'PROGRAMA 03 (CEG)'!O64+'PROGRAMA 04 (CEG)'!O64</f>
        <v>39051330.520000003</v>
      </c>
      <c r="Q64" s="157">
        <f>++'PROGRAMA 01 (CEG)'!P64+'PROGRAMA 02 (CEG)'!P64+'PROGRAMA 03 (CEG)'!P64+'PROGRAMA 04 (CEG)'!P64</f>
        <v>0</v>
      </c>
      <c r="R64" s="157">
        <f>++'PROGRAMA 01 (CEG)'!Q64+'PROGRAMA 02 (CEG)'!Q64+'PROGRAMA 03 (CEG)'!Q64+'PROGRAMA 04 (CEG)'!Q64</f>
        <v>106085727.85000001</v>
      </c>
      <c r="S64" s="157">
        <f>++'PROGRAMA 01 (CEG)'!R64+'PROGRAMA 02 (CEG)'!R64+'PROGRAMA 03 (CEG)'!R64+'PROGRAMA 04 (CEG)'!R64</f>
        <v>26215782.149999995</v>
      </c>
      <c r="T64" s="157">
        <f t="shared" si="5"/>
        <v>80.184820150578787</v>
      </c>
    </row>
    <row r="65" spans="1:20" ht="12" customHeight="1" x14ac:dyDescent="0.2">
      <c r="A65" s="167"/>
      <c r="B65" s="167"/>
      <c r="C65" s="167"/>
      <c r="D65" s="167"/>
      <c r="E65" s="167"/>
      <c r="G65" s="194" t="s">
        <v>437</v>
      </c>
      <c r="H65" s="245"/>
      <c r="I65" s="194"/>
      <c r="J65" s="194" t="s">
        <v>67</v>
      </c>
      <c r="K65" s="194"/>
      <c r="L65" s="167" t="s">
        <v>452</v>
      </c>
      <c r="M65" s="157">
        <f>+CONSOLIDADO!C67</f>
        <v>200000</v>
      </c>
      <c r="N65" s="157">
        <f>+'PROGRAMA 01 (CEG)'!M65+'PROGRAMA 02 (CEG)'!M65+'PROGRAMA 03 (CEG)'!M65+'PROGRAMA 04 (CEG)'!M65</f>
        <v>420000</v>
      </c>
      <c r="O65" s="157">
        <f>++'PROGRAMA 01 (CEG)'!N65+'PROGRAMA 02 (CEG)'!N65+'PROGRAMA 03 (CEG)'!N65+'PROGRAMA 04 (CEG)'!N65</f>
        <v>92547</v>
      </c>
      <c r="P65" s="157">
        <f>++'PROGRAMA 01 (CEG)'!O65+'PROGRAMA 02 (CEG)'!O65+'PROGRAMA 03 (CEG)'!O65+'PROGRAMA 04 (CEG)'!O65</f>
        <v>124300</v>
      </c>
      <c r="Q65" s="157">
        <f>++'PROGRAMA 01 (CEG)'!P65+'PROGRAMA 02 (CEG)'!P65+'PROGRAMA 03 (CEG)'!P65+'PROGRAMA 04 (CEG)'!P65</f>
        <v>0</v>
      </c>
      <c r="R65" s="157">
        <f>++'PROGRAMA 01 (CEG)'!Q65+'PROGRAMA 02 (CEG)'!Q65+'PROGRAMA 03 (CEG)'!Q65+'PROGRAMA 04 (CEG)'!Q65</f>
        <v>216847</v>
      </c>
      <c r="S65" s="157">
        <f>++'PROGRAMA 01 (CEG)'!R65+'PROGRAMA 02 (CEG)'!R65+'PROGRAMA 03 (CEG)'!R65+'PROGRAMA 04 (CEG)'!R65</f>
        <v>203153</v>
      </c>
      <c r="T65" s="157">
        <f t="shared" si="5"/>
        <v>51.630238095238091</v>
      </c>
    </row>
    <row r="66" spans="1:20" ht="12" customHeight="1" x14ac:dyDescent="0.2">
      <c r="A66" s="167"/>
      <c r="B66" s="167"/>
      <c r="C66" s="167"/>
      <c r="D66" s="167"/>
      <c r="E66" s="167"/>
      <c r="G66" s="195" t="s">
        <v>437</v>
      </c>
      <c r="H66" s="246"/>
      <c r="I66" s="195"/>
      <c r="J66" s="195" t="s">
        <v>69</v>
      </c>
      <c r="K66" s="195"/>
      <c r="L66" s="192" t="s">
        <v>70</v>
      </c>
      <c r="M66" s="193">
        <f>SUM(M67:M73)</f>
        <v>26835000</v>
      </c>
      <c r="N66" s="193">
        <f t="shared" ref="N66:S66" si="15">SUM(N67:N73)</f>
        <v>39715816</v>
      </c>
      <c r="O66" s="193">
        <f t="shared" si="15"/>
        <v>21326977.789999999</v>
      </c>
      <c r="P66" s="193">
        <f t="shared" si="15"/>
        <v>-1466186.89</v>
      </c>
      <c r="Q66" s="193">
        <f t="shared" si="15"/>
        <v>0</v>
      </c>
      <c r="R66" s="193">
        <f t="shared" si="15"/>
        <v>19860790.899999999</v>
      </c>
      <c r="S66" s="193">
        <f t="shared" si="15"/>
        <v>19855025.100000005</v>
      </c>
      <c r="T66" s="193">
        <f t="shared" si="5"/>
        <v>50.007258821019818</v>
      </c>
    </row>
    <row r="67" spans="1:20" ht="12" customHeight="1" x14ac:dyDescent="0.2">
      <c r="A67" s="167"/>
      <c r="B67" s="167"/>
      <c r="C67" s="167"/>
      <c r="D67" s="167"/>
      <c r="E67" s="167"/>
      <c r="G67" s="194" t="s">
        <v>437</v>
      </c>
      <c r="H67" s="245"/>
      <c r="I67" s="194"/>
      <c r="J67" s="194" t="s">
        <v>71</v>
      </c>
      <c r="K67" s="194"/>
      <c r="L67" s="167" t="s">
        <v>453</v>
      </c>
      <c r="M67" s="157">
        <f>+CONSOLIDADO!C71</f>
        <v>2300000</v>
      </c>
      <c r="N67" s="157">
        <f>+'PROGRAMA 01 (CEG)'!M67+'PROGRAMA 02 (CEG)'!M67+'PROGRAMA 03 (CEG)'!M67+'PROGRAMA 04 (CEG)'!M67</f>
        <v>3800000</v>
      </c>
      <c r="O67" s="157">
        <f>++'PROGRAMA 01 (CEG)'!N67+'PROGRAMA 02 (CEG)'!N67+'PROGRAMA 03 (CEG)'!N67+'PROGRAMA 04 (CEG)'!N67</f>
        <v>771366.7</v>
      </c>
      <c r="P67" s="157">
        <f>++'PROGRAMA 01 (CEG)'!O67+'PROGRAMA 02 (CEG)'!O67+'PROGRAMA 03 (CEG)'!O67+'PROGRAMA 04 (CEG)'!O67</f>
        <v>151465.20000000001</v>
      </c>
      <c r="Q67" s="157">
        <f>++'PROGRAMA 01 (CEG)'!P67+'PROGRAMA 02 (CEG)'!P67+'PROGRAMA 03 (CEG)'!P67+'PROGRAMA 04 (CEG)'!P67</f>
        <v>0</v>
      </c>
      <c r="R67" s="157">
        <f>++'PROGRAMA 01 (CEG)'!Q67+'PROGRAMA 02 (CEG)'!Q67+'PROGRAMA 03 (CEG)'!Q67+'PROGRAMA 04 (CEG)'!Q67</f>
        <v>922831.89999999991</v>
      </c>
      <c r="S67" s="157">
        <f>++'PROGRAMA 01 (CEG)'!R67+'PROGRAMA 02 (CEG)'!R67+'PROGRAMA 03 (CEG)'!R67+'PROGRAMA 04 (CEG)'!R67</f>
        <v>2877168.1</v>
      </c>
      <c r="T67" s="157">
        <f t="shared" si="5"/>
        <v>24.285049999999998</v>
      </c>
    </row>
    <row r="68" spans="1:20" x14ac:dyDescent="0.2">
      <c r="A68" s="167"/>
      <c r="B68" s="167"/>
      <c r="C68" s="167"/>
      <c r="D68" s="167"/>
      <c r="E68" s="167"/>
      <c r="G68" s="194" t="s">
        <v>437</v>
      </c>
      <c r="H68" s="245"/>
      <c r="I68" s="194"/>
      <c r="J68" s="194" t="s">
        <v>72</v>
      </c>
      <c r="K68" s="194"/>
      <c r="L68" s="167" t="s">
        <v>454</v>
      </c>
      <c r="M68" s="157">
        <f>+CONSOLIDADO!C72</f>
        <v>0</v>
      </c>
      <c r="N68" s="157">
        <f>+CONSOLIDADO!F72</f>
        <v>9540000</v>
      </c>
      <c r="O68" s="157">
        <f>++'PROGRAMA 01 (CEG)'!N68+'PROGRAMA 02 (CEG)'!N68+'PROGRAMA 03 (CEG)'!N68+'PROGRAMA 04 (CEG)'!N68</f>
        <v>8593016.0199999996</v>
      </c>
      <c r="P68" s="157">
        <f>++'PROGRAMA 01 (CEG)'!O68+'PROGRAMA 02 (CEG)'!O68+'PROGRAMA 03 (CEG)'!O68+'PROGRAMA 04 (CEG)'!O68</f>
        <v>-5297415.2</v>
      </c>
      <c r="Q68" s="157">
        <f>++'PROGRAMA 01 (CEG)'!P68+'PROGRAMA 02 (CEG)'!P68+'PROGRAMA 03 (CEG)'!P68+'PROGRAMA 04 (CEG)'!P68</f>
        <v>0</v>
      </c>
      <c r="R68" s="157">
        <f>++'PROGRAMA 01 (CEG)'!Q68+'PROGRAMA 02 (CEG)'!Q68+'PROGRAMA 03 (CEG)'!Q68+'PROGRAMA 04 (CEG)'!Q68</f>
        <v>3295600.8199999994</v>
      </c>
      <c r="S68" s="157">
        <f>++'PROGRAMA 01 (CEG)'!R68+'PROGRAMA 02 (CEG)'!R68+'PROGRAMA 03 (CEG)'!R68+'PROGRAMA 04 (CEG)'!R68</f>
        <v>6244399.1800000006</v>
      </c>
      <c r="T68" s="157">
        <f t="shared" si="5"/>
        <v>34.545081970649889</v>
      </c>
    </row>
    <row r="69" spans="1:20" ht="12" customHeight="1" x14ac:dyDescent="0.2">
      <c r="A69" s="167"/>
      <c r="B69" s="167"/>
      <c r="C69" s="167"/>
      <c r="D69" s="167"/>
      <c r="E69" s="167"/>
      <c r="G69" s="194" t="s">
        <v>437</v>
      </c>
      <c r="H69" s="245"/>
      <c r="I69" s="194"/>
      <c r="J69" s="194" t="s">
        <v>73</v>
      </c>
      <c r="K69" s="194"/>
      <c r="L69" s="167" t="s">
        <v>455</v>
      </c>
      <c r="M69" s="157">
        <f>+CONSOLIDADO!C73</f>
        <v>11280000</v>
      </c>
      <c r="N69" s="157">
        <f>+'PROGRAMA 01 (CEG)'!M69+'PROGRAMA 02 (CEG)'!M69+'PROGRAMA 03 (CEG)'!M69+'PROGRAMA 04 (CEG)'!M69</f>
        <v>12490816</v>
      </c>
      <c r="O69" s="157">
        <f>++'PROGRAMA 01 (CEG)'!N69+'PROGRAMA 02 (CEG)'!N69+'PROGRAMA 03 (CEG)'!N69+'PROGRAMA 04 (CEG)'!N69</f>
        <v>2728365.45</v>
      </c>
      <c r="P69" s="157">
        <f>++'PROGRAMA 01 (CEG)'!O69+'PROGRAMA 02 (CEG)'!O69+'PROGRAMA 03 (CEG)'!O69+'PROGRAMA 04 (CEG)'!O69</f>
        <v>279221.88</v>
      </c>
      <c r="Q69" s="157">
        <f>++'PROGRAMA 01 (CEG)'!P69+'PROGRAMA 02 (CEG)'!P69+'PROGRAMA 03 (CEG)'!P69+'PROGRAMA 04 (CEG)'!P69</f>
        <v>0</v>
      </c>
      <c r="R69" s="157">
        <f>++'PROGRAMA 01 (CEG)'!Q69+'PROGRAMA 02 (CEG)'!Q69+'PROGRAMA 03 (CEG)'!Q69+'PROGRAMA 04 (CEG)'!Q69</f>
        <v>3007587.33</v>
      </c>
      <c r="S69" s="157">
        <f>++'PROGRAMA 01 (CEG)'!R69+'PROGRAMA 02 (CEG)'!R69+'PROGRAMA 03 (CEG)'!R69+'PROGRAMA 04 (CEG)'!R69</f>
        <v>9483228.6699999999</v>
      </c>
      <c r="T69" s="157">
        <f t="shared" si="5"/>
        <v>24.078389514343979</v>
      </c>
    </row>
    <row r="70" spans="1:20" ht="12" customHeight="1" x14ac:dyDescent="0.2">
      <c r="A70" s="167"/>
      <c r="B70" s="167"/>
      <c r="C70" s="167"/>
      <c r="D70" s="167"/>
      <c r="E70" s="167"/>
      <c r="G70" s="194" t="s">
        <v>437</v>
      </c>
      <c r="H70" s="245"/>
      <c r="I70" s="194"/>
      <c r="J70" s="194" t="s">
        <v>74</v>
      </c>
      <c r="K70" s="194"/>
      <c r="L70" s="167" t="s">
        <v>456</v>
      </c>
      <c r="M70" s="157">
        <f>+CONSOLIDADO!C74</f>
        <v>835000</v>
      </c>
      <c r="N70" s="157">
        <f>+CONSOLIDADO!F74</f>
        <v>1005000</v>
      </c>
      <c r="O70" s="157">
        <f>++'PROGRAMA 01 (CEG)'!N70+'PROGRAMA 02 (CEG)'!N70+'PROGRAMA 03 (CEG)'!N70+'PROGRAMA 04 (CEG)'!N70</f>
        <v>8885</v>
      </c>
      <c r="P70" s="157">
        <f>++'PROGRAMA 01 (CEG)'!O70+'PROGRAMA 02 (CEG)'!O70+'PROGRAMA 03 (CEG)'!O70+'PROGRAMA 04 (CEG)'!O70</f>
        <v>791000</v>
      </c>
      <c r="Q70" s="157">
        <f>++'PROGRAMA 01 (CEG)'!P70+'PROGRAMA 02 (CEG)'!P70+'PROGRAMA 03 (CEG)'!P70+'PROGRAMA 04 (CEG)'!P70</f>
        <v>0</v>
      </c>
      <c r="R70" s="157">
        <f>++'PROGRAMA 01 (CEG)'!Q70+'PROGRAMA 02 (CEG)'!Q70+'PROGRAMA 03 (CEG)'!Q70+'PROGRAMA 04 (CEG)'!Q70</f>
        <v>799885</v>
      </c>
      <c r="S70" s="157">
        <f>++'PROGRAMA 01 (CEG)'!R70+'PROGRAMA 02 (CEG)'!R70+'PROGRAMA 03 (CEG)'!R70+'PROGRAMA 04 (CEG)'!R70</f>
        <v>205115</v>
      </c>
      <c r="T70" s="157">
        <f t="shared" si="5"/>
        <v>79.590547263681586</v>
      </c>
    </row>
    <row r="71" spans="1:20" ht="12" hidden="1" customHeight="1" x14ac:dyDescent="0.2">
      <c r="A71" s="167"/>
      <c r="B71" s="167"/>
      <c r="C71" s="167"/>
      <c r="D71" s="167"/>
      <c r="E71" s="167"/>
      <c r="G71" s="194" t="s">
        <v>437</v>
      </c>
      <c r="H71" s="245"/>
      <c r="I71" s="194"/>
      <c r="J71" s="194" t="s">
        <v>75</v>
      </c>
      <c r="K71" s="194"/>
      <c r="L71" s="167" t="s">
        <v>457</v>
      </c>
      <c r="M71" s="157">
        <f>+CONSOLIDADO!C75</f>
        <v>0</v>
      </c>
      <c r="N71" s="157">
        <f>+'PROGRAMA 01 (CEG)'!M71+'PROGRAMA 02 (CEG)'!M71+'PROGRAMA 03 (CEG)'!M71+'PROGRAMA 04 (CEG)'!M71</f>
        <v>0</v>
      </c>
      <c r="O71" s="157">
        <f>+'PROGRAMA 01 (CEG)'!U71+'PROGRAMA 02 (CEG)'!U71+'PROGRAMA 03 (CEG)'!U71+'PROGRAMA 04 (CEG)'!U71</f>
        <v>0</v>
      </c>
      <c r="P71" s="157">
        <f>+'PROGRAMA 01 (CEG)'!V71+'PROGRAMA 02 (CEG)'!V71+'PROGRAMA 03 (CEG)'!V71+'PROGRAMA 04 (CEG)'!V71</f>
        <v>0</v>
      </c>
      <c r="Q71" s="157">
        <f>+'PROGRAMA 01 (CEG)'!W71+'PROGRAMA 02 (CEG)'!W71+'PROGRAMA 03 (CEG)'!W71+'PROGRAMA 04 (CEG)'!W71</f>
        <v>0</v>
      </c>
      <c r="R71" s="157">
        <f>+'PROGRAMA 01 (CEG)'!X71+'PROGRAMA 02 (CEG)'!X71+'PROGRAMA 03 (CEG)'!X71+'PROGRAMA 04 (CEG)'!X71</f>
        <v>0</v>
      </c>
      <c r="S71" s="157">
        <f>+'PROGRAMA 01 (CEG)'!Y71+'PROGRAMA 02 (CEG)'!Y71+'PROGRAMA 03 (CEG)'!Y71+'PROGRAMA 04 (CEG)'!Y71</f>
        <v>0</v>
      </c>
      <c r="T71" s="157" t="e">
        <f t="shared" si="5"/>
        <v>#DIV/0!</v>
      </c>
    </row>
    <row r="72" spans="1:20" ht="12" customHeight="1" x14ac:dyDescent="0.2">
      <c r="A72" s="167"/>
      <c r="B72" s="167"/>
      <c r="C72" s="167"/>
      <c r="D72" s="167"/>
      <c r="E72" s="167"/>
      <c r="G72" s="194" t="s">
        <v>437</v>
      </c>
      <c r="H72" s="245"/>
      <c r="I72" s="194"/>
      <c r="J72" s="194" t="s">
        <v>77</v>
      </c>
      <c r="K72" s="194"/>
      <c r="L72" s="167" t="s">
        <v>458</v>
      </c>
      <c r="M72" s="157">
        <f>+CONSOLIDADO!C76</f>
        <v>8360000</v>
      </c>
      <c r="N72" s="157">
        <f>+'PROGRAMA 01 (CEG)'!M72+'PROGRAMA 02 (CEG)'!M72+'PROGRAMA 03 (CEG)'!M72+'PROGRAMA 04 (CEG)'!M72</f>
        <v>8360000</v>
      </c>
      <c r="O72" s="157">
        <f>++'PROGRAMA 01 (CEG)'!N72+'PROGRAMA 02 (CEG)'!N72+'PROGRAMA 03 (CEG)'!N72+'PROGRAMA 04 (CEG)'!N72</f>
        <v>6220313.5</v>
      </c>
      <c r="P72" s="157">
        <f>++'PROGRAMA 01 (CEG)'!O72+'PROGRAMA 02 (CEG)'!O72+'PROGRAMA 03 (CEG)'!O72+'PROGRAMA 04 (CEG)'!O72</f>
        <v>2005797.7200000002</v>
      </c>
      <c r="Q72" s="157">
        <f>++'PROGRAMA 01 (CEG)'!P72+'PROGRAMA 02 (CEG)'!P72+'PROGRAMA 03 (CEG)'!P72+'PROGRAMA 04 (CEG)'!P72</f>
        <v>0</v>
      </c>
      <c r="R72" s="157">
        <f>++'PROGRAMA 01 (CEG)'!Q72+'PROGRAMA 02 (CEG)'!Q72+'PROGRAMA 03 (CEG)'!Q72+'PROGRAMA 04 (CEG)'!Q72</f>
        <v>8226111.2200000007</v>
      </c>
      <c r="S72" s="157">
        <f>++'PROGRAMA 01 (CEG)'!R72+'PROGRAMA 02 (CEG)'!R72+'PROGRAMA 03 (CEG)'!R72+'PROGRAMA 04 (CEG)'!R72</f>
        <v>133888.77999999933</v>
      </c>
      <c r="T72" s="157">
        <f t="shared" si="5"/>
        <v>98.398459569377991</v>
      </c>
    </row>
    <row r="73" spans="1:20" ht="12" customHeight="1" x14ac:dyDescent="0.2">
      <c r="A73" s="167"/>
      <c r="B73" s="167"/>
      <c r="C73" s="167"/>
      <c r="D73" s="167"/>
      <c r="E73" s="167"/>
      <c r="G73" s="194" t="s">
        <v>437</v>
      </c>
      <c r="H73" s="245"/>
      <c r="I73" s="194"/>
      <c r="J73" s="194" t="s">
        <v>237</v>
      </c>
      <c r="K73" s="194"/>
      <c r="L73" s="167" t="s">
        <v>459</v>
      </c>
      <c r="M73" s="157">
        <f>+CONSOLIDADO!C77</f>
        <v>4060000</v>
      </c>
      <c r="N73" s="157">
        <f>+'PROGRAMA 01 (CEG)'!M73+'PROGRAMA 02 (CEG)'!M73+'PROGRAMA 03 (CEG)'!M73+'PROGRAMA 04 (CEG)'!M73</f>
        <v>4520000</v>
      </c>
      <c r="O73" s="157">
        <f>++'PROGRAMA 01 (CEG)'!N73+'PROGRAMA 02 (CEG)'!N73+'PROGRAMA 03 (CEG)'!N73+'PROGRAMA 04 (CEG)'!N73</f>
        <v>3005031.12</v>
      </c>
      <c r="P73" s="157">
        <f>++'PROGRAMA 01 (CEG)'!O73+'PROGRAMA 02 (CEG)'!O73+'PROGRAMA 03 (CEG)'!O73+'PROGRAMA 04 (CEG)'!O73</f>
        <v>603743.51</v>
      </c>
      <c r="Q73" s="157">
        <f>++'PROGRAMA 01 (CEG)'!P73+'PROGRAMA 02 (CEG)'!P73+'PROGRAMA 03 (CEG)'!P73+'PROGRAMA 04 (CEG)'!P73</f>
        <v>0</v>
      </c>
      <c r="R73" s="157">
        <f>++'PROGRAMA 01 (CEG)'!Q73+'PROGRAMA 02 (CEG)'!Q73+'PROGRAMA 03 (CEG)'!Q73+'PROGRAMA 04 (CEG)'!Q73</f>
        <v>3608774.63</v>
      </c>
      <c r="S73" s="157">
        <f>++'PROGRAMA 01 (CEG)'!R73+'PROGRAMA 02 (CEG)'!R73+'PROGRAMA 03 (CEG)'!R73+'PROGRAMA 04 (CEG)'!R73</f>
        <v>911225.36999999988</v>
      </c>
      <c r="T73" s="157">
        <f t="shared" si="5"/>
        <v>79.840146681415931</v>
      </c>
    </row>
    <row r="74" spans="1:20" ht="12" customHeight="1" x14ac:dyDescent="0.2">
      <c r="A74" s="167"/>
      <c r="B74" s="167"/>
      <c r="C74" s="167"/>
      <c r="D74" s="167"/>
      <c r="E74" s="167"/>
      <c r="G74" s="195" t="s">
        <v>437</v>
      </c>
      <c r="H74" s="246"/>
      <c r="I74" s="195"/>
      <c r="J74" s="195" t="s">
        <v>78</v>
      </c>
      <c r="K74" s="195"/>
      <c r="L74" s="192" t="s">
        <v>460</v>
      </c>
      <c r="M74" s="193">
        <f>SUM(M75:M81)</f>
        <v>437447176</v>
      </c>
      <c r="N74" s="193">
        <f t="shared" ref="N74:S74" si="16">SUM(N75:N81)</f>
        <v>469038630</v>
      </c>
      <c r="O74" s="193">
        <f t="shared" si="16"/>
        <v>172597999.29000002</v>
      </c>
      <c r="P74" s="193">
        <f t="shared" si="16"/>
        <v>172767077.75</v>
      </c>
      <c r="Q74" s="193">
        <f t="shared" si="16"/>
        <v>0</v>
      </c>
      <c r="R74" s="193">
        <f t="shared" si="16"/>
        <v>345365077.04000002</v>
      </c>
      <c r="S74" s="193">
        <f t="shared" si="16"/>
        <v>123673552.95999998</v>
      </c>
      <c r="T74" s="193">
        <f t="shared" si="5"/>
        <v>73.632544304506439</v>
      </c>
    </row>
    <row r="75" spans="1:20" ht="12" customHeight="1" x14ac:dyDescent="0.2">
      <c r="A75" s="167"/>
      <c r="B75" s="167"/>
      <c r="C75" s="167"/>
      <c r="D75" s="167"/>
      <c r="E75" s="167"/>
      <c r="G75" s="194" t="s">
        <v>437</v>
      </c>
      <c r="H75" s="245"/>
      <c r="I75" s="194"/>
      <c r="J75" s="194" t="s">
        <v>359</v>
      </c>
      <c r="K75" s="194"/>
      <c r="L75" s="167" t="s">
        <v>461</v>
      </c>
      <c r="M75" s="157">
        <f>+CONSOLIDADO!C81</f>
        <v>150000</v>
      </c>
      <c r="N75" s="157">
        <f>+'PROGRAMA 01 (CEG)'!M75+'PROGRAMA 02 (CEG)'!M75+'PROGRAMA 03 (CEG)'!M75+'PROGRAMA 04 (CEG)'!M75</f>
        <v>150000</v>
      </c>
      <c r="O75" s="157">
        <f>++'PROGRAMA 01 (CEG)'!N75+'PROGRAMA 02 (CEG)'!N75+'PROGRAMA 03 (CEG)'!N75+'PROGRAMA 04 (CEG)'!N75</f>
        <v>31200</v>
      </c>
      <c r="P75" s="157">
        <f>++'PROGRAMA 01 (CEG)'!O75+'PROGRAMA 02 (CEG)'!O75+'PROGRAMA 03 (CEG)'!O75+'PROGRAMA 04 (CEG)'!O75</f>
        <v>0</v>
      </c>
      <c r="Q75" s="157">
        <f>++'PROGRAMA 01 (CEG)'!P75+'PROGRAMA 02 (CEG)'!P75+'PROGRAMA 03 (CEG)'!P75+'PROGRAMA 04 (CEG)'!P75</f>
        <v>0</v>
      </c>
      <c r="R75" s="157">
        <f>++'PROGRAMA 01 (CEG)'!Q75+'PROGRAMA 02 (CEG)'!Q75+'PROGRAMA 03 (CEG)'!Q75+'PROGRAMA 04 (CEG)'!Q75</f>
        <v>31200</v>
      </c>
      <c r="S75" s="157">
        <f>++'PROGRAMA 01 (CEG)'!R75+'PROGRAMA 02 (CEG)'!R75+'PROGRAMA 03 (CEG)'!R75+'PROGRAMA 04 (CEG)'!R75</f>
        <v>118800</v>
      </c>
      <c r="T75" s="157">
        <f t="shared" si="5"/>
        <v>20.8</v>
      </c>
    </row>
    <row r="76" spans="1:20" ht="12" customHeight="1" x14ac:dyDescent="0.2">
      <c r="A76" s="167"/>
      <c r="B76" s="167"/>
      <c r="C76" s="167"/>
      <c r="D76" s="167"/>
      <c r="E76" s="167"/>
      <c r="G76" s="194" t="s">
        <v>437</v>
      </c>
      <c r="H76" s="245"/>
      <c r="I76" s="194"/>
      <c r="J76" s="194" t="s">
        <v>341</v>
      </c>
      <c r="K76" s="194"/>
      <c r="L76" s="167" t="s">
        <v>462</v>
      </c>
      <c r="M76" s="157">
        <f>+CONSOLIDADO!C82</f>
        <v>8130000</v>
      </c>
      <c r="N76" s="157">
        <f>+'PROGRAMA 01 (CEG)'!M76+'PROGRAMA 02 (CEG)'!M76+'PROGRAMA 03 (CEG)'!M76+'PROGRAMA 04 (CEG)'!M76</f>
        <v>9188178</v>
      </c>
      <c r="O76" s="157">
        <f>++'PROGRAMA 01 (CEG)'!N76+'PROGRAMA 02 (CEG)'!N76+'PROGRAMA 03 (CEG)'!N76+'PROGRAMA 04 (CEG)'!N76</f>
        <v>3281520</v>
      </c>
      <c r="P76" s="157">
        <f>++'PROGRAMA 01 (CEG)'!O76+'PROGRAMA 02 (CEG)'!O76+'PROGRAMA 03 (CEG)'!O76+'PROGRAMA 04 (CEG)'!O76</f>
        <v>2594451.75</v>
      </c>
      <c r="Q76" s="157">
        <f>++'PROGRAMA 01 (CEG)'!P76+'PROGRAMA 02 (CEG)'!P76+'PROGRAMA 03 (CEG)'!P76+'PROGRAMA 04 (CEG)'!P76</f>
        <v>0</v>
      </c>
      <c r="R76" s="157">
        <f>++'PROGRAMA 01 (CEG)'!Q76+'PROGRAMA 02 (CEG)'!Q76+'PROGRAMA 03 (CEG)'!Q76+'PROGRAMA 04 (CEG)'!Q76</f>
        <v>5875971.75</v>
      </c>
      <c r="S76" s="157">
        <f>++'PROGRAMA 01 (CEG)'!R76+'PROGRAMA 02 (CEG)'!R76+'PROGRAMA 03 (CEG)'!R76+'PROGRAMA 04 (CEG)'!R76</f>
        <v>3312206.25</v>
      </c>
      <c r="T76" s="157">
        <f t="shared" si="5"/>
        <v>63.951435747108953</v>
      </c>
    </row>
    <row r="77" spans="1:20" ht="12" hidden="1" customHeight="1" x14ac:dyDescent="0.2">
      <c r="A77" s="167"/>
      <c r="B77" s="167"/>
      <c r="C77" s="167"/>
      <c r="D77" s="167"/>
      <c r="E77" s="167"/>
      <c r="G77" s="194" t="s">
        <v>437</v>
      </c>
      <c r="H77" s="245"/>
      <c r="I77" s="194"/>
      <c r="J77" s="194" t="s">
        <v>80</v>
      </c>
      <c r="K77" s="194"/>
      <c r="L77" s="167" t="s">
        <v>463</v>
      </c>
      <c r="M77" s="157">
        <f>+CONSOLIDADO!C83</f>
        <v>0</v>
      </c>
      <c r="N77" s="157">
        <f>+'PROGRAMA 01 (CEG)'!M77+'PROGRAMA 02 (CEG)'!M77+'PROGRAMA 03 (CEG)'!M77+'PROGRAMA 04 (CEG)'!M77</f>
        <v>0</v>
      </c>
      <c r="O77" s="157">
        <f>+'PROGRAMA 01 (CEG)'!U77+'PROGRAMA 02 (CEG)'!U77+'PROGRAMA 03 (CEG)'!U77+'PROGRAMA 04 (CEG)'!U77</f>
        <v>0</v>
      </c>
      <c r="P77" s="157">
        <f>+'PROGRAMA 01 (CEG)'!V77+'PROGRAMA 02 (CEG)'!V77+'PROGRAMA 03 (CEG)'!V77+'PROGRAMA 04 (CEG)'!V77</f>
        <v>0</v>
      </c>
      <c r="Q77" s="157">
        <f>+'PROGRAMA 01 (CEG)'!W77+'PROGRAMA 02 (CEG)'!W77+'PROGRAMA 03 (CEG)'!W77+'PROGRAMA 04 (CEG)'!W77</f>
        <v>0</v>
      </c>
      <c r="R77" s="157">
        <f>+'PROGRAMA 01 (CEG)'!X77+'PROGRAMA 02 (CEG)'!X77+'PROGRAMA 03 (CEG)'!X77+'PROGRAMA 04 (CEG)'!X77</f>
        <v>0</v>
      </c>
      <c r="S77" s="157">
        <f>+'PROGRAMA 01 (CEG)'!Y77+'PROGRAMA 02 (CEG)'!Y77+'PROGRAMA 03 (CEG)'!Y77+'PROGRAMA 04 (CEG)'!Y77</f>
        <v>0</v>
      </c>
      <c r="T77" s="157" t="e">
        <f t="shared" si="5"/>
        <v>#DIV/0!</v>
      </c>
    </row>
    <row r="78" spans="1:20" ht="12" customHeight="1" x14ac:dyDescent="0.2">
      <c r="A78" s="167"/>
      <c r="B78" s="167"/>
      <c r="C78" s="167"/>
      <c r="D78" s="167"/>
      <c r="E78" s="167"/>
      <c r="G78" s="194" t="s">
        <v>437</v>
      </c>
      <c r="H78" s="245"/>
      <c r="I78" s="194"/>
      <c r="J78" s="194" t="s">
        <v>82</v>
      </c>
      <c r="K78" s="194"/>
      <c r="L78" s="167" t="s">
        <v>464</v>
      </c>
      <c r="M78" s="157">
        <f>+CONSOLIDADO!C84</f>
        <v>81000000</v>
      </c>
      <c r="N78" s="157">
        <f>+'PROGRAMA 01 (CEG)'!M78+'PROGRAMA 02 (CEG)'!M78+'PROGRAMA 03 (CEG)'!M78+'PROGRAMA 04 (CEG)'!M78</f>
        <v>76900000</v>
      </c>
      <c r="O78" s="157">
        <f>++'PROGRAMA 01 (CEG)'!N78+'PROGRAMA 02 (CEG)'!N78+'PROGRAMA 03 (CEG)'!N78+'PROGRAMA 04 (CEG)'!N78</f>
        <v>11681698.16</v>
      </c>
      <c r="P78" s="157">
        <f>++'PROGRAMA 01 (CEG)'!O78+'PROGRAMA 02 (CEG)'!O78+'PROGRAMA 03 (CEG)'!O78+'PROGRAMA 04 (CEG)'!O78</f>
        <v>28486799</v>
      </c>
      <c r="Q78" s="157">
        <f>++'PROGRAMA 01 (CEG)'!P78+'PROGRAMA 02 (CEG)'!P78+'PROGRAMA 03 (CEG)'!P78+'PROGRAMA 04 (CEG)'!P78</f>
        <v>0</v>
      </c>
      <c r="R78" s="157">
        <f>++'PROGRAMA 01 (CEG)'!Q78+'PROGRAMA 02 (CEG)'!Q78+'PROGRAMA 03 (CEG)'!Q78+'PROGRAMA 04 (CEG)'!Q78</f>
        <v>40168497.159999996</v>
      </c>
      <c r="S78" s="157">
        <f>++'PROGRAMA 01 (CEG)'!R78+'PROGRAMA 02 (CEG)'!R78+'PROGRAMA 03 (CEG)'!R78+'PROGRAMA 04 (CEG)'!R78</f>
        <v>36731502.840000004</v>
      </c>
      <c r="T78" s="157">
        <f t="shared" si="5"/>
        <v>52.234716723016902</v>
      </c>
    </row>
    <row r="79" spans="1:20" x14ac:dyDescent="0.2">
      <c r="A79" s="167"/>
      <c r="B79" s="167"/>
      <c r="C79" s="167"/>
      <c r="D79" s="167"/>
      <c r="E79" s="167"/>
      <c r="G79" s="194" t="s">
        <v>437</v>
      </c>
      <c r="H79" s="245"/>
      <c r="I79" s="194"/>
      <c r="J79" s="194" t="s">
        <v>84</v>
      </c>
      <c r="K79" s="194"/>
      <c r="L79" s="167" t="s">
        <v>465</v>
      </c>
      <c r="M79" s="157">
        <f>+CONSOLIDADO!C85</f>
        <v>67600000</v>
      </c>
      <c r="N79" s="157">
        <f>+'PROGRAMA 01 (CEG)'!M79+'PROGRAMA 02 (CEG)'!M79+'PROGRAMA 03 (CEG)'!M79+'PROGRAMA 04 (CEG)'!M79</f>
        <v>67600000</v>
      </c>
      <c r="O79" s="157">
        <f>++'PROGRAMA 01 (CEG)'!N79+'PROGRAMA 02 (CEG)'!N79+'PROGRAMA 03 (CEG)'!N79+'PROGRAMA 04 (CEG)'!N79</f>
        <v>2484870</v>
      </c>
      <c r="P79" s="157">
        <f>++'PROGRAMA 01 (CEG)'!O79+'PROGRAMA 02 (CEG)'!O79+'PROGRAMA 03 (CEG)'!O79+'PROGRAMA 04 (CEG)'!O79</f>
        <v>49959314.299999997</v>
      </c>
      <c r="Q79" s="157">
        <f>++'PROGRAMA 01 (CEG)'!P79+'PROGRAMA 02 (CEG)'!P79+'PROGRAMA 03 (CEG)'!P79+'PROGRAMA 04 (CEG)'!P79</f>
        <v>0</v>
      </c>
      <c r="R79" s="157">
        <f>++'PROGRAMA 01 (CEG)'!Q79+'PROGRAMA 02 (CEG)'!Q79+'PROGRAMA 03 (CEG)'!Q79+'PROGRAMA 04 (CEG)'!Q79</f>
        <v>52444184.299999997</v>
      </c>
      <c r="S79" s="157">
        <f>++'PROGRAMA 01 (CEG)'!R79+'PROGRAMA 02 (CEG)'!R79+'PROGRAMA 03 (CEG)'!R79+'PROGRAMA 04 (CEG)'!R79</f>
        <v>15155815.700000003</v>
      </c>
      <c r="T79" s="157">
        <f t="shared" si="5"/>
        <v>77.580154289940822</v>
      </c>
    </row>
    <row r="80" spans="1:20" ht="12" customHeight="1" x14ac:dyDescent="0.2">
      <c r="A80" s="167"/>
      <c r="B80" s="167"/>
      <c r="C80" s="167"/>
      <c r="D80" s="167"/>
      <c r="E80" s="167"/>
      <c r="G80" s="194" t="s">
        <v>437</v>
      </c>
      <c r="H80" s="245"/>
      <c r="I80" s="194"/>
      <c r="J80" s="194" t="s">
        <v>86</v>
      </c>
      <c r="K80" s="194"/>
      <c r="L80" s="167" t="s">
        <v>466</v>
      </c>
      <c r="M80" s="157">
        <f>+CONSOLIDADO!C86</f>
        <v>150949176</v>
      </c>
      <c r="N80" s="157">
        <f>+'PROGRAMA 01 (CEG)'!M80+'PROGRAMA 02 (CEG)'!M80+'PROGRAMA 03 (CEG)'!M80+'PROGRAMA 04 (CEG)'!M80</f>
        <v>152329976</v>
      </c>
      <c r="O80" s="157">
        <f>++'PROGRAMA 01 (CEG)'!N80+'PROGRAMA 02 (CEG)'!N80+'PROGRAMA 03 (CEG)'!N80+'PROGRAMA 04 (CEG)'!N80</f>
        <v>73236626.24000001</v>
      </c>
      <c r="P80" s="157">
        <f>++'PROGRAMA 01 (CEG)'!O80+'PROGRAMA 02 (CEG)'!O80+'PROGRAMA 03 (CEG)'!O80+'PROGRAMA 04 (CEG)'!O80</f>
        <v>37390699.789999999</v>
      </c>
      <c r="Q80" s="157">
        <f>++'PROGRAMA 01 (CEG)'!P80+'PROGRAMA 02 (CEG)'!P80+'PROGRAMA 03 (CEG)'!P80+'PROGRAMA 04 (CEG)'!P80</f>
        <v>0</v>
      </c>
      <c r="R80" s="157">
        <f>++'PROGRAMA 01 (CEG)'!Q80+'PROGRAMA 02 (CEG)'!Q80+'PROGRAMA 03 (CEG)'!Q80+'PROGRAMA 04 (CEG)'!Q80</f>
        <v>110627326.03000002</v>
      </c>
      <c r="S80" s="157">
        <f>++'PROGRAMA 01 (CEG)'!R80+'PROGRAMA 02 (CEG)'!R80+'PROGRAMA 03 (CEG)'!R80+'PROGRAMA 04 (CEG)'!R80</f>
        <v>41702649.969999984</v>
      </c>
      <c r="T80" s="157">
        <f t="shared" si="5"/>
        <v>72.623477620714667</v>
      </c>
    </row>
    <row r="81" spans="1:20" ht="12" customHeight="1" x14ac:dyDescent="0.2">
      <c r="A81" s="167"/>
      <c r="B81" s="167"/>
      <c r="C81" s="167"/>
      <c r="D81" s="167"/>
      <c r="E81" s="167"/>
      <c r="F81" s="168"/>
      <c r="G81" s="194" t="s">
        <v>437</v>
      </c>
      <c r="H81" s="245"/>
      <c r="I81" s="194"/>
      <c r="J81" s="194" t="s">
        <v>88</v>
      </c>
      <c r="K81" s="194"/>
      <c r="L81" s="167" t="s">
        <v>467</v>
      </c>
      <c r="M81" s="157">
        <f>+CONSOLIDADO!C87</f>
        <v>129618000</v>
      </c>
      <c r="N81" s="157">
        <f>+'PROGRAMA 01 (CEG)'!M81+'PROGRAMA 02 (CEG)'!M81+'PROGRAMA 03 (CEG)'!M81+'PROGRAMA 04 (CEG)'!M81</f>
        <v>162870476</v>
      </c>
      <c r="O81" s="157">
        <f>++'PROGRAMA 01 (CEG)'!N81+'PROGRAMA 02 (CEG)'!N81+'PROGRAMA 03 (CEG)'!N81+'PROGRAMA 04 (CEG)'!N81</f>
        <v>81882084.890000001</v>
      </c>
      <c r="P81" s="157">
        <f>++'PROGRAMA 01 (CEG)'!O81+'PROGRAMA 02 (CEG)'!O81+'PROGRAMA 03 (CEG)'!O81+'PROGRAMA 04 (CEG)'!O81</f>
        <v>54335812.909999996</v>
      </c>
      <c r="Q81" s="157">
        <f>++'PROGRAMA 01 (CEG)'!P81+'PROGRAMA 02 (CEG)'!P81+'PROGRAMA 03 (CEG)'!P81+'PROGRAMA 04 (CEG)'!P81</f>
        <v>0</v>
      </c>
      <c r="R81" s="157">
        <f>++'PROGRAMA 01 (CEG)'!Q81+'PROGRAMA 02 (CEG)'!Q81+'PROGRAMA 03 (CEG)'!Q81+'PROGRAMA 04 (CEG)'!Q81</f>
        <v>136217897.80000001</v>
      </c>
      <c r="S81" s="157">
        <f>++'PROGRAMA 01 (CEG)'!R81+'PROGRAMA 02 (CEG)'!R81+'PROGRAMA 03 (CEG)'!R81+'PROGRAMA 04 (CEG)'!R81</f>
        <v>26652578.199999992</v>
      </c>
      <c r="T81" s="157">
        <f t="shared" si="5"/>
        <v>83.635721553364903</v>
      </c>
    </row>
    <row r="82" spans="1:20" ht="12" hidden="1" customHeight="1" x14ac:dyDescent="0.2">
      <c r="A82" s="167"/>
      <c r="B82" s="167"/>
      <c r="C82" s="167"/>
      <c r="D82" s="167"/>
      <c r="E82" s="167"/>
      <c r="F82" s="168"/>
      <c r="G82" s="194"/>
      <c r="H82" s="245"/>
      <c r="I82" s="194"/>
      <c r="J82" s="194"/>
      <c r="K82" s="194"/>
      <c r="L82" s="167"/>
      <c r="M82" s="157">
        <v>0</v>
      </c>
      <c r="N82" s="157">
        <v>0</v>
      </c>
      <c r="T82" s="157" t="e">
        <f t="shared" ref="T82:T145" si="17">+R82/N82*100</f>
        <v>#DIV/0!</v>
      </c>
    </row>
    <row r="83" spans="1:20" ht="12" customHeight="1" x14ac:dyDescent="0.2">
      <c r="A83" s="167"/>
      <c r="B83" s="167"/>
      <c r="C83" s="167"/>
      <c r="D83" s="167"/>
      <c r="E83" s="167"/>
      <c r="F83" s="168"/>
      <c r="G83" s="195" t="s">
        <v>437</v>
      </c>
      <c r="H83" s="246"/>
      <c r="I83" s="195"/>
      <c r="J83" s="195" t="s">
        <v>90</v>
      </c>
      <c r="K83" s="195"/>
      <c r="L83" s="192" t="s">
        <v>91</v>
      </c>
      <c r="M83" s="193">
        <f>SUM(M84:M87)</f>
        <v>482163103</v>
      </c>
      <c r="N83" s="193">
        <f t="shared" ref="N83:S83" si="18">SUM(N84:N87)</f>
        <v>395655000</v>
      </c>
      <c r="O83" s="193">
        <f t="shared" si="18"/>
        <v>180182818.52000001</v>
      </c>
      <c r="P83" s="193">
        <f t="shared" si="18"/>
        <v>23516735.170000002</v>
      </c>
      <c r="Q83" s="193">
        <f t="shared" si="18"/>
        <v>0</v>
      </c>
      <c r="R83" s="193">
        <f t="shared" si="18"/>
        <v>203699553.69</v>
      </c>
      <c r="S83" s="193">
        <f t="shared" si="18"/>
        <v>191955446.31</v>
      </c>
      <c r="T83" s="193">
        <f t="shared" si="17"/>
        <v>51.484134837168746</v>
      </c>
    </row>
    <row r="84" spans="1:20" ht="12" customHeight="1" x14ac:dyDescent="0.2">
      <c r="A84" s="167"/>
      <c r="B84" s="167"/>
      <c r="C84" s="167"/>
      <c r="D84" s="167"/>
      <c r="E84" s="167"/>
      <c r="F84" s="168"/>
      <c r="G84" s="194" t="s">
        <v>437</v>
      </c>
      <c r="H84" s="245"/>
      <c r="I84" s="194"/>
      <c r="J84" s="194" t="s">
        <v>92</v>
      </c>
      <c r="K84" s="194"/>
      <c r="L84" s="167" t="s">
        <v>468</v>
      </c>
      <c r="M84" s="157">
        <f>+CONSOLIDADO!C91</f>
        <v>19365000</v>
      </c>
      <c r="N84" s="157">
        <f>+'PROGRAMA 01 (CEG)'!M84+'PROGRAMA 02 (CEG)'!M84+'PROGRAMA 03 (CEG)'!M84+'PROGRAMA 04 (CEG)'!M84</f>
        <v>13365000</v>
      </c>
      <c r="O84" s="157">
        <f>++'PROGRAMA 01 (CEG)'!N84+'PROGRAMA 02 (CEG)'!N84+'PROGRAMA 03 (CEG)'!N84+'PROGRAMA 04 (CEG)'!N84</f>
        <v>4937148</v>
      </c>
      <c r="P84" s="157">
        <f>++'PROGRAMA 01 (CEG)'!O84+'PROGRAMA 02 (CEG)'!O84+'PROGRAMA 03 (CEG)'!O84+'PROGRAMA 04 (CEG)'!O84</f>
        <v>261303</v>
      </c>
      <c r="Q84" s="157">
        <f>++'PROGRAMA 01 (CEG)'!P84+'PROGRAMA 02 (CEG)'!P84+'PROGRAMA 03 (CEG)'!P84+'PROGRAMA 04 (CEG)'!P84</f>
        <v>0</v>
      </c>
      <c r="R84" s="157">
        <f>++'PROGRAMA 01 (CEG)'!Q84+'PROGRAMA 02 (CEG)'!Q84+'PROGRAMA 03 (CEG)'!Q84+'PROGRAMA 04 (CEG)'!Q84</f>
        <v>5198451</v>
      </c>
      <c r="S84" s="157">
        <f>++'PROGRAMA 01 (CEG)'!R84+'PROGRAMA 02 (CEG)'!R84+'PROGRAMA 03 (CEG)'!R84+'PROGRAMA 04 (CEG)'!R84</f>
        <v>8166549</v>
      </c>
      <c r="T84" s="157">
        <f t="shared" si="17"/>
        <v>38.89600448933782</v>
      </c>
    </row>
    <row r="85" spans="1:20" ht="12" customHeight="1" x14ac:dyDescent="0.2">
      <c r="A85" s="167"/>
      <c r="B85" s="167"/>
      <c r="C85" s="167"/>
      <c r="D85" s="167"/>
      <c r="E85" s="167"/>
      <c r="F85" s="168"/>
      <c r="G85" s="202" t="s">
        <v>437</v>
      </c>
      <c r="I85" s="194"/>
      <c r="J85" s="194" t="s">
        <v>93</v>
      </c>
      <c r="K85" s="194"/>
      <c r="L85" s="203" t="s">
        <v>469</v>
      </c>
      <c r="M85" s="157">
        <f>+CONSOLIDADO!C92</f>
        <v>455298103</v>
      </c>
      <c r="N85" s="157">
        <f>+'PROGRAMA 01 (CEG)'!M85+'PROGRAMA 02 (CEG)'!M85+'PROGRAMA 03 (CEG)'!M85+'PROGRAMA 04 (CEG)'!M85</f>
        <v>374790000</v>
      </c>
      <c r="O85" s="157">
        <f>++'PROGRAMA 01 (CEG)'!N85+'PROGRAMA 02 (CEG)'!N85+'PROGRAMA 03 (CEG)'!N85+'PROGRAMA 04 (CEG)'!N85</f>
        <v>175183245.52000001</v>
      </c>
      <c r="P85" s="157">
        <f>++'PROGRAMA 01 (CEG)'!O85+'PROGRAMA 02 (CEG)'!O85+'PROGRAMA 03 (CEG)'!O85+'PROGRAMA 04 (CEG)'!O85</f>
        <v>23192000.170000002</v>
      </c>
      <c r="Q85" s="157">
        <f>++'PROGRAMA 01 (CEG)'!P85+'PROGRAMA 02 (CEG)'!P85+'PROGRAMA 03 (CEG)'!P85+'PROGRAMA 04 (CEG)'!P85</f>
        <v>0</v>
      </c>
      <c r="R85" s="157">
        <f>++'PROGRAMA 01 (CEG)'!Q85+'PROGRAMA 02 (CEG)'!Q85+'PROGRAMA 03 (CEG)'!Q85+'PROGRAMA 04 (CEG)'!Q85</f>
        <v>198375245.69</v>
      </c>
      <c r="S85" s="157">
        <f>++'PROGRAMA 01 (CEG)'!R85+'PROGRAMA 02 (CEG)'!R85+'PROGRAMA 03 (CEG)'!R85+'PROGRAMA 04 (CEG)'!R85</f>
        <v>176414754.31</v>
      </c>
      <c r="T85" s="157">
        <f t="shared" si="17"/>
        <v>52.929706152778891</v>
      </c>
    </row>
    <row r="86" spans="1:20" ht="12" customHeight="1" x14ac:dyDescent="0.2">
      <c r="A86" s="167"/>
      <c r="B86" s="167"/>
      <c r="C86" s="167"/>
      <c r="D86" s="167"/>
      <c r="E86" s="167"/>
      <c r="G86" s="194" t="s">
        <v>437</v>
      </c>
      <c r="H86" s="245"/>
      <c r="I86" s="194"/>
      <c r="J86" s="194" t="s">
        <v>94</v>
      </c>
      <c r="K86" s="194"/>
      <c r="L86" s="167" t="s">
        <v>470</v>
      </c>
      <c r="M86" s="157">
        <f>+CONSOLIDADO!C93</f>
        <v>3000000</v>
      </c>
      <c r="N86" s="157">
        <f>+'PROGRAMA 01 (CEG)'!M86+'PROGRAMA 02 (CEG)'!M86+'PROGRAMA 03 (CEG)'!M86+'PROGRAMA 04 (CEG)'!M86</f>
        <v>3000000</v>
      </c>
      <c r="O86" s="157">
        <f>++'PROGRAMA 01 (CEG)'!N86+'PROGRAMA 02 (CEG)'!N86+'PROGRAMA 03 (CEG)'!N86+'PROGRAMA 04 (CEG)'!N86</f>
        <v>0</v>
      </c>
      <c r="P86" s="157">
        <f>++'PROGRAMA 01 (CEG)'!O86+'PROGRAMA 02 (CEG)'!O86+'PROGRAMA 03 (CEG)'!O86+'PROGRAMA 04 (CEG)'!O86</f>
        <v>0</v>
      </c>
      <c r="Q86" s="157">
        <f>++'PROGRAMA 01 (CEG)'!P86+'PROGRAMA 02 (CEG)'!P86+'PROGRAMA 03 (CEG)'!P86+'PROGRAMA 04 (CEG)'!P86</f>
        <v>0</v>
      </c>
      <c r="R86" s="157">
        <f>++'PROGRAMA 01 (CEG)'!Q86+'PROGRAMA 02 (CEG)'!Q86+'PROGRAMA 03 (CEG)'!Q86+'PROGRAMA 04 (CEG)'!Q86</f>
        <v>0</v>
      </c>
      <c r="S86" s="157">
        <f>++'PROGRAMA 01 (CEG)'!R86+'PROGRAMA 02 (CEG)'!R86+'PROGRAMA 03 (CEG)'!R86+'PROGRAMA 04 (CEG)'!R86</f>
        <v>3000000</v>
      </c>
      <c r="T86" s="157">
        <f t="shared" si="17"/>
        <v>0</v>
      </c>
    </row>
    <row r="87" spans="1:20" ht="12" customHeight="1" x14ac:dyDescent="0.2">
      <c r="A87" s="167"/>
      <c r="B87" s="167"/>
      <c r="C87" s="167"/>
      <c r="D87" s="167"/>
      <c r="E87" s="167"/>
      <c r="G87" s="194" t="s">
        <v>437</v>
      </c>
      <c r="H87" s="245"/>
      <c r="I87" s="194"/>
      <c r="J87" s="194" t="s">
        <v>96</v>
      </c>
      <c r="K87" s="194"/>
      <c r="L87" s="167" t="s">
        <v>471</v>
      </c>
      <c r="M87" s="157">
        <f>+CONSOLIDADO!C94</f>
        <v>4500000</v>
      </c>
      <c r="N87" s="157">
        <f>+'PROGRAMA 01 (CEG)'!M87+'PROGRAMA 02 (CEG)'!M87+'PROGRAMA 03 (CEG)'!M87+'PROGRAMA 04 (CEG)'!M87</f>
        <v>4500000</v>
      </c>
      <c r="O87" s="157">
        <f>++'PROGRAMA 01 (CEG)'!N87+'PROGRAMA 02 (CEG)'!N87+'PROGRAMA 03 (CEG)'!N87+'PROGRAMA 04 (CEG)'!N87</f>
        <v>62425</v>
      </c>
      <c r="P87" s="157">
        <f>++'PROGRAMA 01 (CEG)'!O87+'PROGRAMA 02 (CEG)'!O87+'PROGRAMA 03 (CEG)'!O87+'PROGRAMA 04 (CEG)'!O87</f>
        <v>63432</v>
      </c>
      <c r="Q87" s="157">
        <f>++'PROGRAMA 01 (CEG)'!P87+'PROGRAMA 02 (CEG)'!P87+'PROGRAMA 03 (CEG)'!P87+'PROGRAMA 04 (CEG)'!P87</f>
        <v>0</v>
      </c>
      <c r="R87" s="157">
        <f>++'PROGRAMA 01 (CEG)'!Q87+'PROGRAMA 02 (CEG)'!Q87+'PROGRAMA 03 (CEG)'!Q87+'PROGRAMA 04 (CEG)'!Q87</f>
        <v>125857</v>
      </c>
      <c r="S87" s="157">
        <f>++'PROGRAMA 01 (CEG)'!R87+'PROGRAMA 02 (CEG)'!R87+'PROGRAMA 03 (CEG)'!R87+'PROGRAMA 04 (CEG)'!R87</f>
        <v>4374143</v>
      </c>
      <c r="T87" s="157">
        <f t="shared" si="17"/>
        <v>2.7968222222222221</v>
      </c>
    </row>
    <row r="88" spans="1:20" ht="12" customHeight="1" x14ac:dyDescent="0.2">
      <c r="A88" s="167"/>
      <c r="B88" s="167"/>
      <c r="C88" s="167"/>
      <c r="D88" s="167"/>
      <c r="E88" s="167"/>
      <c r="G88" s="195" t="s">
        <v>437</v>
      </c>
      <c r="H88" s="246"/>
      <c r="I88" s="195"/>
      <c r="J88" s="195" t="s">
        <v>97</v>
      </c>
      <c r="K88" s="195"/>
      <c r="L88" s="192" t="s">
        <v>98</v>
      </c>
      <c r="M88" s="193">
        <f>SUM(M89:M91)</f>
        <v>79200000</v>
      </c>
      <c r="N88" s="193">
        <f t="shared" ref="N88:S88" si="19">SUM(N89:N91)</f>
        <v>86335990</v>
      </c>
      <c r="O88" s="193">
        <f t="shared" si="19"/>
        <v>65237638.459999993</v>
      </c>
      <c r="P88" s="193">
        <f t="shared" si="19"/>
        <v>18304932.940000001</v>
      </c>
      <c r="Q88" s="193">
        <f t="shared" si="19"/>
        <v>0</v>
      </c>
      <c r="R88" s="193">
        <f t="shared" si="19"/>
        <v>83542571.399999991</v>
      </c>
      <c r="S88" s="193">
        <f t="shared" si="19"/>
        <v>2793418.6000000052</v>
      </c>
      <c r="T88" s="193">
        <f t="shared" si="17"/>
        <v>96.764479564084454</v>
      </c>
    </row>
    <row r="89" spans="1:20" ht="11.7" customHeight="1" x14ac:dyDescent="0.2">
      <c r="A89" s="167"/>
      <c r="B89" s="167"/>
      <c r="C89" s="167"/>
      <c r="D89" s="167"/>
      <c r="E89" s="167"/>
      <c r="G89" s="194" t="s">
        <v>437</v>
      </c>
      <c r="H89" s="245"/>
      <c r="I89" s="194"/>
      <c r="J89" s="194" t="s">
        <v>99</v>
      </c>
      <c r="K89" s="194"/>
      <c r="L89" s="167" t="s">
        <v>100</v>
      </c>
      <c r="M89" s="157">
        <f>+CONSOLIDADO!C98</f>
        <v>79200000</v>
      </c>
      <c r="N89" s="157">
        <f>+'PROGRAMA 01 (CEG)'!M89+'PROGRAMA 02 (CEG)'!M89+'PROGRAMA 03 (CEG)'!M89+'PROGRAMA 04 (CEG)'!M89</f>
        <v>86335990</v>
      </c>
      <c r="O89" s="157">
        <f>++'PROGRAMA 01 (CEG)'!N89+'PROGRAMA 02 (CEG)'!N89+'PROGRAMA 03 (CEG)'!N89+'PROGRAMA 04 (CEG)'!N89</f>
        <v>65237638.459999993</v>
      </c>
      <c r="P89" s="157">
        <f>++'PROGRAMA 01 (CEG)'!O89+'PROGRAMA 02 (CEG)'!O89+'PROGRAMA 03 (CEG)'!O89+'PROGRAMA 04 (CEG)'!O89</f>
        <v>18304932.940000001</v>
      </c>
      <c r="Q89" s="157">
        <f>++'PROGRAMA 01 (CEG)'!P89+'PROGRAMA 02 (CEG)'!P89+'PROGRAMA 03 (CEG)'!P89+'PROGRAMA 04 (CEG)'!P89</f>
        <v>0</v>
      </c>
      <c r="R89" s="157">
        <f>++'PROGRAMA 01 (CEG)'!Q89+'PROGRAMA 02 (CEG)'!Q89+'PROGRAMA 03 (CEG)'!Q89+'PROGRAMA 04 (CEG)'!Q89</f>
        <v>83542571.399999991</v>
      </c>
      <c r="S89" s="157">
        <f>++'PROGRAMA 01 (CEG)'!R89+'PROGRAMA 02 (CEG)'!R89+'PROGRAMA 03 (CEG)'!R89+'PROGRAMA 04 (CEG)'!R89</f>
        <v>2793418.6000000052</v>
      </c>
      <c r="T89" s="157">
        <f t="shared" si="17"/>
        <v>96.764479564084454</v>
      </c>
    </row>
    <row r="90" spans="1:20" ht="12" hidden="1" customHeight="1" x14ac:dyDescent="0.2">
      <c r="A90" s="167"/>
      <c r="B90" s="167"/>
      <c r="C90" s="167"/>
      <c r="D90" s="167"/>
      <c r="E90" s="167"/>
      <c r="G90" s="194" t="s">
        <v>437</v>
      </c>
      <c r="H90" s="245"/>
      <c r="I90" s="194"/>
      <c r="J90" s="194" t="s">
        <v>472</v>
      </c>
      <c r="K90" s="194"/>
      <c r="L90" s="167" t="s">
        <v>473</v>
      </c>
      <c r="M90" s="157">
        <v>0</v>
      </c>
      <c r="N90" s="157">
        <v>0</v>
      </c>
      <c r="T90" s="157" t="e">
        <f t="shared" si="17"/>
        <v>#DIV/0!</v>
      </c>
    </row>
    <row r="91" spans="1:20" ht="12" hidden="1" customHeight="1" x14ac:dyDescent="0.2">
      <c r="A91" s="167"/>
      <c r="B91" s="167"/>
      <c r="C91" s="167"/>
      <c r="D91" s="167"/>
      <c r="E91" s="167"/>
      <c r="G91" s="194" t="s">
        <v>437</v>
      </c>
      <c r="H91" s="245"/>
      <c r="I91" s="194"/>
      <c r="J91" s="194" t="s">
        <v>474</v>
      </c>
      <c r="K91" s="194"/>
      <c r="L91" s="167" t="s">
        <v>475</v>
      </c>
      <c r="M91" s="157">
        <v>0</v>
      </c>
      <c r="N91" s="157">
        <v>0</v>
      </c>
      <c r="T91" s="157" t="e">
        <f t="shared" si="17"/>
        <v>#DIV/0!</v>
      </c>
    </row>
    <row r="92" spans="1:20" ht="12" customHeight="1" x14ac:dyDescent="0.2">
      <c r="A92" s="167"/>
      <c r="B92" s="167"/>
      <c r="C92" s="167"/>
      <c r="D92" s="167"/>
      <c r="E92" s="167"/>
      <c r="G92" s="195" t="s">
        <v>437</v>
      </c>
      <c r="H92" s="246"/>
      <c r="I92" s="195"/>
      <c r="J92" s="195" t="s">
        <v>101</v>
      </c>
      <c r="K92" s="195"/>
      <c r="L92" s="192" t="s">
        <v>476</v>
      </c>
      <c r="M92" s="193">
        <f>SUM(M93:M95)</f>
        <v>105700000</v>
      </c>
      <c r="N92" s="193">
        <f t="shared" ref="N92:S92" si="20">SUM(N93:N95)</f>
        <v>106600000</v>
      </c>
      <c r="O92" s="193">
        <f t="shared" si="20"/>
        <v>25626887.91</v>
      </c>
      <c r="P92" s="193">
        <f t="shared" si="20"/>
        <v>20934940.309999999</v>
      </c>
      <c r="Q92" s="193">
        <f t="shared" si="20"/>
        <v>0</v>
      </c>
      <c r="R92" s="193">
        <f t="shared" si="20"/>
        <v>46561828.219999999</v>
      </c>
      <c r="S92" s="193">
        <f t="shared" si="20"/>
        <v>60038171.780000001</v>
      </c>
      <c r="T92" s="193">
        <f t="shared" si="17"/>
        <v>43.679013339587243</v>
      </c>
    </row>
    <row r="93" spans="1:20" ht="12" customHeight="1" x14ac:dyDescent="0.2">
      <c r="A93" s="167"/>
      <c r="B93" s="167"/>
      <c r="C93" s="167"/>
      <c r="D93" s="167"/>
      <c r="E93" s="167"/>
      <c r="G93" s="194" t="s">
        <v>437</v>
      </c>
      <c r="H93" s="245"/>
      <c r="I93" s="194"/>
      <c r="J93" s="194" t="s">
        <v>103</v>
      </c>
      <c r="K93" s="194"/>
      <c r="L93" s="167" t="s">
        <v>477</v>
      </c>
      <c r="M93" s="157">
        <f>+CONSOLIDADO!C102</f>
        <v>101600000</v>
      </c>
      <c r="N93" s="157">
        <f>+'PROGRAMA 01 (CEG)'!M93+'PROGRAMA 02 (CEG)'!M93+'PROGRAMA 03 (CEG)'!M93+'PROGRAMA 04 (CEG)'!M93</f>
        <v>102500000</v>
      </c>
      <c r="O93" s="157">
        <f>++'PROGRAMA 01 (CEG)'!N93+'PROGRAMA 02 (CEG)'!N93+'PROGRAMA 03 (CEG)'!N93+'PROGRAMA 04 (CEG)'!N93</f>
        <v>25626887.91</v>
      </c>
      <c r="P93" s="157">
        <f>++'PROGRAMA 01 (CEG)'!O93+'PROGRAMA 02 (CEG)'!O93+'PROGRAMA 03 (CEG)'!O93+'PROGRAMA 04 (CEG)'!O93</f>
        <v>20934940.309999999</v>
      </c>
      <c r="Q93" s="157">
        <f>++'PROGRAMA 01 (CEG)'!P93+'PROGRAMA 02 (CEG)'!P93+'PROGRAMA 03 (CEG)'!P93+'PROGRAMA 04 (CEG)'!P93</f>
        <v>0</v>
      </c>
      <c r="R93" s="157">
        <f>++'PROGRAMA 01 (CEG)'!Q93+'PROGRAMA 02 (CEG)'!Q93+'PROGRAMA 03 (CEG)'!Q93+'PROGRAMA 04 (CEG)'!Q93</f>
        <v>46561828.219999999</v>
      </c>
      <c r="S93" s="157">
        <f>++'PROGRAMA 01 (CEG)'!R93+'PROGRAMA 02 (CEG)'!R93+'PROGRAMA 03 (CEG)'!R93+'PROGRAMA 04 (CEG)'!R93</f>
        <v>55938171.780000001</v>
      </c>
      <c r="T93" s="157">
        <f t="shared" si="17"/>
        <v>45.426173873170733</v>
      </c>
    </row>
    <row r="94" spans="1:20" ht="12" customHeight="1" x14ac:dyDescent="0.2">
      <c r="A94" s="167"/>
      <c r="B94" s="167"/>
      <c r="C94" s="167"/>
      <c r="D94" s="167"/>
      <c r="E94" s="167"/>
      <c r="G94" s="194" t="s">
        <v>437</v>
      </c>
      <c r="H94" s="245"/>
      <c r="I94" s="194"/>
      <c r="J94" s="194" t="s">
        <v>105</v>
      </c>
      <c r="K94" s="194"/>
      <c r="L94" s="167" t="s">
        <v>478</v>
      </c>
      <c r="M94" s="157">
        <f>+CONSOLIDADO!C103</f>
        <v>4000000</v>
      </c>
      <c r="N94" s="157">
        <f>+'PROGRAMA 01 (CEG)'!M94+'PROGRAMA 02 (CEG)'!M94+'PROGRAMA 03 (CEG)'!M94+'PROGRAMA 04 (CEG)'!M94</f>
        <v>4000000</v>
      </c>
      <c r="O94" s="157">
        <f>++'PROGRAMA 01 (CEG)'!N94+'PROGRAMA 02 (CEG)'!N94+'PROGRAMA 03 (CEG)'!N94+'PROGRAMA 04 (CEG)'!N94</f>
        <v>0</v>
      </c>
      <c r="P94" s="157">
        <f>++'PROGRAMA 01 (CEG)'!O94+'PROGRAMA 02 (CEG)'!O94+'PROGRAMA 03 (CEG)'!O94+'PROGRAMA 04 (CEG)'!O94</f>
        <v>0</v>
      </c>
      <c r="Q94" s="157">
        <f>++'PROGRAMA 01 (CEG)'!P94+'PROGRAMA 02 (CEG)'!P94+'PROGRAMA 03 (CEG)'!P94+'PROGRAMA 04 (CEG)'!P94</f>
        <v>0</v>
      </c>
      <c r="R94" s="157">
        <f>++'PROGRAMA 01 (CEG)'!Q94+'PROGRAMA 02 (CEG)'!Q94+'PROGRAMA 03 (CEG)'!Q94+'PROGRAMA 04 (CEG)'!Q94</f>
        <v>0</v>
      </c>
      <c r="S94" s="157">
        <f>++'PROGRAMA 01 (CEG)'!R94+'PROGRAMA 02 (CEG)'!R94+'PROGRAMA 03 (CEG)'!R94+'PROGRAMA 04 (CEG)'!R94</f>
        <v>4000000</v>
      </c>
      <c r="T94" s="157">
        <f t="shared" si="17"/>
        <v>0</v>
      </c>
    </row>
    <row r="95" spans="1:20" ht="12" customHeight="1" x14ac:dyDescent="0.2">
      <c r="A95" s="167"/>
      <c r="B95" s="167"/>
      <c r="C95" s="167"/>
      <c r="D95" s="167"/>
      <c r="E95" s="167"/>
      <c r="G95" s="194" t="s">
        <v>437</v>
      </c>
      <c r="H95" s="245"/>
      <c r="I95" s="194"/>
      <c r="J95" s="194" t="s">
        <v>107</v>
      </c>
      <c r="K95" s="194"/>
      <c r="L95" s="167" t="s">
        <v>479</v>
      </c>
      <c r="M95" s="157">
        <f>+CONSOLIDADO!C104</f>
        <v>100000</v>
      </c>
      <c r="N95" s="157">
        <f>+'PROGRAMA 01 (CEG)'!M95+'PROGRAMA 02 (CEG)'!M95+'PROGRAMA 03 (CEG)'!M95+'PROGRAMA 04 (CEG)'!M95</f>
        <v>100000</v>
      </c>
      <c r="O95" s="157">
        <f>++'PROGRAMA 01 (CEG)'!N95+'PROGRAMA 02 (CEG)'!N95+'PROGRAMA 03 (CEG)'!N95+'PROGRAMA 04 (CEG)'!N95</f>
        <v>0</v>
      </c>
      <c r="P95" s="157">
        <f>++'PROGRAMA 01 (CEG)'!O95+'PROGRAMA 02 (CEG)'!O95+'PROGRAMA 03 (CEG)'!O95+'PROGRAMA 04 (CEG)'!O95</f>
        <v>0</v>
      </c>
      <c r="Q95" s="157">
        <f>++'PROGRAMA 01 (CEG)'!P95+'PROGRAMA 02 (CEG)'!P95+'PROGRAMA 03 (CEG)'!P95+'PROGRAMA 04 (CEG)'!P95</f>
        <v>0</v>
      </c>
      <c r="R95" s="157">
        <f>++'PROGRAMA 01 (CEG)'!Q95+'PROGRAMA 02 (CEG)'!Q95+'PROGRAMA 03 (CEG)'!Q95+'PROGRAMA 04 (CEG)'!Q95</f>
        <v>0</v>
      </c>
      <c r="S95" s="157">
        <f>++'PROGRAMA 01 (CEG)'!R95+'PROGRAMA 02 (CEG)'!R95+'PROGRAMA 03 (CEG)'!R95+'PROGRAMA 04 (CEG)'!R95</f>
        <v>100000</v>
      </c>
      <c r="T95" s="157">
        <f t="shared" si="17"/>
        <v>0</v>
      </c>
    </row>
    <row r="96" spans="1:20" ht="12" customHeight="1" x14ac:dyDescent="0.2">
      <c r="A96" s="167"/>
      <c r="B96" s="167"/>
      <c r="C96" s="167"/>
      <c r="D96" s="167"/>
      <c r="E96" s="167"/>
      <c r="G96" s="195" t="s">
        <v>437</v>
      </c>
      <c r="H96" s="246"/>
      <c r="I96" s="195"/>
      <c r="J96" s="195" t="s">
        <v>109</v>
      </c>
      <c r="K96" s="195"/>
      <c r="L96" s="192" t="s">
        <v>480</v>
      </c>
      <c r="M96" s="193">
        <f>SUM(M97:M105)</f>
        <v>68244360</v>
      </c>
      <c r="N96" s="193">
        <f t="shared" ref="N96:S96" si="21">SUM(N97:N105)</f>
        <v>75200174</v>
      </c>
      <c r="O96" s="193">
        <f t="shared" si="21"/>
        <v>42522734.629999995</v>
      </c>
      <c r="P96" s="193">
        <f t="shared" si="21"/>
        <v>6541190.3099999996</v>
      </c>
      <c r="Q96" s="193">
        <f t="shared" si="21"/>
        <v>0</v>
      </c>
      <c r="R96" s="193">
        <f t="shared" si="21"/>
        <v>49063924.939999998</v>
      </c>
      <c r="S96" s="193">
        <f t="shared" si="21"/>
        <v>26136249.059999999</v>
      </c>
      <c r="T96" s="193">
        <f t="shared" si="17"/>
        <v>65.244430072728292</v>
      </c>
    </row>
    <row r="97" spans="1:20" ht="12" customHeight="1" x14ac:dyDescent="0.2">
      <c r="A97" s="167"/>
      <c r="B97" s="167"/>
      <c r="C97" s="167"/>
      <c r="D97" s="167"/>
      <c r="E97" s="167"/>
      <c r="G97" s="194" t="s">
        <v>437</v>
      </c>
      <c r="H97" s="245"/>
      <c r="I97" s="194"/>
      <c r="J97" s="194" t="s">
        <v>111</v>
      </c>
      <c r="K97" s="194"/>
      <c r="L97" s="167" t="s">
        <v>481</v>
      </c>
      <c r="M97" s="157">
        <f>+CONSOLIDADO!C108</f>
        <v>3000000</v>
      </c>
      <c r="N97" s="157">
        <f>+'PROGRAMA 01 (CEG)'!M97+'PROGRAMA 02 (CEG)'!M97+'PROGRAMA 03 (CEG)'!M97+'PROGRAMA 04 (CEG)'!M97</f>
        <v>2000000</v>
      </c>
      <c r="O97" s="157">
        <f>++'PROGRAMA 01 (CEG)'!N97+'PROGRAMA 02 (CEG)'!N97+'PROGRAMA 03 (CEG)'!N97+'PROGRAMA 04 (CEG)'!N97</f>
        <v>0</v>
      </c>
      <c r="P97" s="157">
        <f>++'PROGRAMA 01 (CEG)'!O97+'PROGRAMA 02 (CEG)'!O97+'PROGRAMA 03 (CEG)'!O97+'PROGRAMA 04 (CEG)'!O97</f>
        <v>0</v>
      </c>
      <c r="Q97" s="157">
        <f>++'PROGRAMA 01 (CEG)'!P97+'PROGRAMA 02 (CEG)'!P97+'PROGRAMA 03 (CEG)'!P97+'PROGRAMA 04 (CEG)'!P97</f>
        <v>0</v>
      </c>
      <c r="R97" s="157">
        <f>++'PROGRAMA 01 (CEG)'!Q97+'PROGRAMA 02 (CEG)'!Q97+'PROGRAMA 03 (CEG)'!Q97+'PROGRAMA 04 (CEG)'!Q97</f>
        <v>0</v>
      </c>
      <c r="S97" s="157">
        <f>++'PROGRAMA 01 (CEG)'!R97+'PROGRAMA 02 (CEG)'!R97+'PROGRAMA 03 (CEG)'!R97+'PROGRAMA 04 (CEG)'!R97</f>
        <v>2000000</v>
      </c>
      <c r="T97" s="157">
        <f t="shared" si="17"/>
        <v>0</v>
      </c>
    </row>
    <row r="98" spans="1:20" ht="12" hidden="1" customHeight="1" x14ac:dyDescent="0.2">
      <c r="A98" s="167"/>
      <c r="B98" s="167"/>
      <c r="C98" s="167"/>
      <c r="D98" s="167"/>
      <c r="E98" s="167"/>
      <c r="G98" s="194" t="s">
        <v>437</v>
      </c>
      <c r="H98" s="245"/>
      <c r="I98" s="194"/>
      <c r="J98" s="194" t="s">
        <v>482</v>
      </c>
      <c r="K98" s="194"/>
      <c r="L98" s="167" t="s">
        <v>483</v>
      </c>
      <c r="M98" s="157">
        <f>+CONSOLIDADO!C109</f>
        <v>0</v>
      </c>
      <c r="N98" s="157">
        <f>+'PROGRAMA 01 (CEG)'!M98+'PROGRAMA 02 (CEG)'!M98+'PROGRAMA 03 (CEG)'!M98+'PROGRAMA 04 (CEG)'!M98</f>
        <v>0</v>
      </c>
      <c r="O98" s="157">
        <f>+'PROGRAMA 01 (CEG)'!U98+'PROGRAMA 02 (CEG)'!U98+'PROGRAMA 03 (CEG)'!U98+'PROGRAMA 04 (CEG)'!U98</f>
        <v>0</v>
      </c>
      <c r="P98" s="157">
        <f>+'PROGRAMA 01 (CEG)'!V98+'PROGRAMA 02 (CEG)'!V98+'PROGRAMA 03 (CEG)'!V98+'PROGRAMA 04 (CEG)'!V98</f>
        <v>0</v>
      </c>
      <c r="Q98" s="157">
        <f>+'PROGRAMA 01 (CEG)'!W98+'PROGRAMA 02 (CEG)'!W98+'PROGRAMA 03 (CEG)'!W98+'PROGRAMA 04 (CEG)'!W98</f>
        <v>0</v>
      </c>
      <c r="R98" s="157">
        <f>+'PROGRAMA 01 (CEG)'!X98+'PROGRAMA 02 (CEG)'!X98+'PROGRAMA 03 (CEG)'!X98+'PROGRAMA 04 (CEG)'!X98</f>
        <v>0</v>
      </c>
      <c r="S98" s="157">
        <f>+'PROGRAMA 01 (CEG)'!Y98+'PROGRAMA 02 (CEG)'!Y98+'PROGRAMA 03 (CEG)'!Y98+'PROGRAMA 04 (CEG)'!Y98</f>
        <v>0</v>
      </c>
      <c r="T98" s="157" t="e">
        <f t="shared" si="17"/>
        <v>#DIV/0!</v>
      </c>
    </row>
    <row r="99" spans="1:20" ht="12" hidden="1" customHeight="1" x14ac:dyDescent="0.2">
      <c r="A99" s="167"/>
      <c r="B99" s="167"/>
      <c r="C99" s="167"/>
      <c r="D99" s="167"/>
      <c r="E99" s="167"/>
      <c r="G99" s="194" t="s">
        <v>437</v>
      </c>
      <c r="H99" s="245"/>
      <c r="I99" s="194"/>
      <c r="J99" s="194" t="s">
        <v>112</v>
      </c>
      <c r="K99" s="194"/>
      <c r="L99" s="167" t="s">
        <v>484</v>
      </c>
      <c r="M99" s="157">
        <f>+CONSOLIDADO!C110</f>
        <v>0</v>
      </c>
      <c r="N99" s="157">
        <f>+'PROGRAMA 01 (CEG)'!M99+'PROGRAMA 02 (CEG)'!M99+'PROGRAMA 03 (CEG)'!M99+'PROGRAMA 04 (CEG)'!M99</f>
        <v>0</v>
      </c>
      <c r="O99" s="157">
        <f>+'PROGRAMA 01 (CEG)'!U99+'PROGRAMA 02 (CEG)'!U99+'PROGRAMA 03 (CEG)'!U99+'PROGRAMA 04 (CEG)'!U99</f>
        <v>0</v>
      </c>
      <c r="P99" s="157">
        <f>+'PROGRAMA 01 (CEG)'!V99+'PROGRAMA 02 (CEG)'!V99+'PROGRAMA 03 (CEG)'!V99+'PROGRAMA 04 (CEG)'!V99</f>
        <v>0</v>
      </c>
      <c r="Q99" s="157">
        <f>+'PROGRAMA 01 (CEG)'!W99+'PROGRAMA 02 (CEG)'!W99+'PROGRAMA 03 (CEG)'!W99+'PROGRAMA 04 (CEG)'!W99</f>
        <v>0</v>
      </c>
      <c r="R99" s="157">
        <f>+'PROGRAMA 01 (CEG)'!X99+'PROGRAMA 02 (CEG)'!X99+'PROGRAMA 03 (CEG)'!X99+'PROGRAMA 04 (CEG)'!X99</f>
        <v>0</v>
      </c>
      <c r="S99" s="157">
        <f>+'PROGRAMA 01 (CEG)'!Y99+'PROGRAMA 02 (CEG)'!Y99+'PROGRAMA 03 (CEG)'!Y99+'PROGRAMA 04 (CEG)'!Y99</f>
        <v>0</v>
      </c>
      <c r="T99" s="157" t="e">
        <f t="shared" si="17"/>
        <v>#DIV/0!</v>
      </c>
    </row>
    <row r="100" spans="1:20" hidden="1" x14ac:dyDescent="0.2">
      <c r="A100" s="167"/>
      <c r="B100" s="167"/>
      <c r="C100" s="167"/>
      <c r="D100" s="167"/>
      <c r="E100" s="167"/>
      <c r="G100" s="194" t="s">
        <v>437</v>
      </c>
      <c r="H100" s="245"/>
      <c r="I100" s="194"/>
      <c r="J100" s="194" t="s">
        <v>343</v>
      </c>
      <c r="K100" s="194"/>
      <c r="L100" s="167" t="s">
        <v>344</v>
      </c>
      <c r="M100" s="157">
        <v>0</v>
      </c>
      <c r="N100" s="157">
        <f>+'PROGRAMA 01 (CEG)'!M100+'PROGRAMA 02 (CEG)'!M100+'PROGRAMA 03 (CEG)'!M100+'PROGRAMA 04 (CEG)'!M100</f>
        <v>0</v>
      </c>
      <c r="O100" s="157">
        <f>+'PROGRAMA 01 (CEG)'!U100+'PROGRAMA 02 (CEG)'!U100+'PROGRAMA 03 (CEG)'!U100+'PROGRAMA 04 (CEG)'!U100</f>
        <v>0</v>
      </c>
      <c r="P100" s="157">
        <f>+'PROGRAMA 01 (CEG)'!V100+'PROGRAMA 02 (CEG)'!V100+'PROGRAMA 03 (CEG)'!V100+'PROGRAMA 04 (CEG)'!V100</f>
        <v>0</v>
      </c>
      <c r="Q100" s="157">
        <f>+'PROGRAMA 01 (CEG)'!W100+'PROGRAMA 02 (CEG)'!W100+'PROGRAMA 03 (CEG)'!W100+'PROGRAMA 04 (CEG)'!W100</f>
        <v>0</v>
      </c>
      <c r="R100" s="157">
        <f>+'PROGRAMA 01 (CEG)'!X100+'PROGRAMA 02 (CEG)'!X100+'PROGRAMA 03 (CEG)'!X100+'PROGRAMA 04 (CEG)'!X100</f>
        <v>0</v>
      </c>
      <c r="S100" s="157">
        <f>+'PROGRAMA 01 (CEG)'!Y100+'PROGRAMA 02 (CEG)'!Y100+'PROGRAMA 03 (CEG)'!Y100+'PROGRAMA 04 (CEG)'!Y100</f>
        <v>0</v>
      </c>
      <c r="T100" s="157" t="e">
        <f t="shared" si="17"/>
        <v>#DIV/0!</v>
      </c>
    </row>
    <row r="101" spans="1:20" ht="12" customHeight="1" x14ac:dyDescent="0.2">
      <c r="A101" s="167"/>
      <c r="B101" s="167"/>
      <c r="C101" s="167"/>
      <c r="D101" s="167"/>
      <c r="E101" s="167"/>
      <c r="G101" s="194" t="s">
        <v>437</v>
      </c>
      <c r="H101" s="245"/>
      <c r="I101" s="194"/>
      <c r="J101" s="194" t="s">
        <v>113</v>
      </c>
      <c r="K101" s="194"/>
      <c r="L101" s="167" t="s">
        <v>485</v>
      </c>
      <c r="M101" s="157">
        <f>+CONSOLIDADO!C111</f>
        <v>55744360</v>
      </c>
      <c r="N101" s="157">
        <f>+'PROGRAMA 01 (CEG)'!M101+'PROGRAMA 02 (CEG)'!M101+'PROGRAMA 03 (CEG)'!M101+'PROGRAMA 04 (CEG)'!M101</f>
        <v>61000174</v>
      </c>
      <c r="O101" s="157">
        <f>++'PROGRAMA 01 (CEG)'!N101+'PROGRAMA 02 (CEG)'!N101+'PROGRAMA 03 (CEG)'!N101+'PROGRAMA 04 (CEG)'!N101</f>
        <v>37294987.289999999</v>
      </c>
      <c r="P101" s="157">
        <f>++'PROGRAMA 01 (CEG)'!O101+'PROGRAMA 02 (CEG)'!O101+'PROGRAMA 03 (CEG)'!O101+'PROGRAMA 04 (CEG)'!O101</f>
        <v>4554166.67</v>
      </c>
      <c r="Q101" s="157">
        <f>++'PROGRAMA 01 (CEG)'!P101+'PROGRAMA 02 (CEG)'!P101+'PROGRAMA 03 (CEG)'!P101+'PROGRAMA 04 (CEG)'!P101</f>
        <v>0</v>
      </c>
      <c r="R101" s="157">
        <f>++'PROGRAMA 01 (CEG)'!Q101+'PROGRAMA 02 (CEG)'!Q101+'PROGRAMA 03 (CEG)'!Q101+'PROGRAMA 04 (CEG)'!Q101</f>
        <v>41849153.960000001</v>
      </c>
      <c r="S101" s="157">
        <f>++'PROGRAMA 01 (CEG)'!R101+'PROGRAMA 02 (CEG)'!R101+'PROGRAMA 03 (CEG)'!R101+'PROGRAMA 04 (CEG)'!R101</f>
        <v>19151020.039999999</v>
      </c>
      <c r="T101" s="157">
        <f t="shared" si="17"/>
        <v>68.604974733350758</v>
      </c>
    </row>
    <row r="102" spans="1:20" ht="12" customHeight="1" x14ac:dyDescent="0.2">
      <c r="A102" s="167"/>
      <c r="B102" s="167"/>
      <c r="C102" s="167"/>
      <c r="D102" s="167"/>
      <c r="E102" s="167"/>
      <c r="G102" s="194" t="s">
        <v>437</v>
      </c>
      <c r="H102" s="245"/>
      <c r="I102" s="194"/>
      <c r="J102" s="194" t="s">
        <v>114</v>
      </c>
      <c r="K102" s="194"/>
      <c r="L102" s="167" t="s">
        <v>486</v>
      </c>
      <c r="M102" s="157">
        <f>+CONSOLIDADO!C112</f>
        <v>5100000</v>
      </c>
      <c r="N102" s="157">
        <f>+'PROGRAMA 01 (CEG)'!M102+'PROGRAMA 02 (CEG)'!M102+'PROGRAMA 03 (CEG)'!M102+'PROGRAMA 04 (CEG)'!M102</f>
        <v>4200000</v>
      </c>
      <c r="O102" s="157">
        <f>++'PROGRAMA 01 (CEG)'!N102+'PROGRAMA 02 (CEG)'!N102+'PROGRAMA 03 (CEG)'!N102+'PROGRAMA 04 (CEG)'!N102</f>
        <v>692685.48</v>
      </c>
      <c r="P102" s="157">
        <f>++'PROGRAMA 01 (CEG)'!O102+'PROGRAMA 02 (CEG)'!O102+'PROGRAMA 03 (CEG)'!O102+'PROGRAMA 04 (CEG)'!O102</f>
        <v>449611.18</v>
      </c>
      <c r="Q102" s="157">
        <f>++'PROGRAMA 01 (CEG)'!P102+'PROGRAMA 02 (CEG)'!P102+'PROGRAMA 03 (CEG)'!P102+'PROGRAMA 04 (CEG)'!P102</f>
        <v>0</v>
      </c>
      <c r="R102" s="157">
        <f>++'PROGRAMA 01 (CEG)'!Q102+'PROGRAMA 02 (CEG)'!Q102+'PROGRAMA 03 (CEG)'!Q102+'PROGRAMA 04 (CEG)'!Q102</f>
        <v>1142296.6599999999</v>
      </c>
      <c r="S102" s="157">
        <f>++'PROGRAMA 01 (CEG)'!R102+'PROGRAMA 02 (CEG)'!R102+'PROGRAMA 03 (CEG)'!R102+'PROGRAMA 04 (CEG)'!R102</f>
        <v>3057703.34</v>
      </c>
      <c r="T102" s="157">
        <f t="shared" si="17"/>
        <v>27.197539523809521</v>
      </c>
    </row>
    <row r="103" spans="1:20" ht="12" customHeight="1" x14ac:dyDescent="0.2">
      <c r="A103" s="167"/>
      <c r="B103" s="167"/>
      <c r="C103" s="167"/>
      <c r="D103" s="167"/>
      <c r="E103" s="167"/>
      <c r="G103" s="194" t="s">
        <v>437</v>
      </c>
      <c r="H103" s="245"/>
      <c r="I103" s="194"/>
      <c r="J103" s="194" t="s">
        <v>115</v>
      </c>
      <c r="K103" s="194"/>
      <c r="L103" s="167" t="s">
        <v>487</v>
      </c>
      <c r="M103" s="157">
        <f>+CONSOLIDADO!C113</f>
        <v>200000</v>
      </c>
      <c r="N103" s="157">
        <f>+'PROGRAMA 01 (CEG)'!M103+'PROGRAMA 02 (CEG)'!M103+'PROGRAMA 03 (CEG)'!M103+'PROGRAMA 04 (CEG)'!M103</f>
        <v>2100000</v>
      </c>
      <c r="O103" s="157">
        <f>++'PROGRAMA 01 (CEG)'!N103+'PROGRAMA 02 (CEG)'!N103+'PROGRAMA 03 (CEG)'!N103+'PROGRAMA 04 (CEG)'!N103</f>
        <v>431800</v>
      </c>
      <c r="P103" s="157">
        <f>++'PROGRAMA 01 (CEG)'!O103+'PROGRAMA 02 (CEG)'!O103+'PROGRAMA 03 (CEG)'!O103+'PROGRAMA 04 (CEG)'!O103</f>
        <v>1003399.32</v>
      </c>
      <c r="Q103" s="157">
        <f>++'PROGRAMA 01 (CEG)'!P103+'PROGRAMA 02 (CEG)'!P103+'PROGRAMA 03 (CEG)'!P103+'PROGRAMA 04 (CEG)'!P103</f>
        <v>0</v>
      </c>
      <c r="R103" s="157">
        <f>++'PROGRAMA 01 (CEG)'!Q103+'PROGRAMA 02 (CEG)'!Q103+'PROGRAMA 03 (CEG)'!Q103+'PROGRAMA 04 (CEG)'!Q103</f>
        <v>1435199.3199999998</v>
      </c>
      <c r="S103" s="157">
        <f>++'PROGRAMA 01 (CEG)'!R103+'PROGRAMA 02 (CEG)'!R103+'PROGRAMA 03 (CEG)'!R103+'PROGRAMA 04 (CEG)'!R103</f>
        <v>664800.68000000017</v>
      </c>
      <c r="T103" s="157">
        <f t="shared" si="17"/>
        <v>68.342824761904751</v>
      </c>
    </row>
    <row r="104" spans="1:20" ht="12" customHeight="1" x14ac:dyDescent="0.2">
      <c r="A104" s="167"/>
      <c r="B104" s="167"/>
      <c r="C104" s="167"/>
      <c r="D104" s="167"/>
      <c r="E104" s="167"/>
      <c r="G104" s="194" t="s">
        <v>437</v>
      </c>
      <c r="H104" s="245"/>
      <c r="I104" s="194"/>
      <c r="J104" s="194" t="s">
        <v>116</v>
      </c>
      <c r="K104" s="194"/>
      <c r="L104" s="167" t="s">
        <v>488</v>
      </c>
      <c r="M104" s="157">
        <f>+CONSOLIDADO!C114</f>
        <v>4000000</v>
      </c>
      <c r="N104" s="157">
        <f>+CONSOLIDADO!F114</f>
        <v>5700000</v>
      </c>
      <c r="O104" s="157">
        <f>+'PROGRAMA 01 (CEG)'!N104+'PROGRAMA 02 (CEG)'!N104+'PROGRAMA 03 (CEG)'!N104+'PROGRAMA 04 (CEG)'!N104</f>
        <v>4061890.99</v>
      </c>
      <c r="P104" s="157">
        <f>+'PROGRAMA 01 (CEG)'!O104+'PROGRAMA 02 (CEG)'!O104+'PROGRAMA 03 (CEG)'!O104+'PROGRAMA 04 (CEG)'!O104</f>
        <v>534013.14</v>
      </c>
      <c r="Q104" s="157">
        <f>+'PROGRAMA 01 (CEG)'!P104+'PROGRAMA 02 (CEG)'!P104+'PROGRAMA 03 (CEG)'!P104+'PROGRAMA 04 (CEG)'!P104</f>
        <v>0</v>
      </c>
      <c r="R104" s="157">
        <f>+'PROGRAMA 01 (CEG)'!Q104+'PROGRAMA 02 (CEG)'!Q104+'PROGRAMA 03 (CEG)'!Q104+'PROGRAMA 04 (CEG)'!Q104</f>
        <v>4595904.13</v>
      </c>
      <c r="S104" s="157">
        <f>+'PROGRAMA 01 (CEG)'!R104+'PROGRAMA 02 (CEG)'!R104+'PROGRAMA 03 (CEG)'!R104+'PROGRAMA 04 (CEG)'!R104</f>
        <v>604095.87000000011</v>
      </c>
      <c r="T104" s="157">
        <f t="shared" si="17"/>
        <v>80.629897017543868</v>
      </c>
    </row>
    <row r="105" spans="1:20" ht="12" customHeight="1" x14ac:dyDescent="0.2">
      <c r="A105" s="167"/>
      <c r="B105" s="167"/>
      <c r="C105" s="167"/>
      <c r="D105" s="167"/>
      <c r="E105" s="167"/>
      <c r="G105" s="194" t="s">
        <v>437</v>
      </c>
      <c r="H105" s="245"/>
      <c r="I105" s="194"/>
      <c r="J105" s="194" t="s">
        <v>117</v>
      </c>
      <c r="K105" s="194"/>
      <c r="L105" s="167" t="s">
        <v>489</v>
      </c>
      <c r="M105" s="157">
        <f>+CONSOLIDADO!C115</f>
        <v>200000</v>
      </c>
      <c r="N105" s="157">
        <f>+CONSOLIDADO!F115</f>
        <v>200000</v>
      </c>
      <c r="O105" s="157">
        <f>+'PROGRAMA 01 (CEG)'!N105+'PROGRAMA 02 (CEG)'!N105+'PROGRAMA 03 (CEG)'!N105+'PROGRAMA 04 (CEG)'!N105</f>
        <v>41370.870000000003</v>
      </c>
      <c r="P105" s="157">
        <f>+'PROGRAMA 01 (CEG)'!O105+'PROGRAMA 02 (CEG)'!O105+'PROGRAMA 03 (CEG)'!O105+'PROGRAMA 04 (CEG)'!O105</f>
        <v>0</v>
      </c>
      <c r="Q105" s="157">
        <f>+'PROGRAMA 01 (CEG)'!P105+'PROGRAMA 02 (CEG)'!P105+'PROGRAMA 03 (CEG)'!P105+'PROGRAMA 04 (CEG)'!P105</f>
        <v>0</v>
      </c>
      <c r="R105" s="157">
        <f>+'PROGRAMA 01 (CEG)'!Q105+'PROGRAMA 02 (CEG)'!Q105+'PROGRAMA 03 (CEG)'!Q105+'PROGRAMA 04 (CEG)'!Q105</f>
        <v>41370.870000000003</v>
      </c>
      <c r="S105" s="157">
        <f>+'PROGRAMA 01 (CEG)'!R105+'PROGRAMA 02 (CEG)'!R105+'PROGRAMA 03 (CEG)'!R105+'PROGRAMA 04 (CEG)'!R105</f>
        <v>658629.13</v>
      </c>
      <c r="T105" s="157">
        <f t="shared" si="17"/>
        <v>20.685435000000002</v>
      </c>
    </row>
    <row r="106" spans="1:20" ht="11.7" hidden="1" customHeight="1" x14ac:dyDescent="0.2">
      <c r="G106" s="181"/>
      <c r="H106" s="224"/>
      <c r="I106" s="181"/>
      <c r="J106" s="181"/>
      <c r="K106" s="181"/>
      <c r="M106" s="157">
        <v>0</v>
      </c>
      <c r="N106" s="157">
        <v>0</v>
      </c>
      <c r="T106" s="157" t="e">
        <f t="shared" si="17"/>
        <v>#DIV/0!</v>
      </c>
    </row>
    <row r="107" spans="1:20" ht="12" customHeight="1" x14ac:dyDescent="0.2">
      <c r="A107" s="167"/>
      <c r="B107" s="167"/>
      <c r="C107" s="167"/>
      <c r="D107" s="167"/>
      <c r="E107" s="167"/>
      <c r="G107" s="195" t="s">
        <v>437</v>
      </c>
      <c r="H107" s="246"/>
      <c r="I107" s="195"/>
      <c r="J107" s="195" t="s">
        <v>118</v>
      </c>
      <c r="K107" s="195"/>
      <c r="L107" s="192" t="s">
        <v>119</v>
      </c>
      <c r="M107" s="193">
        <f>SUM(M108:M113)</f>
        <v>3021000</v>
      </c>
      <c r="N107" s="193">
        <f t="shared" ref="N107:S107" si="22">SUM(N108:N113)</f>
        <v>4121000</v>
      </c>
      <c r="O107" s="193">
        <f t="shared" si="22"/>
        <v>1046822.24</v>
      </c>
      <c r="P107" s="193">
        <f t="shared" si="22"/>
        <v>1612756</v>
      </c>
      <c r="Q107" s="193">
        <f t="shared" si="22"/>
        <v>0</v>
      </c>
      <c r="R107" s="193">
        <f t="shared" si="22"/>
        <v>2659578.2400000002</v>
      </c>
      <c r="S107" s="193">
        <f t="shared" si="22"/>
        <v>1461421.76</v>
      </c>
      <c r="T107" s="193">
        <f t="shared" si="17"/>
        <v>64.537205532637714</v>
      </c>
    </row>
    <row r="108" spans="1:20" ht="12" hidden="1" customHeight="1" x14ac:dyDescent="0.2">
      <c r="A108" s="167"/>
      <c r="B108" s="167"/>
      <c r="C108" s="167"/>
      <c r="D108" s="167"/>
      <c r="E108" s="167"/>
      <c r="G108" s="194" t="s">
        <v>437</v>
      </c>
      <c r="H108" s="245"/>
      <c r="I108" s="194"/>
      <c r="J108" s="194" t="s">
        <v>490</v>
      </c>
      <c r="K108" s="194"/>
      <c r="L108" s="167" t="s">
        <v>491</v>
      </c>
      <c r="M108" s="157">
        <v>0</v>
      </c>
      <c r="N108" s="157">
        <f>+'PROGRAMA 01 (CEG)'!M108+'PROGRAMA 02 (CEG)'!M108+'PROGRAMA 03 (CEG)'!M108+'PROGRAMA 04 (CEG)'!M108</f>
        <v>0</v>
      </c>
      <c r="T108" s="157" t="e">
        <f t="shared" si="17"/>
        <v>#DIV/0!</v>
      </c>
    </row>
    <row r="109" spans="1:20" ht="12" customHeight="1" x14ac:dyDescent="0.2">
      <c r="A109" s="167"/>
      <c r="B109" s="167"/>
      <c r="C109" s="167"/>
      <c r="D109" s="167"/>
      <c r="E109" s="167"/>
      <c r="G109" s="194" t="s">
        <v>437</v>
      </c>
      <c r="H109" s="245"/>
      <c r="I109" s="194"/>
      <c r="J109" s="194" t="s">
        <v>229</v>
      </c>
      <c r="K109" s="194"/>
      <c r="L109" s="167" t="s">
        <v>492</v>
      </c>
      <c r="M109" s="157">
        <f>+CONSOLIDADO!C123</f>
        <v>200000</v>
      </c>
      <c r="N109" s="157">
        <f>+'PROGRAMA 01 (CEG)'!M109+'PROGRAMA 02 (CEG)'!M109+'PROGRAMA 03 (CEG)'!M109+'PROGRAMA 04 (CEG)'!M109</f>
        <v>200000</v>
      </c>
      <c r="O109" s="157">
        <f>+'PROGRAMA 01 (CEG)'!N109+'PROGRAMA 02 (CEG)'!N109+'PROGRAMA 03 (CEG)'!N109+'PROGRAMA 04 (CEG)'!N109</f>
        <v>200000</v>
      </c>
      <c r="P109" s="157">
        <f>+'PROGRAMA 01 (CEG)'!O109+'PROGRAMA 02 (CEG)'!O109+'PROGRAMA 03 (CEG)'!O109+'PROGRAMA 04 (CEG)'!O109</f>
        <v>0</v>
      </c>
      <c r="Q109" s="157">
        <f>+'PROGRAMA 01 (CEG)'!P109+'PROGRAMA 02 (CEG)'!P109+'PROGRAMA 03 (CEG)'!P109+'PROGRAMA 04 (CEG)'!P109</f>
        <v>0</v>
      </c>
      <c r="R109" s="157">
        <f>+'PROGRAMA 01 (CEG)'!Q109+'PROGRAMA 02 (CEG)'!Q109+'PROGRAMA 03 (CEG)'!Q109+'PROGRAMA 04 (CEG)'!Q109</f>
        <v>200000</v>
      </c>
      <c r="S109" s="157">
        <f>+'PROGRAMA 01 (CEG)'!R109+'PROGRAMA 02 (CEG)'!R109+'PROGRAMA 03 (CEG)'!R109+'PROGRAMA 04 (CEG)'!R109</f>
        <v>0</v>
      </c>
      <c r="T109" s="157">
        <f t="shared" si="17"/>
        <v>100</v>
      </c>
    </row>
    <row r="110" spans="1:20" ht="12" hidden="1" customHeight="1" x14ac:dyDescent="0.2">
      <c r="A110" s="167"/>
      <c r="B110" s="167"/>
      <c r="C110" s="167"/>
      <c r="D110" s="167"/>
      <c r="E110" s="167"/>
      <c r="G110" s="194" t="s">
        <v>437</v>
      </c>
      <c r="H110" s="245"/>
      <c r="I110" s="194"/>
      <c r="J110" s="194" t="s">
        <v>493</v>
      </c>
      <c r="K110" s="194"/>
      <c r="L110" s="167" t="s">
        <v>494</v>
      </c>
      <c r="M110" s="157">
        <v>0</v>
      </c>
      <c r="N110" s="157">
        <f>+'PROGRAMA 01 (CEG)'!M110+'PROGRAMA 02 (CEG)'!M110+'PROGRAMA 03 (CEG)'!M110+'PROGRAMA 04 (CEG)'!M110</f>
        <v>0</v>
      </c>
      <c r="T110" s="157" t="e">
        <f t="shared" si="17"/>
        <v>#DIV/0!</v>
      </c>
    </row>
    <row r="111" spans="1:20" hidden="1" x14ac:dyDescent="0.2">
      <c r="A111" s="167"/>
      <c r="B111" s="167"/>
      <c r="C111" s="167"/>
      <c r="D111" s="167"/>
      <c r="E111" s="167"/>
      <c r="G111" s="194" t="s">
        <v>437</v>
      </c>
      <c r="H111" s="245"/>
      <c r="I111" s="194"/>
      <c r="J111" s="194" t="s">
        <v>495</v>
      </c>
      <c r="K111" s="194"/>
      <c r="L111" s="167" t="s">
        <v>496</v>
      </c>
      <c r="M111" s="157">
        <v>0</v>
      </c>
      <c r="N111" s="157">
        <f>+'PROGRAMA 01 (CEG)'!M111+'PROGRAMA 02 (CEG)'!M111+'PROGRAMA 03 (CEG)'!M111+'PROGRAMA 04 (CEG)'!M111</f>
        <v>0</v>
      </c>
      <c r="T111" s="157" t="e">
        <f t="shared" si="17"/>
        <v>#DIV/0!</v>
      </c>
    </row>
    <row r="112" spans="1:20" ht="12" customHeight="1" x14ac:dyDescent="0.2">
      <c r="A112" s="167"/>
      <c r="B112" s="167"/>
      <c r="C112" s="167"/>
      <c r="D112" s="167"/>
      <c r="E112" s="167"/>
      <c r="G112" s="194" t="s">
        <v>437</v>
      </c>
      <c r="H112" s="245"/>
      <c r="I112" s="194"/>
      <c r="J112" s="194" t="s">
        <v>120</v>
      </c>
      <c r="K112" s="194"/>
      <c r="L112" s="167" t="s">
        <v>121</v>
      </c>
      <c r="M112" s="157">
        <f>+CONSOLIDADO!C124</f>
        <v>2600000</v>
      </c>
      <c r="N112" s="157">
        <f>+CONSOLIDADO!F124</f>
        <v>3000000</v>
      </c>
      <c r="O112" s="157">
        <f>++'PROGRAMA 01 (CEG)'!N112+'PROGRAMA 02 (CEG)'!N112+'PROGRAMA 03 (CEG)'!N112+'PROGRAMA 04 (CEG)'!N112</f>
        <v>600000</v>
      </c>
      <c r="P112" s="157">
        <f>++'PROGRAMA 01 (CEG)'!O112+'PROGRAMA 02 (CEG)'!O112+'PROGRAMA 03 (CEG)'!O112+'PROGRAMA 04 (CEG)'!O112</f>
        <v>1449000</v>
      </c>
      <c r="Q112" s="157">
        <f>++'PROGRAMA 01 (CEG)'!P112+'PROGRAMA 02 (CEG)'!P112+'PROGRAMA 03 (CEG)'!P112+'PROGRAMA 04 (CEG)'!P112</f>
        <v>0</v>
      </c>
      <c r="R112" s="157">
        <f>++'PROGRAMA 01 (CEG)'!Q112+'PROGRAMA 02 (CEG)'!Q112+'PROGRAMA 03 (CEG)'!Q112+'PROGRAMA 04 (CEG)'!Q112</f>
        <v>2049000</v>
      </c>
      <c r="S112" s="157">
        <f>++'PROGRAMA 01 (CEG)'!R112+'PROGRAMA 02 (CEG)'!R112+'PROGRAMA 03 (CEG)'!R112+'PROGRAMA 04 (CEG)'!R112</f>
        <v>951000</v>
      </c>
      <c r="T112" s="157">
        <f t="shared" si="17"/>
        <v>68.300000000000011</v>
      </c>
    </row>
    <row r="113" spans="1:20" ht="12" customHeight="1" x14ac:dyDescent="0.2">
      <c r="A113" s="167"/>
      <c r="B113" s="167"/>
      <c r="C113" s="167"/>
      <c r="D113" s="167"/>
      <c r="E113" s="167"/>
      <c r="G113" s="194" t="s">
        <v>437</v>
      </c>
      <c r="H113" s="245"/>
      <c r="I113" s="194"/>
      <c r="J113" s="194" t="s">
        <v>122</v>
      </c>
      <c r="K113" s="194"/>
      <c r="L113" s="167" t="s">
        <v>497</v>
      </c>
      <c r="M113" s="157">
        <f>+CONSOLIDADO!C125</f>
        <v>221000</v>
      </c>
      <c r="N113" s="157">
        <f>+CONSOLIDADO!F125</f>
        <v>921000</v>
      </c>
      <c r="O113" s="157">
        <f>++'PROGRAMA 01 (CEG)'!N113+'PROGRAMA 02 (CEG)'!N113+'PROGRAMA 03 (CEG)'!N113+'PROGRAMA 04 (CEG)'!N113</f>
        <v>246822.24000000002</v>
      </c>
      <c r="P113" s="157">
        <f>++'PROGRAMA 01 (CEG)'!O113+'PROGRAMA 02 (CEG)'!O113+'PROGRAMA 03 (CEG)'!O113+'PROGRAMA 04 (CEG)'!O113</f>
        <v>163756</v>
      </c>
      <c r="Q113" s="157">
        <f>++'PROGRAMA 01 (CEG)'!P113+'PROGRAMA 02 (CEG)'!P113+'PROGRAMA 03 (CEG)'!P113+'PROGRAMA 04 (CEG)'!P113</f>
        <v>0</v>
      </c>
      <c r="R113" s="157">
        <f>++'PROGRAMA 01 (CEG)'!Q113+'PROGRAMA 02 (CEG)'!Q113+'PROGRAMA 03 (CEG)'!Q113+'PROGRAMA 04 (CEG)'!Q113</f>
        <v>410578.24</v>
      </c>
      <c r="S113" s="157">
        <f>++'PROGRAMA 01 (CEG)'!R113+'PROGRAMA 02 (CEG)'!R113+'PROGRAMA 03 (CEG)'!R113+'PROGRAMA 04 (CEG)'!R113</f>
        <v>510421.76000000001</v>
      </c>
      <c r="T113" s="157">
        <f t="shared" si="17"/>
        <v>44.579613463626494</v>
      </c>
    </row>
    <row r="114" spans="1:20" ht="12" hidden="1" customHeight="1" x14ac:dyDescent="0.2">
      <c r="A114" s="167"/>
      <c r="B114" s="167"/>
      <c r="C114" s="167"/>
      <c r="D114" s="167"/>
      <c r="E114" s="167"/>
      <c r="G114" s="194" t="s">
        <v>3</v>
      </c>
      <c r="H114" s="245"/>
      <c r="I114" s="194"/>
      <c r="J114" s="170"/>
      <c r="K114" s="170"/>
      <c r="L114" s="167"/>
      <c r="M114" s="157">
        <f>+CONSOLIDADO!C128</f>
        <v>0</v>
      </c>
      <c r="T114" s="157" t="e">
        <f t="shared" si="17"/>
        <v>#DIV/0!</v>
      </c>
    </row>
    <row r="115" spans="1:20" ht="12.75" customHeight="1" x14ac:dyDescent="0.2">
      <c r="A115" s="182"/>
      <c r="B115" s="182"/>
      <c r="C115" s="183"/>
      <c r="D115" s="184"/>
      <c r="E115" s="184"/>
      <c r="F115" s="185"/>
      <c r="G115" s="183" t="s">
        <v>437</v>
      </c>
      <c r="H115" s="242"/>
      <c r="I115" s="183"/>
      <c r="J115" s="183">
        <v>2</v>
      </c>
      <c r="K115" s="183"/>
      <c r="L115" s="186" t="s">
        <v>124</v>
      </c>
      <c r="M115" s="185">
        <f>+M117+M123+M128+M136+M144+M139</f>
        <v>163993777.74000001</v>
      </c>
      <c r="N115" s="185">
        <f t="shared" ref="N115:S115" si="23">+N117+N123+N128+N136+N144+N139</f>
        <v>179248160.74000001</v>
      </c>
      <c r="O115" s="185">
        <f t="shared" si="23"/>
        <v>68714866.289999992</v>
      </c>
      <c r="P115" s="185">
        <f t="shared" si="23"/>
        <v>50972242.870000005</v>
      </c>
      <c r="Q115" s="185">
        <f t="shared" si="23"/>
        <v>0</v>
      </c>
      <c r="R115" s="185">
        <f t="shared" si="23"/>
        <v>119687109.16</v>
      </c>
      <c r="S115" s="185">
        <f t="shared" si="23"/>
        <v>59561051.579999991</v>
      </c>
      <c r="T115" s="185">
        <f t="shared" si="17"/>
        <v>66.771736271038506</v>
      </c>
    </row>
    <row r="116" spans="1:20" ht="12" customHeight="1" x14ac:dyDescent="0.2">
      <c r="A116" s="167"/>
      <c r="B116" s="167"/>
      <c r="C116" s="167"/>
      <c r="D116" s="167"/>
      <c r="E116" s="167"/>
      <c r="G116" s="194"/>
      <c r="H116" s="245"/>
      <c r="I116" s="194"/>
      <c r="J116" s="195"/>
      <c r="K116" s="195"/>
      <c r="L116" s="192"/>
      <c r="M116" s="157"/>
    </row>
    <row r="117" spans="1:20" ht="12" customHeight="1" x14ac:dyDescent="0.2">
      <c r="A117" s="167"/>
      <c r="B117" s="167"/>
      <c r="C117" s="167"/>
      <c r="D117" s="167"/>
      <c r="E117" s="167"/>
      <c r="G117" s="195" t="s">
        <v>437</v>
      </c>
      <c r="H117" s="246"/>
      <c r="I117" s="195"/>
      <c r="J117" s="195" t="s">
        <v>125</v>
      </c>
      <c r="K117" s="195"/>
      <c r="L117" s="192" t="s">
        <v>498</v>
      </c>
      <c r="M117" s="193">
        <f>SUM(M118:M122)</f>
        <v>103368797.3</v>
      </c>
      <c r="N117" s="193">
        <f t="shared" ref="N117:S117" si="24">SUM(N118:N122)</f>
        <v>109220977.3</v>
      </c>
      <c r="O117" s="193">
        <f t="shared" si="24"/>
        <v>53276398.949999996</v>
      </c>
      <c r="P117" s="193">
        <f t="shared" si="24"/>
        <v>42609550.200000003</v>
      </c>
      <c r="Q117" s="193">
        <f t="shared" si="24"/>
        <v>0</v>
      </c>
      <c r="R117" s="193">
        <f t="shared" si="24"/>
        <v>95885949.149999991</v>
      </c>
      <c r="S117" s="193">
        <f t="shared" si="24"/>
        <v>13335028.149999997</v>
      </c>
      <c r="T117" s="193">
        <f t="shared" si="17"/>
        <v>87.79078114877845</v>
      </c>
    </row>
    <row r="118" spans="1:20" ht="12" customHeight="1" x14ac:dyDescent="0.2">
      <c r="A118" s="167"/>
      <c r="B118" s="167"/>
      <c r="C118" s="167"/>
      <c r="D118" s="167"/>
      <c r="E118" s="167"/>
      <c r="G118" s="194" t="s">
        <v>437</v>
      </c>
      <c r="H118" s="245"/>
      <c r="I118" s="194"/>
      <c r="J118" s="194" t="s">
        <v>127</v>
      </c>
      <c r="K118" s="194"/>
      <c r="L118" s="167" t="s">
        <v>499</v>
      </c>
      <c r="M118" s="157">
        <f>+CONSOLIDADO!C131</f>
        <v>87901256.299999997</v>
      </c>
      <c r="N118" s="157">
        <f>+'PROGRAMA 01 (CEG)'!M118+'PROGRAMA 02 (CEG)'!M118+'PROGRAMA 03 (CEG)'!M118+'PROGRAMA 04 (CEG)'!M118</f>
        <v>92551256.299999997</v>
      </c>
      <c r="O118" s="157">
        <f>++'PROGRAMA 01 (CEG)'!N118+'PROGRAMA 02 (CEG)'!N118+'PROGRAMA 03 (CEG)'!N118+'PROGRAMA 04 (CEG)'!N118</f>
        <v>50373640.799999997</v>
      </c>
      <c r="P118" s="157">
        <f>++'PROGRAMA 01 (CEG)'!O118+'PROGRAMA 02 (CEG)'!O118+'PROGRAMA 03 (CEG)'!O118+'PROGRAMA 04 (CEG)'!O118</f>
        <v>42093038</v>
      </c>
      <c r="Q118" s="157">
        <f>++'PROGRAMA 01 (CEG)'!P118+'PROGRAMA 02 (CEG)'!P118+'PROGRAMA 03 (CEG)'!P118+'PROGRAMA 04 (CEG)'!P118</f>
        <v>0</v>
      </c>
      <c r="R118" s="157">
        <f>++'PROGRAMA 01 (CEG)'!Q118+'PROGRAMA 02 (CEG)'!Q118+'PROGRAMA 03 (CEG)'!Q118+'PROGRAMA 04 (CEG)'!Q118</f>
        <v>92466678.799999997</v>
      </c>
      <c r="S118" s="157">
        <f>++'PROGRAMA 01 (CEG)'!R118+'PROGRAMA 02 (CEG)'!R118+'PROGRAMA 03 (CEG)'!R118+'PROGRAMA 04 (CEG)'!R118</f>
        <v>84577.499999997206</v>
      </c>
      <c r="T118" s="157">
        <f t="shared" si="17"/>
        <v>99.908615503039911</v>
      </c>
    </row>
    <row r="119" spans="1:20" ht="12" customHeight="1" x14ac:dyDescent="0.2">
      <c r="A119" s="167"/>
      <c r="B119" s="167"/>
      <c r="C119" s="167"/>
      <c r="D119" s="167"/>
      <c r="E119" s="167"/>
      <c r="G119" s="194" t="s">
        <v>437</v>
      </c>
      <c r="H119" s="245"/>
      <c r="I119" s="194"/>
      <c r="J119" s="194" t="s">
        <v>129</v>
      </c>
      <c r="K119" s="194"/>
      <c r="L119" s="167" t="s">
        <v>500</v>
      </c>
      <c r="M119" s="157">
        <f>+CONSOLIDADO!C132</f>
        <v>5806397</v>
      </c>
      <c r="N119" s="157">
        <f>+CONSOLIDADO!F132</f>
        <v>7008577</v>
      </c>
      <c r="O119" s="157">
        <f>++'PROGRAMA 01 (CEG)'!N119+'PROGRAMA 02 (CEG)'!N119+'PROGRAMA 03 (CEG)'!N119+'PROGRAMA 04 (CEG)'!N119</f>
        <v>2478592.85</v>
      </c>
      <c r="P119" s="157">
        <f>++'PROGRAMA 01 (CEG)'!O119+'PROGRAMA 02 (CEG)'!O119+'PROGRAMA 03 (CEG)'!O119+'PROGRAMA 04 (CEG)'!O119</f>
        <v>516512.2</v>
      </c>
      <c r="Q119" s="157">
        <f>++'PROGRAMA 01 (CEG)'!P119+'PROGRAMA 02 (CEG)'!P119+'PROGRAMA 03 (CEG)'!P119+'PROGRAMA 04 (CEG)'!P119</f>
        <v>0</v>
      </c>
      <c r="R119" s="157">
        <f>++'PROGRAMA 01 (CEG)'!Q119+'PROGRAMA 02 (CEG)'!Q119+'PROGRAMA 03 (CEG)'!Q119+'PROGRAMA 04 (CEG)'!Q119</f>
        <v>2995105.05</v>
      </c>
      <c r="S119" s="157">
        <f>++'PROGRAMA 01 (CEG)'!R119+'PROGRAMA 02 (CEG)'!R119+'PROGRAMA 03 (CEG)'!R119+'PROGRAMA 04 (CEG)'!R119</f>
        <v>4013471.9499999997</v>
      </c>
      <c r="T119" s="157">
        <f t="shared" si="17"/>
        <v>42.734852595612487</v>
      </c>
    </row>
    <row r="120" spans="1:20" ht="12" hidden="1" customHeight="1" x14ac:dyDescent="0.2">
      <c r="A120" s="167"/>
      <c r="B120" s="167"/>
      <c r="C120" s="167"/>
      <c r="D120" s="167"/>
      <c r="E120" s="167"/>
      <c r="G120" s="194" t="s">
        <v>437</v>
      </c>
      <c r="H120" s="245"/>
      <c r="I120" s="194"/>
      <c r="J120" s="194" t="s">
        <v>501</v>
      </c>
      <c r="K120" s="194"/>
      <c r="L120" s="167" t="s">
        <v>502</v>
      </c>
      <c r="M120" s="157">
        <v>0</v>
      </c>
      <c r="N120" s="157">
        <f>+'PROGRAMA 01 (CEG)'!M120+'PROGRAMA 02 (CEG)'!M120+'PROGRAMA 03 (CEG)'!M120+'PROGRAMA 04 (CEG)'!M120</f>
        <v>0</v>
      </c>
      <c r="O120" s="157">
        <f>+'PROGRAMA 01 (CEG)'!U120+'PROGRAMA 02 (CEG)'!U120+'PROGRAMA 03 (CEG)'!U120+'PROGRAMA 04 (CEG)'!U120</f>
        <v>0</v>
      </c>
      <c r="P120" s="157">
        <f>+'PROGRAMA 01 (CEG)'!V120+'PROGRAMA 02 (CEG)'!V120+'PROGRAMA 03 (CEG)'!V120+'PROGRAMA 04 (CEG)'!V120</f>
        <v>0</v>
      </c>
      <c r="Q120" s="157">
        <f>+'PROGRAMA 01 (CEG)'!W120+'PROGRAMA 02 (CEG)'!W120+'PROGRAMA 03 (CEG)'!W120+'PROGRAMA 04 (CEG)'!W120</f>
        <v>0</v>
      </c>
      <c r="R120" s="157">
        <f>+'PROGRAMA 01 (CEG)'!X120+'PROGRAMA 02 (CEG)'!X120+'PROGRAMA 03 (CEG)'!X120+'PROGRAMA 04 (CEG)'!X120</f>
        <v>0</v>
      </c>
      <c r="S120" s="157">
        <f>+'PROGRAMA 01 (CEG)'!Y120+'PROGRAMA 02 (CEG)'!Y120+'PROGRAMA 03 (CEG)'!Y120+'PROGRAMA 04 (CEG)'!Y120</f>
        <v>0</v>
      </c>
      <c r="T120" s="157" t="e">
        <f t="shared" si="17"/>
        <v>#DIV/0!</v>
      </c>
    </row>
    <row r="121" spans="1:20" ht="12" customHeight="1" x14ac:dyDescent="0.2">
      <c r="A121" s="167"/>
      <c r="B121" s="167"/>
      <c r="C121" s="167"/>
      <c r="D121" s="167"/>
      <c r="E121" s="167"/>
      <c r="G121" s="194" t="s">
        <v>437</v>
      </c>
      <c r="H121" s="245"/>
      <c r="I121" s="194"/>
      <c r="J121" s="194" t="s">
        <v>131</v>
      </c>
      <c r="K121" s="194"/>
      <c r="L121" s="167" t="s">
        <v>503</v>
      </c>
      <c r="M121" s="157">
        <f>+CONSOLIDADO!C133</f>
        <v>9661144</v>
      </c>
      <c r="N121" s="157">
        <f>+'PROGRAMA 01 (CEG)'!M121+'PROGRAMA 02 (CEG)'!M121+'PROGRAMA 03 (CEG)'!M121+'PROGRAMA 04 (CEG)'!M121</f>
        <v>9661144</v>
      </c>
      <c r="O121" s="157">
        <f>++'PROGRAMA 01 (CEG)'!N121+'PROGRAMA 02 (CEG)'!N121+'PROGRAMA 03 (CEG)'!N121+'PROGRAMA 04 (CEG)'!N121</f>
        <v>424165.3</v>
      </c>
      <c r="P121" s="157">
        <f>++'PROGRAMA 01 (CEG)'!O121+'PROGRAMA 02 (CEG)'!O121+'PROGRAMA 03 (CEG)'!O121+'PROGRAMA 04 (CEG)'!O121</f>
        <v>0</v>
      </c>
      <c r="Q121" s="157">
        <f>++'PROGRAMA 01 (CEG)'!P121+'PROGRAMA 02 (CEG)'!P121+'PROGRAMA 03 (CEG)'!P121+'PROGRAMA 04 (CEG)'!P121</f>
        <v>0</v>
      </c>
      <c r="R121" s="157">
        <f>++'PROGRAMA 01 (CEG)'!Q121+'PROGRAMA 02 (CEG)'!Q121+'PROGRAMA 03 (CEG)'!Q121+'PROGRAMA 04 (CEG)'!Q121</f>
        <v>424165.3</v>
      </c>
      <c r="S121" s="157">
        <f>++'PROGRAMA 01 (CEG)'!R121+'PROGRAMA 02 (CEG)'!R121+'PROGRAMA 03 (CEG)'!R121+'PROGRAMA 04 (CEG)'!R121</f>
        <v>9236978.6999999993</v>
      </c>
      <c r="T121" s="157">
        <f t="shared" si="17"/>
        <v>4.3904251918820378</v>
      </c>
    </row>
    <row r="122" spans="1:20" ht="12" hidden="1" customHeight="1" x14ac:dyDescent="0.2">
      <c r="A122" s="167"/>
      <c r="B122" s="167"/>
      <c r="C122" s="167"/>
      <c r="D122" s="167"/>
      <c r="E122" s="167"/>
      <c r="G122" s="194" t="s">
        <v>437</v>
      </c>
      <c r="H122" s="245"/>
      <c r="I122" s="194"/>
      <c r="J122" s="194" t="s">
        <v>133</v>
      </c>
      <c r="K122" s="194"/>
      <c r="L122" s="167" t="s">
        <v>504</v>
      </c>
      <c r="M122" s="157">
        <v>0</v>
      </c>
      <c r="N122" s="157">
        <v>0</v>
      </c>
      <c r="T122" s="157" t="e">
        <f t="shared" si="17"/>
        <v>#DIV/0!</v>
      </c>
    </row>
    <row r="123" spans="1:20" hidden="1" x14ac:dyDescent="0.2">
      <c r="A123" s="167"/>
      <c r="B123" s="167"/>
      <c r="C123" s="167"/>
      <c r="D123" s="167"/>
      <c r="E123" s="167"/>
      <c r="G123" s="195" t="s">
        <v>437</v>
      </c>
      <c r="H123" s="246"/>
      <c r="I123" s="195"/>
      <c r="J123" s="195" t="s">
        <v>135</v>
      </c>
      <c r="K123" s="195"/>
      <c r="L123" s="192" t="s">
        <v>136</v>
      </c>
      <c r="M123" s="193">
        <f>SUM(M124:M127)</f>
        <v>0</v>
      </c>
      <c r="N123" s="193">
        <f t="shared" ref="N123:S123" si="25">SUM(N124:N127)</f>
        <v>0</v>
      </c>
      <c r="O123" s="193">
        <f t="shared" si="25"/>
        <v>0</v>
      </c>
      <c r="P123" s="193">
        <f t="shared" si="25"/>
        <v>0</v>
      </c>
      <c r="Q123" s="193">
        <f t="shared" si="25"/>
        <v>0</v>
      </c>
      <c r="R123" s="193">
        <f t="shared" si="25"/>
        <v>0</v>
      </c>
      <c r="S123" s="193">
        <f t="shared" si="25"/>
        <v>0</v>
      </c>
      <c r="T123" s="193" t="e">
        <f t="shared" si="17"/>
        <v>#DIV/0!</v>
      </c>
    </row>
    <row r="124" spans="1:20" ht="12" hidden="1" customHeight="1" x14ac:dyDescent="0.2">
      <c r="A124" s="167"/>
      <c r="B124" s="167"/>
      <c r="C124" s="167"/>
      <c r="D124" s="167"/>
      <c r="E124" s="167"/>
      <c r="G124" s="194" t="s">
        <v>437</v>
      </c>
      <c r="H124" s="245"/>
      <c r="I124" s="194"/>
      <c r="J124" s="194" t="s">
        <v>505</v>
      </c>
      <c r="K124" s="194"/>
      <c r="L124" s="167" t="s">
        <v>506</v>
      </c>
      <c r="M124" s="157">
        <v>0</v>
      </c>
      <c r="N124" s="157">
        <v>0</v>
      </c>
      <c r="T124" s="157" t="e">
        <f t="shared" si="17"/>
        <v>#DIV/0!</v>
      </c>
    </row>
    <row r="125" spans="1:20" ht="12" hidden="1" customHeight="1" x14ac:dyDescent="0.2">
      <c r="A125" s="167"/>
      <c r="B125" s="167"/>
      <c r="C125" s="167"/>
      <c r="D125" s="167"/>
      <c r="E125" s="167"/>
      <c r="G125" s="194" t="s">
        <v>437</v>
      </c>
      <c r="H125" s="245"/>
      <c r="I125" s="194"/>
      <c r="J125" s="194" t="s">
        <v>507</v>
      </c>
      <c r="K125" s="194"/>
      <c r="L125" s="167" t="s">
        <v>508</v>
      </c>
      <c r="M125" s="157">
        <v>0</v>
      </c>
      <c r="N125" s="157">
        <v>0</v>
      </c>
      <c r="T125" s="157" t="e">
        <f t="shared" si="17"/>
        <v>#DIV/0!</v>
      </c>
    </row>
    <row r="126" spans="1:20" ht="12" hidden="1" customHeight="1" x14ac:dyDescent="0.2">
      <c r="A126" s="167"/>
      <c r="B126" s="167"/>
      <c r="C126" s="167"/>
      <c r="D126" s="167"/>
      <c r="E126" s="167"/>
      <c r="G126" s="194" t="s">
        <v>437</v>
      </c>
      <c r="H126" s="245"/>
      <c r="I126" s="194"/>
      <c r="J126" s="194" t="s">
        <v>137</v>
      </c>
      <c r="K126" s="194"/>
      <c r="L126" s="167" t="s">
        <v>509</v>
      </c>
      <c r="M126" s="157">
        <v>0</v>
      </c>
      <c r="N126" s="157">
        <f>+'PROGRAMA 01 (CEG)'!M126+'PROGRAMA 02 (CEG)'!M126+'PROGRAMA 03 (CEG)'!M126+'PROGRAMA 04 (CEG)'!M126</f>
        <v>0</v>
      </c>
      <c r="O126" s="157">
        <f>++'PROGRAMA 01 (CEG)'!N126+'PROGRAMA 02 (CEG)'!N126+'PROGRAMA 03 (CEG)'!N126+'PROGRAMA 04 (CEG)'!N126</f>
        <v>0</v>
      </c>
      <c r="P126" s="157">
        <f>++'PROGRAMA 01 (CEG)'!O126+'PROGRAMA 02 (CEG)'!O126+'PROGRAMA 03 (CEG)'!O126+'PROGRAMA 04 (CEG)'!O126</f>
        <v>0</v>
      </c>
      <c r="Q126" s="157">
        <f>++'PROGRAMA 01 (CEG)'!P126+'PROGRAMA 02 (CEG)'!P126+'PROGRAMA 03 (CEG)'!P126+'PROGRAMA 04 (CEG)'!P126</f>
        <v>0</v>
      </c>
      <c r="R126" s="157">
        <f>++'PROGRAMA 01 (CEG)'!Q126+'PROGRAMA 02 (CEG)'!Q126+'PROGRAMA 03 (CEG)'!Q126+'PROGRAMA 04 (CEG)'!Q126</f>
        <v>0</v>
      </c>
      <c r="S126" s="157">
        <f>++'PROGRAMA 01 (CEG)'!R126+'PROGRAMA 02 (CEG)'!R126+'PROGRAMA 03 (CEG)'!R126+'PROGRAMA 04 (CEG)'!R126</f>
        <v>0</v>
      </c>
      <c r="T126" s="157" t="e">
        <f t="shared" si="17"/>
        <v>#DIV/0!</v>
      </c>
    </row>
    <row r="127" spans="1:20" ht="12" hidden="1" customHeight="1" x14ac:dyDescent="0.2">
      <c r="A127" s="167"/>
      <c r="B127" s="167"/>
      <c r="C127" s="167"/>
      <c r="D127" s="167"/>
      <c r="E127" s="167"/>
      <c r="G127" s="194" t="s">
        <v>437</v>
      </c>
      <c r="H127" s="245"/>
      <c r="I127" s="194"/>
      <c r="J127" s="194" t="s">
        <v>510</v>
      </c>
      <c r="K127" s="194"/>
      <c r="L127" s="167" t="s">
        <v>511</v>
      </c>
      <c r="M127" s="157">
        <v>0</v>
      </c>
      <c r="N127" s="157">
        <v>0</v>
      </c>
      <c r="T127" s="157" t="e">
        <f t="shared" si="17"/>
        <v>#DIV/0!</v>
      </c>
    </row>
    <row r="128" spans="1:20" ht="12" customHeight="1" x14ac:dyDescent="0.2">
      <c r="A128" s="167"/>
      <c r="B128" s="167"/>
      <c r="C128" s="167"/>
      <c r="D128" s="167"/>
      <c r="E128" s="167"/>
      <c r="G128" s="195" t="s">
        <v>437</v>
      </c>
      <c r="H128" s="246"/>
      <c r="I128" s="195"/>
      <c r="J128" s="195" t="s">
        <v>139</v>
      </c>
      <c r="K128" s="195"/>
      <c r="L128" s="192" t="s">
        <v>512</v>
      </c>
      <c r="M128" s="193">
        <f>SUM(M129:M135)</f>
        <v>7397930</v>
      </c>
      <c r="N128" s="193">
        <f t="shared" ref="N128:S128" si="26">SUM(N129:N135)</f>
        <v>10697930</v>
      </c>
      <c r="O128" s="193">
        <f t="shared" si="26"/>
        <v>2838710.57</v>
      </c>
      <c r="P128" s="193">
        <f t="shared" si="26"/>
        <v>1368599.1300000001</v>
      </c>
      <c r="Q128" s="193">
        <f t="shared" si="26"/>
        <v>0</v>
      </c>
      <c r="R128" s="193">
        <f t="shared" si="26"/>
        <v>4207309.7</v>
      </c>
      <c r="S128" s="193">
        <f t="shared" si="26"/>
        <v>6490620.2999999998</v>
      </c>
      <c r="T128" s="193">
        <f t="shared" si="17"/>
        <v>39.328259766141677</v>
      </c>
    </row>
    <row r="129" spans="1:20" ht="12" customHeight="1" x14ac:dyDescent="0.2">
      <c r="A129" s="167"/>
      <c r="B129" s="167"/>
      <c r="C129" s="167"/>
      <c r="D129" s="167"/>
      <c r="E129" s="167"/>
      <c r="G129" s="194" t="s">
        <v>437</v>
      </c>
      <c r="H129" s="245"/>
      <c r="I129" s="194"/>
      <c r="J129" s="194" t="s">
        <v>141</v>
      </c>
      <c r="K129" s="194"/>
      <c r="L129" s="167" t="s">
        <v>513</v>
      </c>
      <c r="M129" s="157">
        <f>+CONSOLIDADO!C142</f>
        <v>156000</v>
      </c>
      <c r="N129" s="157">
        <f>+'PROGRAMA 01 (CEG)'!M129+'PROGRAMA 02 (CEG)'!M129+'PROGRAMA 03 (CEG)'!M129+'PROGRAMA 04 (CEG)'!M129</f>
        <v>156000</v>
      </c>
      <c r="O129" s="157">
        <f>++'PROGRAMA 01 (CEG)'!N129+'PROGRAMA 02 (CEG)'!N129+'PROGRAMA 03 (CEG)'!N129+'PROGRAMA 04 (CEG)'!N129</f>
        <v>0</v>
      </c>
      <c r="P129" s="157">
        <f>++'PROGRAMA 01 (CEG)'!O129+'PROGRAMA 02 (CEG)'!O129+'PROGRAMA 03 (CEG)'!O129+'PROGRAMA 04 (CEG)'!O129</f>
        <v>0</v>
      </c>
      <c r="Q129" s="157">
        <f>++'PROGRAMA 01 (CEG)'!P129+'PROGRAMA 02 (CEG)'!P129+'PROGRAMA 03 (CEG)'!P129+'PROGRAMA 04 (CEG)'!P129</f>
        <v>0</v>
      </c>
      <c r="R129" s="157">
        <f>++'PROGRAMA 01 (CEG)'!Q129+'PROGRAMA 02 (CEG)'!Q129+'PROGRAMA 03 (CEG)'!Q129+'PROGRAMA 04 (CEG)'!Q129</f>
        <v>0</v>
      </c>
      <c r="S129" s="157">
        <f>++'PROGRAMA 01 (CEG)'!R129+'PROGRAMA 02 (CEG)'!R129+'PROGRAMA 03 (CEG)'!R129+'PROGRAMA 04 (CEG)'!R129</f>
        <v>156000</v>
      </c>
      <c r="T129" s="157">
        <f t="shared" si="17"/>
        <v>0</v>
      </c>
    </row>
    <row r="130" spans="1:20" ht="13.95" hidden="1" customHeight="1" x14ac:dyDescent="0.2">
      <c r="A130" s="167"/>
      <c r="B130" s="167"/>
      <c r="C130" s="167"/>
      <c r="D130" s="167"/>
      <c r="E130" s="167"/>
      <c r="G130" s="194" t="s">
        <v>437</v>
      </c>
      <c r="H130" s="245"/>
      <c r="I130" s="194"/>
      <c r="J130" s="194" t="s">
        <v>514</v>
      </c>
      <c r="K130" s="194"/>
      <c r="L130" s="167" t="s">
        <v>515</v>
      </c>
      <c r="M130" s="157">
        <v>0</v>
      </c>
      <c r="N130" s="157">
        <f>+'PROGRAMA 01 (CEG)'!M130+'PROGRAMA 02 (CEG)'!M130+'PROGRAMA 03 (CEG)'!M130+'PROGRAMA 04 (CEG)'!M130</f>
        <v>0</v>
      </c>
      <c r="O130" s="157">
        <f>+'PROGRAMA 01 (CEG)'!U130+'PROGRAMA 02 (CEG)'!U130+'PROGRAMA 03 (CEG)'!U130+'PROGRAMA 04 (CEG)'!U130</f>
        <v>0</v>
      </c>
      <c r="P130" s="157">
        <f>+'PROGRAMA 01 (CEG)'!V130+'PROGRAMA 02 (CEG)'!V130+'PROGRAMA 03 (CEG)'!V130+'PROGRAMA 04 (CEG)'!V130</f>
        <v>0</v>
      </c>
      <c r="Q130" s="157">
        <f>+'PROGRAMA 01 (CEG)'!W130+'PROGRAMA 02 (CEG)'!W130+'PROGRAMA 03 (CEG)'!W130+'PROGRAMA 04 (CEG)'!W130</f>
        <v>0</v>
      </c>
      <c r="R130" s="157">
        <f>+'PROGRAMA 01 (CEG)'!X130+'PROGRAMA 02 (CEG)'!X130+'PROGRAMA 03 (CEG)'!X130+'PROGRAMA 04 (CEG)'!X130</f>
        <v>0</v>
      </c>
      <c r="S130" s="157">
        <f>+'PROGRAMA 01 (CEG)'!Y130+'PROGRAMA 02 (CEG)'!Y130+'PROGRAMA 03 (CEG)'!Y130+'PROGRAMA 04 (CEG)'!Y130</f>
        <v>0</v>
      </c>
      <c r="T130" s="157" t="e">
        <f t="shared" si="17"/>
        <v>#DIV/0!</v>
      </c>
    </row>
    <row r="131" spans="1:20" ht="12" hidden="1" customHeight="1" x14ac:dyDescent="0.2">
      <c r="A131" s="167"/>
      <c r="B131" s="167"/>
      <c r="C131" s="167"/>
      <c r="D131" s="167"/>
      <c r="E131" s="167"/>
      <c r="G131" s="194" t="s">
        <v>437</v>
      </c>
      <c r="H131" s="245"/>
      <c r="I131" s="194"/>
      <c r="J131" s="194" t="s">
        <v>143</v>
      </c>
      <c r="K131" s="194"/>
      <c r="L131" s="167" t="s">
        <v>516</v>
      </c>
      <c r="M131" s="157">
        <v>0</v>
      </c>
      <c r="N131" s="157">
        <f>+'PROGRAMA 01 (CEG)'!M131+'PROGRAMA 02 (CEG)'!M131+'PROGRAMA 03 (CEG)'!M131+'PROGRAMA 04 (CEG)'!M131</f>
        <v>0</v>
      </c>
      <c r="O131" s="157">
        <f>+'PROGRAMA 01 (CEG)'!U131+'PROGRAMA 02 (CEG)'!U131+'PROGRAMA 03 (CEG)'!U131+'PROGRAMA 04 (CEG)'!U131</f>
        <v>0</v>
      </c>
      <c r="P131" s="157">
        <f>+'PROGRAMA 01 (CEG)'!V131+'PROGRAMA 02 (CEG)'!V131+'PROGRAMA 03 (CEG)'!V131+'PROGRAMA 04 (CEG)'!V131</f>
        <v>0</v>
      </c>
      <c r="Q131" s="157">
        <f>+'PROGRAMA 01 (CEG)'!W131+'PROGRAMA 02 (CEG)'!W131+'PROGRAMA 03 (CEG)'!W131+'PROGRAMA 04 (CEG)'!W131</f>
        <v>0</v>
      </c>
      <c r="R131" s="157">
        <f>+'PROGRAMA 01 (CEG)'!X131+'PROGRAMA 02 (CEG)'!X131+'PROGRAMA 03 (CEG)'!X131+'PROGRAMA 04 (CEG)'!X131</f>
        <v>0</v>
      </c>
      <c r="S131" s="157">
        <f>+'PROGRAMA 01 (CEG)'!Y131+'PROGRAMA 02 (CEG)'!Y131+'PROGRAMA 03 (CEG)'!Y131+'PROGRAMA 04 (CEG)'!Y131</f>
        <v>0</v>
      </c>
      <c r="T131" s="157" t="e">
        <f t="shared" si="17"/>
        <v>#DIV/0!</v>
      </c>
    </row>
    <row r="132" spans="1:20" ht="12" customHeight="1" x14ac:dyDescent="0.2">
      <c r="A132" s="167"/>
      <c r="B132" s="167"/>
      <c r="C132" s="167"/>
      <c r="D132" s="167"/>
      <c r="E132" s="167"/>
      <c r="G132" s="194" t="s">
        <v>437</v>
      </c>
      <c r="H132" s="245"/>
      <c r="I132" s="194"/>
      <c r="J132" s="194" t="s">
        <v>144</v>
      </c>
      <c r="K132" s="194"/>
      <c r="L132" s="167" t="s">
        <v>517</v>
      </c>
      <c r="M132" s="157">
        <f>+CONSOLIDADO!C144</f>
        <v>6956230</v>
      </c>
      <c r="N132" s="157">
        <f>+'PROGRAMA 01 (CEG)'!M132+'PROGRAMA 02 (CEG)'!M132+'PROGRAMA 03 (CEG)'!M132+'PROGRAMA 04 (CEG)'!M132</f>
        <v>10256230</v>
      </c>
      <c r="O132" s="157">
        <f>++'PROGRAMA 01 (CEG)'!N132+'PROGRAMA 02 (CEG)'!N132+'PROGRAMA 03 (CEG)'!N132+'PROGRAMA 04 (CEG)'!N132</f>
        <v>2838710.57</v>
      </c>
      <c r="P132" s="157">
        <f>++'PROGRAMA 01 (CEG)'!O132+'PROGRAMA 02 (CEG)'!O132+'PROGRAMA 03 (CEG)'!O132+'PROGRAMA 04 (CEG)'!O132</f>
        <v>1368599.1300000001</v>
      </c>
      <c r="Q132" s="157">
        <f>++'PROGRAMA 01 (CEG)'!P132+'PROGRAMA 02 (CEG)'!P132+'PROGRAMA 03 (CEG)'!P132+'PROGRAMA 04 (CEG)'!P132</f>
        <v>0</v>
      </c>
      <c r="R132" s="157">
        <f>++'PROGRAMA 01 (CEG)'!Q132+'PROGRAMA 02 (CEG)'!Q132+'PROGRAMA 03 (CEG)'!Q132+'PROGRAMA 04 (CEG)'!Q132</f>
        <v>4207309.7</v>
      </c>
      <c r="S132" s="157">
        <f>++'PROGRAMA 01 (CEG)'!R132+'PROGRAMA 02 (CEG)'!R132+'PROGRAMA 03 (CEG)'!R132+'PROGRAMA 04 (CEG)'!R132</f>
        <v>6048920.2999999998</v>
      </c>
      <c r="T132" s="157">
        <f t="shared" si="17"/>
        <v>41.021990536483685</v>
      </c>
    </row>
    <row r="133" spans="1:20" ht="12" customHeight="1" x14ac:dyDescent="0.2">
      <c r="A133" s="167"/>
      <c r="B133" s="167"/>
      <c r="C133" s="167"/>
      <c r="D133" s="167"/>
      <c r="E133" s="167"/>
      <c r="G133" s="194" t="s">
        <v>437</v>
      </c>
      <c r="H133" s="245"/>
      <c r="I133" s="194"/>
      <c r="J133" s="194" t="s">
        <v>146</v>
      </c>
      <c r="K133" s="194"/>
      <c r="L133" s="167" t="s">
        <v>518</v>
      </c>
      <c r="M133" s="157">
        <f>+CONSOLIDADO!C145</f>
        <v>80000</v>
      </c>
      <c r="N133" s="157">
        <f>+'PROGRAMA 01 (CEG)'!M133+'PROGRAMA 02 (CEG)'!M133+'PROGRAMA 03 (CEG)'!M133+'PROGRAMA 04 (CEG)'!M133</f>
        <v>80000</v>
      </c>
      <c r="O133" s="157">
        <f>+'PROGRAMA 01 (CEG)'!N133+'PROGRAMA 02 (CEG)'!N133+'PROGRAMA 03 (CEG)'!N133+'PROGRAMA 04 (CEG)'!N133</f>
        <v>0</v>
      </c>
      <c r="P133" s="157">
        <f>+'PROGRAMA 01 (CEG)'!O133+'PROGRAMA 02 (CEG)'!O133+'PROGRAMA 03 (CEG)'!O133+'PROGRAMA 04 (CEG)'!O133</f>
        <v>0</v>
      </c>
      <c r="Q133" s="157">
        <f>+'PROGRAMA 01 (CEG)'!P133+'PROGRAMA 02 (CEG)'!P133+'PROGRAMA 03 (CEG)'!P133+'PROGRAMA 04 (CEG)'!P133</f>
        <v>0</v>
      </c>
      <c r="R133" s="157">
        <f>+'PROGRAMA 01 (CEG)'!Q133+'PROGRAMA 02 (CEG)'!Q133+'PROGRAMA 03 (CEG)'!Q133+'PROGRAMA 04 (CEG)'!Q133</f>
        <v>0</v>
      </c>
      <c r="S133" s="157">
        <f>+'PROGRAMA 01 (CEG)'!R133+'PROGRAMA 02 (CEG)'!R133+'PROGRAMA 03 (CEG)'!R133+'PROGRAMA 04 (CEG)'!R133</f>
        <v>80000</v>
      </c>
      <c r="T133" s="157">
        <f t="shared" si="17"/>
        <v>0</v>
      </c>
    </row>
    <row r="134" spans="1:20" ht="12" customHeight="1" x14ac:dyDescent="0.2">
      <c r="A134" s="167"/>
      <c r="B134" s="167"/>
      <c r="C134" s="167"/>
      <c r="D134" s="167"/>
      <c r="E134" s="167"/>
      <c r="G134" s="194" t="s">
        <v>437</v>
      </c>
      <c r="H134" s="245"/>
      <c r="I134" s="194"/>
      <c r="J134" s="194" t="s">
        <v>148</v>
      </c>
      <c r="K134" s="194"/>
      <c r="L134" s="167" t="s">
        <v>519</v>
      </c>
      <c r="M134" s="157">
        <f>+CONSOLIDADO!C146</f>
        <v>155700</v>
      </c>
      <c r="N134" s="157">
        <f>+'PROGRAMA 01 (CEG)'!M134+'PROGRAMA 02 (CEG)'!M134+'PROGRAMA 03 (CEG)'!M134+'PROGRAMA 04 (CEG)'!M134</f>
        <v>155700</v>
      </c>
      <c r="O134" s="157">
        <f>++'PROGRAMA 01 (CEG)'!N134+'PROGRAMA 02 (CEG)'!N134+'PROGRAMA 03 (CEG)'!N134+'PROGRAMA 04 (CEG)'!N134</f>
        <v>0</v>
      </c>
      <c r="P134" s="157">
        <f>++'PROGRAMA 01 (CEG)'!O134+'PROGRAMA 02 (CEG)'!O134+'PROGRAMA 03 (CEG)'!O134+'PROGRAMA 04 (CEG)'!O134</f>
        <v>0</v>
      </c>
      <c r="Q134" s="157">
        <f>++'PROGRAMA 01 (CEG)'!P134+'PROGRAMA 02 (CEG)'!P134+'PROGRAMA 03 (CEG)'!P134+'PROGRAMA 04 (CEG)'!P134</f>
        <v>0</v>
      </c>
      <c r="R134" s="157">
        <f>++'PROGRAMA 01 (CEG)'!Q134+'PROGRAMA 02 (CEG)'!Q134+'PROGRAMA 03 (CEG)'!Q134+'PROGRAMA 04 (CEG)'!Q134</f>
        <v>0</v>
      </c>
      <c r="S134" s="157">
        <f>++'PROGRAMA 01 (CEG)'!R134+'PROGRAMA 02 (CEG)'!R134+'PROGRAMA 03 (CEG)'!R134+'PROGRAMA 04 (CEG)'!R134</f>
        <v>155700</v>
      </c>
      <c r="T134" s="157">
        <f t="shared" si="17"/>
        <v>0</v>
      </c>
    </row>
    <row r="135" spans="1:20" ht="12" customHeight="1" x14ac:dyDescent="0.2">
      <c r="A135" s="167"/>
      <c r="B135" s="167"/>
      <c r="C135" s="167"/>
      <c r="D135" s="167"/>
      <c r="E135" s="167"/>
      <c r="G135" s="194" t="s">
        <v>437</v>
      </c>
      <c r="H135" s="245"/>
      <c r="I135" s="194"/>
      <c r="J135" s="194" t="s">
        <v>150</v>
      </c>
      <c r="K135" s="194"/>
      <c r="L135" s="167" t="s">
        <v>520</v>
      </c>
      <c r="M135" s="157">
        <f>+CONSOLIDADO!C147</f>
        <v>50000</v>
      </c>
      <c r="N135" s="157">
        <f>+'PROGRAMA 01 (CEG)'!M135+'PROGRAMA 02 (CEG)'!M135+'PROGRAMA 03 (CEG)'!M135+'PROGRAMA 04 (CEG)'!M135</f>
        <v>50000</v>
      </c>
      <c r="O135" s="157">
        <f>++'PROGRAMA 01 (CEG)'!N135+'PROGRAMA 02 (CEG)'!N135+'PROGRAMA 03 (CEG)'!N135+'PROGRAMA 04 (CEG)'!N135</f>
        <v>0</v>
      </c>
      <c r="P135" s="157">
        <f>++'PROGRAMA 01 (CEG)'!O135+'PROGRAMA 02 (CEG)'!O135+'PROGRAMA 03 (CEG)'!O135+'PROGRAMA 04 (CEG)'!O135</f>
        <v>0</v>
      </c>
      <c r="Q135" s="157">
        <f>++'PROGRAMA 01 (CEG)'!P135+'PROGRAMA 02 (CEG)'!P135+'PROGRAMA 03 (CEG)'!P135+'PROGRAMA 04 (CEG)'!P135</f>
        <v>0</v>
      </c>
      <c r="R135" s="157">
        <f>++'PROGRAMA 01 (CEG)'!Q135+'PROGRAMA 02 (CEG)'!Q135+'PROGRAMA 03 (CEG)'!Q135+'PROGRAMA 04 (CEG)'!Q135</f>
        <v>0</v>
      </c>
      <c r="S135" s="157">
        <f>++'PROGRAMA 01 (CEG)'!R135+'PROGRAMA 02 (CEG)'!R135+'PROGRAMA 03 (CEG)'!R135+'PROGRAMA 04 (CEG)'!R135</f>
        <v>50000</v>
      </c>
      <c r="T135" s="157">
        <f t="shared" si="17"/>
        <v>0</v>
      </c>
    </row>
    <row r="136" spans="1:20" ht="12" customHeight="1" x14ac:dyDescent="0.2">
      <c r="A136" s="167"/>
      <c r="B136" s="167"/>
      <c r="C136" s="167"/>
      <c r="D136" s="167"/>
      <c r="E136" s="167"/>
      <c r="G136" s="195" t="s">
        <v>437</v>
      </c>
      <c r="H136" s="246"/>
      <c r="I136" s="195"/>
      <c r="J136" s="195" t="s">
        <v>151</v>
      </c>
      <c r="K136" s="195"/>
      <c r="L136" s="192" t="s">
        <v>152</v>
      </c>
      <c r="M136" s="193">
        <f>SUM(M137:M138)</f>
        <v>20569125</v>
      </c>
      <c r="N136" s="193">
        <f t="shared" ref="N136:S136" si="27">SUM(N137:N138)</f>
        <v>20569125</v>
      </c>
      <c r="O136" s="193">
        <f t="shared" si="27"/>
        <v>5382942.4699999988</v>
      </c>
      <c r="P136" s="193">
        <f t="shared" si="27"/>
        <v>1189944.0499999998</v>
      </c>
      <c r="Q136" s="193">
        <f t="shared" si="27"/>
        <v>0</v>
      </c>
      <c r="R136" s="193">
        <f t="shared" si="27"/>
        <v>6572886.5199999996</v>
      </c>
      <c r="S136" s="193">
        <f t="shared" si="27"/>
        <v>13996238.48</v>
      </c>
      <c r="T136" s="193">
        <f t="shared" si="17"/>
        <v>31.955110001033098</v>
      </c>
    </row>
    <row r="137" spans="1:20" ht="12.6" customHeight="1" x14ac:dyDescent="0.2">
      <c r="A137" s="167"/>
      <c r="B137" s="167"/>
      <c r="C137" s="167"/>
      <c r="D137" s="167"/>
      <c r="E137" s="167"/>
      <c r="G137" s="194" t="s">
        <v>437</v>
      </c>
      <c r="H137" s="245"/>
      <c r="I137" s="194"/>
      <c r="J137" s="194" t="s">
        <v>153</v>
      </c>
      <c r="K137" s="194"/>
      <c r="L137" s="167" t="s">
        <v>521</v>
      </c>
      <c r="M137" s="157">
        <f>+CONSOLIDADO!C151</f>
        <v>140000</v>
      </c>
      <c r="N137" s="157">
        <f>+'PROGRAMA 01 (CEG)'!M137+'PROGRAMA 02 (CEG)'!M137+'PROGRAMA 03 (CEG)'!M137+'PROGRAMA 04 (CEG)'!M137</f>
        <v>140000</v>
      </c>
      <c r="O137" s="157">
        <f>++'PROGRAMA 01 (CEG)'!N137+'PROGRAMA 02 (CEG)'!N137+'PROGRAMA 03 (CEG)'!N137+'PROGRAMA 04 (CEG)'!N137</f>
        <v>0</v>
      </c>
      <c r="P137" s="157">
        <f>++'PROGRAMA 01 (CEG)'!O137+'PROGRAMA 02 (CEG)'!O137+'PROGRAMA 03 (CEG)'!O137+'PROGRAMA 04 (CEG)'!O137</f>
        <v>0</v>
      </c>
      <c r="Q137" s="157">
        <f>++'PROGRAMA 01 (CEG)'!P137+'PROGRAMA 02 (CEG)'!P137+'PROGRAMA 03 (CEG)'!P137+'PROGRAMA 04 (CEG)'!P137</f>
        <v>0</v>
      </c>
      <c r="R137" s="157">
        <f>++'PROGRAMA 01 (CEG)'!Q137+'PROGRAMA 02 (CEG)'!Q137+'PROGRAMA 03 (CEG)'!Q137+'PROGRAMA 04 (CEG)'!Q137</f>
        <v>0</v>
      </c>
      <c r="S137" s="157">
        <f>++'PROGRAMA 01 (CEG)'!R137+'PROGRAMA 02 (CEG)'!R137+'PROGRAMA 03 (CEG)'!R137+'PROGRAMA 04 (CEG)'!R137</f>
        <v>140000</v>
      </c>
      <c r="T137" s="157">
        <f t="shared" si="17"/>
        <v>0</v>
      </c>
    </row>
    <row r="138" spans="1:20" ht="12" customHeight="1" x14ac:dyDescent="0.2">
      <c r="A138" s="167"/>
      <c r="B138" s="167"/>
      <c r="C138" s="167"/>
      <c r="D138" s="167"/>
      <c r="E138" s="167"/>
      <c r="G138" s="194" t="s">
        <v>437</v>
      </c>
      <c r="H138" s="245"/>
      <c r="I138" s="194"/>
      <c r="J138" s="194" t="s">
        <v>155</v>
      </c>
      <c r="K138" s="194"/>
      <c r="L138" s="167" t="s">
        <v>522</v>
      </c>
      <c r="M138" s="157">
        <f>+CONSOLIDADO!C152</f>
        <v>20429125</v>
      </c>
      <c r="N138" s="157">
        <f>+'PROGRAMA 01 (CEG)'!M138+'PROGRAMA 02 (CEG)'!M138+'PROGRAMA 03 (CEG)'!M138+'PROGRAMA 04 (CEG)'!M138</f>
        <v>20429125</v>
      </c>
      <c r="O138" s="157">
        <f>++'PROGRAMA 01 (CEG)'!N138+'PROGRAMA 02 (CEG)'!N138+'PROGRAMA 03 (CEG)'!N138+'PROGRAMA 04 (CEG)'!N138</f>
        <v>5382942.4699999988</v>
      </c>
      <c r="P138" s="157">
        <f>++'PROGRAMA 01 (CEG)'!O138+'PROGRAMA 02 (CEG)'!O138+'PROGRAMA 03 (CEG)'!O138+'PROGRAMA 04 (CEG)'!O138</f>
        <v>1189944.0499999998</v>
      </c>
      <c r="Q138" s="157">
        <f>++'PROGRAMA 01 (CEG)'!P138+'PROGRAMA 02 (CEG)'!P138+'PROGRAMA 03 (CEG)'!P138+'PROGRAMA 04 (CEG)'!P138</f>
        <v>0</v>
      </c>
      <c r="R138" s="157">
        <f>++'PROGRAMA 01 (CEG)'!Q138+'PROGRAMA 02 (CEG)'!Q138+'PROGRAMA 03 (CEG)'!Q138+'PROGRAMA 04 (CEG)'!Q138</f>
        <v>6572886.5199999996</v>
      </c>
      <c r="S138" s="157">
        <f>++'PROGRAMA 01 (CEG)'!R138+'PROGRAMA 02 (CEG)'!R138+'PROGRAMA 03 (CEG)'!R138+'PROGRAMA 04 (CEG)'!R138</f>
        <v>13856238.48</v>
      </c>
      <c r="T138" s="157">
        <f t="shared" si="17"/>
        <v>32.174097128486899</v>
      </c>
    </row>
    <row r="139" spans="1:20" ht="12" hidden="1" customHeight="1" x14ac:dyDescent="0.2">
      <c r="A139" s="167"/>
      <c r="B139" s="167"/>
      <c r="C139" s="167"/>
      <c r="D139" s="167"/>
      <c r="E139" s="167"/>
      <c r="G139" s="195" t="s">
        <v>437</v>
      </c>
      <c r="H139" s="246"/>
      <c r="I139" s="195"/>
      <c r="J139" s="195" t="s">
        <v>523</v>
      </c>
      <c r="K139" s="195"/>
      <c r="L139" s="192" t="s">
        <v>524</v>
      </c>
      <c r="M139" s="157">
        <v>0</v>
      </c>
      <c r="N139" s="157">
        <v>0</v>
      </c>
      <c r="T139" s="157" t="e">
        <f t="shared" si="17"/>
        <v>#DIV/0!</v>
      </c>
    </row>
    <row r="140" spans="1:20" ht="12" hidden="1" customHeight="1" x14ac:dyDescent="0.2">
      <c r="A140" s="167"/>
      <c r="B140" s="167"/>
      <c r="C140" s="167"/>
      <c r="D140" s="167"/>
      <c r="E140" s="167"/>
      <c r="G140" s="194" t="s">
        <v>437</v>
      </c>
      <c r="H140" s="245"/>
      <c r="I140" s="194"/>
      <c r="J140" s="194" t="s">
        <v>525</v>
      </c>
      <c r="K140" s="194"/>
      <c r="L140" s="167" t="s">
        <v>526</v>
      </c>
      <c r="M140" s="157">
        <v>0</v>
      </c>
      <c r="N140" s="157">
        <v>0</v>
      </c>
      <c r="T140" s="157" t="e">
        <f t="shared" si="17"/>
        <v>#DIV/0!</v>
      </c>
    </row>
    <row r="141" spans="1:20" ht="12" hidden="1" customHeight="1" x14ac:dyDescent="0.2">
      <c r="A141" s="167"/>
      <c r="B141" s="167"/>
      <c r="C141" s="167"/>
      <c r="D141" s="167"/>
      <c r="E141" s="167"/>
      <c r="G141" s="194" t="s">
        <v>437</v>
      </c>
      <c r="H141" s="245"/>
      <c r="I141" s="194"/>
      <c r="J141" s="194" t="s">
        <v>527</v>
      </c>
      <c r="K141" s="194"/>
      <c r="L141" s="167" t="s">
        <v>528</v>
      </c>
      <c r="M141" s="157">
        <v>0</v>
      </c>
      <c r="N141" s="157">
        <v>0</v>
      </c>
      <c r="T141" s="157" t="e">
        <f t="shared" si="17"/>
        <v>#DIV/0!</v>
      </c>
    </row>
    <row r="142" spans="1:20" ht="12" hidden="1" customHeight="1" x14ac:dyDescent="0.2">
      <c r="A142" s="167"/>
      <c r="B142" s="167"/>
      <c r="C142" s="167"/>
      <c r="D142" s="167"/>
      <c r="E142" s="167"/>
      <c r="G142" s="194" t="s">
        <v>437</v>
      </c>
      <c r="H142" s="245"/>
      <c r="I142" s="194"/>
      <c r="J142" s="194" t="s">
        <v>529</v>
      </c>
      <c r="K142" s="194"/>
      <c r="L142" s="167" t="s">
        <v>530</v>
      </c>
      <c r="M142" s="157">
        <v>0</v>
      </c>
      <c r="N142" s="157">
        <v>0</v>
      </c>
      <c r="T142" s="157" t="e">
        <f t="shared" si="17"/>
        <v>#DIV/0!</v>
      </c>
    </row>
    <row r="143" spans="1:20" ht="12" hidden="1" customHeight="1" x14ac:dyDescent="0.2">
      <c r="A143" s="167"/>
      <c r="B143" s="167"/>
      <c r="C143" s="167"/>
      <c r="D143" s="167"/>
      <c r="E143" s="167"/>
      <c r="G143" s="194" t="s">
        <v>437</v>
      </c>
      <c r="H143" s="245"/>
      <c r="I143" s="194"/>
      <c r="J143" s="194" t="s">
        <v>531</v>
      </c>
      <c r="K143" s="194"/>
      <c r="L143" s="167" t="s">
        <v>532</v>
      </c>
      <c r="M143" s="157">
        <v>0</v>
      </c>
      <c r="N143" s="157">
        <v>0</v>
      </c>
      <c r="T143" s="157" t="e">
        <f t="shared" si="17"/>
        <v>#DIV/0!</v>
      </c>
    </row>
    <row r="144" spans="1:20" ht="12" customHeight="1" x14ac:dyDescent="0.2">
      <c r="A144" s="167"/>
      <c r="B144" s="167"/>
      <c r="C144" s="167"/>
      <c r="D144" s="167"/>
      <c r="E144" s="167"/>
      <c r="G144" s="195" t="s">
        <v>437</v>
      </c>
      <c r="H144" s="246"/>
      <c r="I144" s="195"/>
      <c r="J144" s="195" t="s">
        <v>157</v>
      </c>
      <c r="K144" s="195"/>
      <c r="L144" s="192" t="s">
        <v>533</v>
      </c>
      <c r="M144" s="193">
        <f t="shared" ref="M144:S144" si="28">SUM(M145:M152)</f>
        <v>32657925.439999998</v>
      </c>
      <c r="N144" s="193">
        <f t="shared" si="28"/>
        <v>38760128.439999998</v>
      </c>
      <c r="O144" s="193">
        <f t="shared" si="28"/>
        <v>7216814.2999999989</v>
      </c>
      <c r="P144" s="193">
        <f t="shared" si="28"/>
        <v>5804149.4900000002</v>
      </c>
      <c r="Q144" s="193">
        <f t="shared" si="28"/>
        <v>0</v>
      </c>
      <c r="R144" s="193">
        <f t="shared" si="28"/>
        <v>13020963.789999999</v>
      </c>
      <c r="S144" s="193">
        <f t="shared" si="28"/>
        <v>25739164.649999999</v>
      </c>
      <c r="T144" s="193">
        <f t="shared" si="17"/>
        <v>33.59370650733581</v>
      </c>
    </row>
    <row r="145" spans="1:20" ht="12" customHeight="1" x14ac:dyDescent="0.2">
      <c r="A145" s="167"/>
      <c r="B145" s="167"/>
      <c r="C145" s="167"/>
      <c r="D145" s="167"/>
      <c r="E145" s="167"/>
      <c r="G145" s="194" t="s">
        <v>437</v>
      </c>
      <c r="H145" s="245"/>
      <c r="I145" s="194"/>
      <c r="J145" s="194" t="s">
        <v>159</v>
      </c>
      <c r="K145" s="194"/>
      <c r="L145" s="167" t="s">
        <v>534</v>
      </c>
      <c r="M145" s="157">
        <f>+CONSOLIDADO!C156</f>
        <v>1526206</v>
      </c>
      <c r="N145" s="157">
        <f>+CONSOLIDADO!F156</f>
        <v>2639659</v>
      </c>
      <c r="O145" s="157">
        <f>++'PROGRAMA 01 (CEG)'!N145+'PROGRAMA 02 (CEG)'!N145+'PROGRAMA 03 (CEG)'!N145+'PROGRAMA 04 (CEG)'!N145</f>
        <v>1195678.3799999999</v>
      </c>
      <c r="P145" s="157">
        <f>++'PROGRAMA 01 (CEG)'!O145+'PROGRAMA 02 (CEG)'!O145+'PROGRAMA 03 (CEG)'!O145+'PROGRAMA 04 (CEG)'!O145</f>
        <v>448949</v>
      </c>
      <c r="Q145" s="157">
        <f>++'PROGRAMA 01 (CEG)'!P145+'PROGRAMA 02 (CEG)'!P145+'PROGRAMA 03 (CEG)'!P145+'PROGRAMA 04 (CEG)'!P145</f>
        <v>0</v>
      </c>
      <c r="R145" s="157">
        <f>++'PROGRAMA 01 (CEG)'!Q145+'PROGRAMA 02 (CEG)'!Q145+'PROGRAMA 03 (CEG)'!Q145+'PROGRAMA 04 (CEG)'!Q145</f>
        <v>1644627.38</v>
      </c>
      <c r="S145" s="157">
        <f>++'PROGRAMA 01 (CEG)'!R145+'PROGRAMA 02 (CEG)'!R145+'PROGRAMA 03 (CEG)'!R145+'PROGRAMA 04 (CEG)'!R145</f>
        <v>995031.62</v>
      </c>
      <c r="T145" s="157">
        <f t="shared" si="17"/>
        <v>62.304539336330933</v>
      </c>
    </row>
    <row r="146" spans="1:20" ht="12" customHeight="1" x14ac:dyDescent="0.2">
      <c r="A146" s="167"/>
      <c r="B146" s="167"/>
      <c r="C146" s="167"/>
      <c r="D146" s="167"/>
      <c r="E146" s="167"/>
      <c r="G146" s="194" t="s">
        <v>437</v>
      </c>
      <c r="H146" s="245"/>
      <c r="I146" s="194"/>
      <c r="J146" s="194" t="s">
        <v>161</v>
      </c>
      <c r="K146" s="194"/>
      <c r="L146" s="167" t="s">
        <v>535</v>
      </c>
      <c r="M146" s="157">
        <f>+CONSOLIDADO!C157</f>
        <v>7578992</v>
      </c>
      <c r="N146" s="157">
        <f>+CONSOLIDADO!F157</f>
        <v>7708992</v>
      </c>
      <c r="O146" s="157">
        <f>++'PROGRAMA 01 (CEG)'!N146+'PROGRAMA 02 (CEG)'!N146+'PROGRAMA 03 (CEG)'!N146+'PROGRAMA 04 (CEG)'!N146</f>
        <v>1341230</v>
      </c>
      <c r="P146" s="157">
        <f>++'PROGRAMA 01 (CEG)'!O146+'PROGRAMA 02 (CEG)'!O146+'PROGRAMA 03 (CEG)'!O146+'PROGRAMA 04 (CEG)'!O146</f>
        <v>641345.6</v>
      </c>
      <c r="Q146" s="157">
        <f>++'PROGRAMA 01 (CEG)'!P146+'PROGRAMA 02 (CEG)'!P146+'PROGRAMA 03 (CEG)'!P146+'PROGRAMA 04 (CEG)'!P146</f>
        <v>0</v>
      </c>
      <c r="R146" s="157">
        <f>++'PROGRAMA 01 (CEG)'!Q146+'PROGRAMA 02 (CEG)'!Q146+'PROGRAMA 03 (CEG)'!Q146+'PROGRAMA 04 (CEG)'!Q146</f>
        <v>1982575.6</v>
      </c>
      <c r="S146" s="157">
        <f>++'PROGRAMA 01 (CEG)'!R146+'PROGRAMA 02 (CEG)'!R146+'PROGRAMA 03 (CEG)'!R146+'PROGRAMA 04 (CEG)'!R146</f>
        <v>5726416.4000000004</v>
      </c>
      <c r="T146" s="157">
        <f t="shared" ref="T146:T209" si="29">+R146/N146*100</f>
        <v>25.717702132782083</v>
      </c>
    </row>
    <row r="147" spans="1:20" ht="12" customHeight="1" x14ac:dyDescent="0.2">
      <c r="A147" s="167"/>
      <c r="B147" s="167"/>
      <c r="C147" s="167"/>
      <c r="D147" s="167"/>
      <c r="E147" s="167"/>
      <c r="G147" s="194" t="s">
        <v>437</v>
      </c>
      <c r="H147" s="245"/>
      <c r="I147" s="194"/>
      <c r="J147" s="194" t="s">
        <v>163</v>
      </c>
      <c r="K147" s="194"/>
      <c r="L147" s="167" t="s">
        <v>536</v>
      </c>
      <c r="M147" s="157">
        <f>+CONSOLIDADO!C158</f>
        <v>5093200</v>
      </c>
      <c r="N147" s="157">
        <f>+CONSOLIDADO!F158</f>
        <v>4733200</v>
      </c>
      <c r="O147" s="157">
        <f>++'PROGRAMA 01 (CEG)'!N147+'PROGRAMA 02 (CEG)'!N147+'PROGRAMA 03 (CEG)'!N147+'PROGRAMA 04 (CEG)'!N147</f>
        <v>896176.98</v>
      </c>
      <c r="P147" s="157">
        <f>++'PROGRAMA 01 (CEG)'!O147+'PROGRAMA 02 (CEG)'!O147+'PROGRAMA 03 (CEG)'!O147+'PROGRAMA 04 (CEG)'!O147</f>
        <v>94458.96</v>
      </c>
      <c r="Q147" s="157">
        <f>++'PROGRAMA 01 (CEG)'!P147+'PROGRAMA 02 (CEG)'!P147+'PROGRAMA 03 (CEG)'!P147+'PROGRAMA 04 (CEG)'!P147</f>
        <v>0</v>
      </c>
      <c r="R147" s="157">
        <f>++'PROGRAMA 01 (CEG)'!Q147+'PROGRAMA 02 (CEG)'!Q147+'PROGRAMA 03 (CEG)'!Q147+'PROGRAMA 04 (CEG)'!Q147</f>
        <v>990635.94</v>
      </c>
      <c r="S147" s="157">
        <f>++'PROGRAMA 01 (CEG)'!R147+'PROGRAMA 02 (CEG)'!R147+'PROGRAMA 03 (CEG)'!R147+'PROGRAMA 04 (CEG)'!R147</f>
        <v>3742564.06</v>
      </c>
      <c r="T147" s="157">
        <f t="shared" si="29"/>
        <v>20.92951787374292</v>
      </c>
    </row>
    <row r="148" spans="1:20" ht="12" customHeight="1" x14ac:dyDescent="0.2">
      <c r="A148" s="167"/>
      <c r="B148" s="167"/>
      <c r="C148" s="167"/>
      <c r="D148" s="167"/>
      <c r="E148" s="167"/>
      <c r="G148" s="194" t="s">
        <v>437</v>
      </c>
      <c r="H148" s="245"/>
      <c r="I148" s="194"/>
      <c r="J148" s="194" t="s">
        <v>165</v>
      </c>
      <c r="K148" s="194"/>
      <c r="L148" s="167" t="s">
        <v>537</v>
      </c>
      <c r="M148" s="157">
        <f>+CONSOLIDADO!C159</f>
        <v>9061866.4000000004</v>
      </c>
      <c r="N148" s="157">
        <f>+CONSOLIDADO!F159</f>
        <v>11858616.4</v>
      </c>
      <c r="O148" s="157">
        <f>++'PROGRAMA 01 (CEG)'!N148+'PROGRAMA 02 (CEG)'!N148+'PROGRAMA 03 (CEG)'!N148+'PROGRAMA 04 (CEG)'!N148</f>
        <v>1447078</v>
      </c>
      <c r="P148" s="157">
        <f>++'PROGRAMA 01 (CEG)'!O148+'PROGRAMA 02 (CEG)'!O148+'PROGRAMA 03 (CEG)'!O148+'PROGRAMA 04 (CEG)'!O148</f>
        <v>4031495.35</v>
      </c>
      <c r="Q148" s="157">
        <f>++'PROGRAMA 01 (CEG)'!P148+'PROGRAMA 02 (CEG)'!P148+'PROGRAMA 03 (CEG)'!P148+'PROGRAMA 04 (CEG)'!P148</f>
        <v>0</v>
      </c>
      <c r="R148" s="157">
        <f>++'PROGRAMA 01 (CEG)'!Q148+'PROGRAMA 02 (CEG)'!Q148+'PROGRAMA 03 (CEG)'!Q148+'PROGRAMA 04 (CEG)'!Q148</f>
        <v>5478573.3499999996</v>
      </c>
      <c r="S148" s="157">
        <f>++'PROGRAMA 01 (CEG)'!R148+'PROGRAMA 02 (CEG)'!R148+'PROGRAMA 03 (CEG)'!R148+'PROGRAMA 04 (CEG)'!R148</f>
        <v>6380043.0499999998</v>
      </c>
      <c r="T148" s="157">
        <f t="shared" si="29"/>
        <v>46.199094103423391</v>
      </c>
    </row>
    <row r="149" spans="1:20" ht="12" customHeight="1" x14ac:dyDescent="0.2">
      <c r="A149" s="167"/>
      <c r="B149" s="167"/>
      <c r="C149" s="167"/>
      <c r="D149" s="167"/>
      <c r="E149" s="167"/>
      <c r="G149" s="194" t="s">
        <v>437</v>
      </c>
      <c r="H149" s="245"/>
      <c r="I149" s="194"/>
      <c r="J149" s="194" t="s">
        <v>166</v>
      </c>
      <c r="K149" s="194"/>
      <c r="L149" s="167" t="s">
        <v>538</v>
      </c>
      <c r="M149" s="157">
        <f>+CONSOLIDADO!C160</f>
        <v>9397661.0399999991</v>
      </c>
      <c r="N149" s="157">
        <f>+CONSOLIDADO!F160</f>
        <v>11819661.039999999</v>
      </c>
      <c r="O149" s="157">
        <f>++'PROGRAMA 01 (CEG)'!N149+'PROGRAMA 02 (CEG)'!N149+'PROGRAMA 03 (CEG)'!N149+'PROGRAMA 04 (CEG)'!N149</f>
        <v>2336650.94</v>
      </c>
      <c r="P149" s="157">
        <f>++'PROGRAMA 01 (CEG)'!O149+'PROGRAMA 02 (CEG)'!O149+'PROGRAMA 03 (CEG)'!O149+'PROGRAMA 04 (CEG)'!O149</f>
        <v>587900.57999999996</v>
      </c>
      <c r="Q149" s="157">
        <f>++'PROGRAMA 01 (CEG)'!P149+'PROGRAMA 02 (CEG)'!P149+'PROGRAMA 03 (CEG)'!P149+'PROGRAMA 04 (CEG)'!P149</f>
        <v>0</v>
      </c>
      <c r="R149" s="157">
        <f>++'PROGRAMA 01 (CEG)'!Q149+'PROGRAMA 02 (CEG)'!Q149+'PROGRAMA 03 (CEG)'!Q149+'PROGRAMA 04 (CEG)'!Q149</f>
        <v>2924551.52</v>
      </c>
      <c r="S149" s="157">
        <f>++'PROGRAMA 01 (CEG)'!R149+'PROGRAMA 02 (CEG)'!R149+'PROGRAMA 03 (CEG)'!R149+'PROGRAMA 04 (CEG)'!R149</f>
        <v>8895109.5199999996</v>
      </c>
      <c r="T149" s="157">
        <f t="shared" si="29"/>
        <v>24.743108199996236</v>
      </c>
    </row>
    <row r="150" spans="1:20" ht="12" hidden="1" customHeight="1" x14ac:dyDescent="0.2">
      <c r="A150" s="167"/>
      <c r="B150" s="167"/>
      <c r="C150" s="167"/>
      <c r="D150" s="167"/>
      <c r="E150" s="167"/>
      <c r="G150" s="194" t="s">
        <v>437</v>
      </c>
      <c r="H150" s="245"/>
      <c r="I150" s="194"/>
      <c r="J150" s="194" t="s">
        <v>168</v>
      </c>
      <c r="K150" s="194"/>
      <c r="L150" s="167" t="s">
        <v>539</v>
      </c>
      <c r="M150" s="157">
        <v>0</v>
      </c>
      <c r="N150" s="157">
        <f>+'PROGRAMA 01 (CEG)'!M150+'PROGRAMA 02 (CEG)'!M150+'PROGRAMA 03 (CEG)'!M150+'PROGRAMA 04 (CEG)'!M150</f>
        <v>0</v>
      </c>
      <c r="O150" s="157">
        <f>++'PROGRAMA 01 (CEG)'!N150+'PROGRAMA 02 (CEG)'!N150+'PROGRAMA 03 (CEG)'!N150+'PROGRAMA 04 (CEG)'!N150</f>
        <v>0</v>
      </c>
      <c r="P150" s="157">
        <f>++'PROGRAMA 01 (CEG)'!O150+'PROGRAMA 02 (CEG)'!O150+'PROGRAMA 03 (CEG)'!O150+'PROGRAMA 04 (CEG)'!O150</f>
        <v>0</v>
      </c>
      <c r="Q150" s="157">
        <f>++'PROGRAMA 01 (CEG)'!P150+'PROGRAMA 02 (CEG)'!P150+'PROGRAMA 03 (CEG)'!P150+'PROGRAMA 04 (CEG)'!P150</f>
        <v>0</v>
      </c>
      <c r="R150" s="157">
        <f>++'PROGRAMA 01 (CEG)'!Q150+'PROGRAMA 02 (CEG)'!Q150+'PROGRAMA 03 (CEG)'!Q150+'PROGRAMA 04 (CEG)'!Q150</f>
        <v>0</v>
      </c>
      <c r="S150" s="157">
        <f>++'PROGRAMA 01 (CEG)'!R150+'PROGRAMA 02 (CEG)'!R150+'PROGRAMA 03 (CEG)'!R150+'PROGRAMA 04 (CEG)'!R150</f>
        <v>0</v>
      </c>
      <c r="T150" s="157" t="e">
        <f t="shared" si="29"/>
        <v>#DIV/0!</v>
      </c>
    </row>
    <row r="151" spans="1:20" ht="12" hidden="1" customHeight="1" x14ac:dyDescent="0.2">
      <c r="A151" s="167"/>
      <c r="B151" s="167"/>
      <c r="C151" s="167"/>
      <c r="D151" s="167"/>
      <c r="E151" s="167"/>
      <c r="G151" s="200" t="s">
        <v>437</v>
      </c>
      <c r="H151" s="248"/>
      <c r="I151" s="200"/>
      <c r="J151" s="194" t="s">
        <v>170</v>
      </c>
      <c r="K151" s="194"/>
      <c r="L151" s="167" t="s">
        <v>540</v>
      </c>
      <c r="M151" s="157">
        <v>0</v>
      </c>
      <c r="N151" s="157">
        <f>+'PROGRAMA 01 (CEG)'!M151+'PROGRAMA 02 (CEG)'!M151+'PROGRAMA 03 (CEG)'!M151+'PROGRAMA 04 (CEG)'!M151</f>
        <v>0</v>
      </c>
      <c r="O151" s="157">
        <f>++'PROGRAMA 01 (CEG)'!N151+'PROGRAMA 02 (CEG)'!N151+'PROGRAMA 03 (CEG)'!N151+'PROGRAMA 04 (CEG)'!N151</f>
        <v>0</v>
      </c>
      <c r="P151" s="157">
        <f>++'PROGRAMA 01 (CEG)'!O151+'PROGRAMA 02 (CEG)'!O151+'PROGRAMA 03 (CEG)'!O151+'PROGRAMA 04 (CEG)'!O151</f>
        <v>0</v>
      </c>
      <c r="Q151" s="157">
        <f>++'PROGRAMA 01 (CEG)'!P151+'PROGRAMA 02 (CEG)'!P151+'PROGRAMA 03 (CEG)'!P151+'PROGRAMA 04 (CEG)'!P151</f>
        <v>0</v>
      </c>
      <c r="R151" s="157">
        <f>++'PROGRAMA 01 (CEG)'!Q151+'PROGRAMA 02 (CEG)'!Q151+'PROGRAMA 03 (CEG)'!Q151+'PROGRAMA 04 (CEG)'!Q151</f>
        <v>0</v>
      </c>
      <c r="S151" s="157">
        <f>++'PROGRAMA 01 (CEG)'!R151+'PROGRAMA 02 (CEG)'!R151+'PROGRAMA 03 (CEG)'!R151+'PROGRAMA 04 (CEG)'!R151</f>
        <v>0</v>
      </c>
      <c r="T151" s="157" t="e">
        <f t="shared" si="29"/>
        <v>#DIV/0!</v>
      </c>
    </row>
    <row r="152" spans="1:20" ht="12" hidden="1" customHeight="1" x14ac:dyDescent="0.2">
      <c r="A152" s="167"/>
      <c r="B152" s="167"/>
      <c r="C152" s="167"/>
      <c r="D152" s="167"/>
      <c r="E152" s="167"/>
      <c r="G152" s="200" t="s">
        <v>437</v>
      </c>
      <c r="H152" s="248"/>
      <c r="I152" s="200"/>
      <c r="J152" s="194" t="s">
        <v>172</v>
      </c>
      <c r="K152" s="194"/>
      <c r="L152" s="167" t="s">
        <v>541</v>
      </c>
      <c r="M152" s="157">
        <v>0</v>
      </c>
      <c r="N152" s="157">
        <f>+'PROGRAMA 01 (CEG)'!M152+'PROGRAMA 02 (CEG)'!M152+'PROGRAMA 03 (CEG)'!M152+'PROGRAMA 04 (CEG)'!M152</f>
        <v>0</v>
      </c>
      <c r="O152" s="157">
        <f>++'PROGRAMA 01 (CEG)'!N152+'PROGRAMA 02 (CEG)'!N152+'PROGRAMA 03 (CEG)'!N152+'PROGRAMA 04 (CEG)'!N152</f>
        <v>0</v>
      </c>
      <c r="P152" s="157">
        <f>++'PROGRAMA 01 (CEG)'!O152+'PROGRAMA 02 (CEG)'!O152+'PROGRAMA 03 (CEG)'!O152+'PROGRAMA 04 (CEG)'!O152</f>
        <v>0</v>
      </c>
      <c r="Q152" s="157">
        <f>++'PROGRAMA 01 (CEG)'!P152+'PROGRAMA 02 (CEG)'!P152+'PROGRAMA 03 (CEG)'!P152+'PROGRAMA 04 (CEG)'!P152</f>
        <v>0</v>
      </c>
      <c r="R152" s="157">
        <f>++'PROGRAMA 01 (CEG)'!Q152+'PROGRAMA 02 (CEG)'!Q152+'PROGRAMA 03 (CEG)'!Q152+'PROGRAMA 04 (CEG)'!Q152</f>
        <v>0</v>
      </c>
      <c r="S152" s="157">
        <f>++'PROGRAMA 01 (CEG)'!R152+'PROGRAMA 02 (CEG)'!R152+'PROGRAMA 03 (CEG)'!R152+'PROGRAMA 04 (CEG)'!R152</f>
        <v>0</v>
      </c>
      <c r="T152" s="157" t="e">
        <f t="shared" si="29"/>
        <v>#DIV/0!</v>
      </c>
    </row>
    <row r="153" spans="1:20" ht="12" hidden="1" customHeight="1" x14ac:dyDescent="0.2">
      <c r="A153" s="167"/>
      <c r="B153" s="167"/>
      <c r="C153" s="167"/>
      <c r="D153" s="167"/>
      <c r="E153" s="167"/>
      <c r="G153" s="200"/>
      <c r="H153" s="248"/>
      <c r="I153" s="200"/>
      <c r="J153" s="194"/>
      <c r="K153" s="194"/>
      <c r="L153" s="167"/>
      <c r="M153" s="157">
        <v>0</v>
      </c>
      <c r="N153" s="157">
        <v>0</v>
      </c>
      <c r="T153" s="157" t="e">
        <f t="shared" si="29"/>
        <v>#DIV/0!</v>
      </c>
    </row>
    <row r="154" spans="1:20" ht="12" hidden="1" customHeight="1" x14ac:dyDescent="0.2">
      <c r="A154" s="167"/>
      <c r="B154" s="167"/>
      <c r="C154" s="167"/>
      <c r="D154" s="167"/>
      <c r="E154" s="167"/>
      <c r="G154" s="200"/>
      <c r="H154" s="248"/>
      <c r="I154" s="200"/>
      <c r="J154" s="194"/>
      <c r="K154" s="194"/>
      <c r="L154" s="167"/>
      <c r="M154" s="157">
        <v>0</v>
      </c>
      <c r="N154" s="157">
        <v>0</v>
      </c>
      <c r="T154" s="157" t="e">
        <f t="shared" si="29"/>
        <v>#DIV/0!</v>
      </c>
    </row>
    <row r="155" spans="1:20" ht="12" hidden="1" customHeight="1" x14ac:dyDescent="0.2">
      <c r="M155" s="157">
        <v>0</v>
      </c>
      <c r="N155" s="157">
        <v>0</v>
      </c>
      <c r="T155" s="157" t="e">
        <f t="shared" si="29"/>
        <v>#DIV/0!</v>
      </c>
    </row>
    <row r="156" spans="1:20" ht="12" hidden="1" customHeight="1" thickBot="1" x14ac:dyDescent="0.25">
      <c r="A156" s="204"/>
      <c r="B156" s="204"/>
      <c r="C156" s="204"/>
      <c r="D156" s="204"/>
      <c r="E156" s="204"/>
      <c r="F156" s="205"/>
      <c r="G156" s="206"/>
      <c r="H156" s="250"/>
      <c r="I156" s="206"/>
      <c r="J156" s="207"/>
      <c r="K156" s="207"/>
      <c r="L156" s="204"/>
      <c r="M156" s="157">
        <v>0</v>
      </c>
      <c r="N156" s="157">
        <v>0</v>
      </c>
      <c r="T156" s="157" t="e">
        <f t="shared" si="29"/>
        <v>#DIV/0!</v>
      </c>
    </row>
    <row r="157" spans="1:20" ht="12" hidden="1" customHeight="1" x14ac:dyDescent="0.2">
      <c r="A157" s="167"/>
      <c r="B157" s="167"/>
      <c r="C157" s="167"/>
      <c r="D157" s="167"/>
      <c r="E157" s="167"/>
      <c r="G157" s="200"/>
      <c r="H157" s="248"/>
      <c r="I157" s="200"/>
      <c r="J157" s="195">
        <v>3</v>
      </c>
      <c r="K157" s="195"/>
      <c r="L157" s="192" t="s">
        <v>542</v>
      </c>
      <c r="M157" s="157">
        <v>0</v>
      </c>
      <c r="N157" s="157">
        <v>0</v>
      </c>
      <c r="T157" s="157" t="e">
        <f t="shared" si="29"/>
        <v>#DIV/0!</v>
      </c>
    </row>
    <row r="158" spans="1:20" ht="12" hidden="1" customHeight="1" x14ac:dyDescent="0.2">
      <c r="A158" s="167"/>
      <c r="B158" s="167"/>
      <c r="C158" s="167"/>
      <c r="D158" s="167"/>
      <c r="E158" s="167"/>
      <c r="G158" s="200" t="s">
        <v>437</v>
      </c>
      <c r="H158" s="248"/>
      <c r="I158" s="200"/>
      <c r="J158" s="195" t="s">
        <v>543</v>
      </c>
      <c r="K158" s="195"/>
      <c r="L158" s="192" t="s">
        <v>544</v>
      </c>
      <c r="M158" s="157">
        <v>0</v>
      </c>
      <c r="N158" s="157">
        <v>0</v>
      </c>
      <c r="T158" s="157" t="e">
        <f t="shared" si="29"/>
        <v>#DIV/0!</v>
      </c>
    </row>
    <row r="159" spans="1:20" ht="12" hidden="1" customHeight="1" x14ac:dyDescent="0.2">
      <c r="A159" s="167"/>
      <c r="B159" s="167"/>
      <c r="C159" s="167"/>
      <c r="D159" s="167"/>
      <c r="E159" s="167"/>
      <c r="G159" s="200" t="s">
        <v>437</v>
      </c>
      <c r="H159" s="248"/>
      <c r="I159" s="200"/>
      <c r="J159" s="194" t="s">
        <v>545</v>
      </c>
      <c r="K159" s="194"/>
      <c r="L159" s="170" t="s">
        <v>546</v>
      </c>
      <c r="M159" s="157">
        <v>0</v>
      </c>
      <c r="N159" s="157">
        <v>0</v>
      </c>
      <c r="T159" s="157" t="e">
        <f t="shared" si="29"/>
        <v>#DIV/0!</v>
      </c>
    </row>
    <row r="160" spans="1:20" ht="12" hidden="1" customHeight="1" x14ac:dyDescent="0.2">
      <c r="A160" s="167"/>
      <c r="B160" s="167"/>
      <c r="C160" s="167"/>
      <c r="D160" s="167"/>
      <c r="E160" s="167"/>
      <c r="G160" s="200" t="s">
        <v>437</v>
      </c>
      <c r="H160" s="248"/>
      <c r="I160" s="200"/>
      <c r="J160" s="194" t="s">
        <v>547</v>
      </c>
      <c r="K160" s="194"/>
      <c r="L160" s="167" t="s">
        <v>548</v>
      </c>
      <c r="M160" s="157">
        <v>0</v>
      </c>
      <c r="N160" s="157">
        <v>0</v>
      </c>
      <c r="T160" s="157" t="e">
        <f t="shared" si="29"/>
        <v>#DIV/0!</v>
      </c>
    </row>
    <row r="161" spans="1:20" ht="12" hidden="1" customHeight="1" x14ac:dyDescent="0.2">
      <c r="A161" s="167"/>
      <c r="B161" s="167"/>
      <c r="C161" s="167"/>
      <c r="D161" s="167"/>
      <c r="E161" s="167"/>
      <c r="G161" s="200" t="s">
        <v>437</v>
      </c>
      <c r="H161" s="248"/>
      <c r="I161" s="200"/>
      <c r="J161" s="194" t="s">
        <v>549</v>
      </c>
      <c r="K161" s="194"/>
      <c r="L161" s="170" t="s">
        <v>550</v>
      </c>
      <c r="M161" s="157">
        <v>0</v>
      </c>
      <c r="N161" s="157">
        <v>0</v>
      </c>
      <c r="T161" s="157" t="e">
        <f t="shared" si="29"/>
        <v>#DIV/0!</v>
      </c>
    </row>
    <row r="162" spans="1:20" ht="12" hidden="1" customHeight="1" x14ac:dyDescent="0.2">
      <c r="A162" s="167"/>
      <c r="B162" s="167"/>
      <c r="C162" s="167"/>
      <c r="D162" s="167"/>
      <c r="E162" s="167"/>
      <c r="G162" s="200" t="s">
        <v>437</v>
      </c>
      <c r="H162" s="248"/>
      <c r="I162" s="200"/>
      <c r="J162" s="194" t="s">
        <v>551</v>
      </c>
      <c r="K162" s="194"/>
      <c r="L162" s="167" t="s">
        <v>552</v>
      </c>
      <c r="M162" s="157">
        <v>0</v>
      </c>
      <c r="N162" s="157">
        <v>0</v>
      </c>
      <c r="T162" s="157" t="e">
        <f t="shared" si="29"/>
        <v>#DIV/0!</v>
      </c>
    </row>
    <row r="163" spans="1:20" ht="12" hidden="1" customHeight="1" x14ac:dyDescent="0.2">
      <c r="A163" s="167"/>
      <c r="B163" s="167"/>
      <c r="C163" s="167"/>
      <c r="D163" s="167"/>
      <c r="E163" s="167"/>
      <c r="G163" s="200"/>
      <c r="H163" s="248"/>
      <c r="I163" s="200"/>
      <c r="J163" s="194"/>
      <c r="K163" s="194"/>
      <c r="L163" s="167"/>
      <c r="M163" s="157">
        <v>0</v>
      </c>
      <c r="N163" s="157">
        <v>0</v>
      </c>
      <c r="T163" s="157" t="e">
        <f t="shared" si="29"/>
        <v>#DIV/0!</v>
      </c>
    </row>
    <row r="164" spans="1:20" ht="12" hidden="1" customHeight="1" x14ac:dyDescent="0.2">
      <c r="A164" s="167"/>
      <c r="B164" s="167"/>
      <c r="C164" s="167"/>
      <c r="D164" s="167"/>
      <c r="E164" s="167"/>
      <c r="G164" s="195" t="s">
        <v>3</v>
      </c>
      <c r="H164" s="246"/>
      <c r="I164" s="195"/>
      <c r="J164" s="208">
        <v>9</v>
      </c>
      <c r="K164" s="208"/>
      <c r="L164" s="209" t="s">
        <v>211</v>
      </c>
      <c r="M164" s="157">
        <v>0</v>
      </c>
      <c r="N164" s="157">
        <v>0</v>
      </c>
      <c r="T164" s="157" t="e">
        <f t="shared" si="29"/>
        <v>#DIV/0!</v>
      </c>
    </row>
    <row r="165" spans="1:20" ht="12" hidden="1" customHeight="1" x14ac:dyDescent="0.2">
      <c r="A165" s="167"/>
      <c r="B165" s="167"/>
      <c r="C165" s="167"/>
      <c r="D165" s="167"/>
      <c r="E165" s="167"/>
      <c r="G165" s="194" t="s">
        <v>437</v>
      </c>
      <c r="H165" s="245"/>
      <c r="I165" s="194"/>
      <c r="J165" s="199" t="s">
        <v>553</v>
      </c>
      <c r="K165" s="199"/>
      <c r="L165" s="209" t="s">
        <v>554</v>
      </c>
      <c r="M165" s="157">
        <v>0</v>
      </c>
      <c r="N165" s="157">
        <v>0</v>
      </c>
      <c r="T165" s="157" t="e">
        <f t="shared" si="29"/>
        <v>#DIV/0!</v>
      </c>
    </row>
    <row r="166" spans="1:20" ht="12" hidden="1" customHeight="1" x14ac:dyDescent="0.2">
      <c r="A166" s="167"/>
      <c r="B166" s="167"/>
      <c r="C166" s="167"/>
      <c r="D166" s="167"/>
      <c r="E166" s="167"/>
      <c r="G166" s="194" t="s">
        <v>437</v>
      </c>
      <c r="H166" s="245"/>
      <c r="I166" s="194"/>
      <c r="J166" s="200" t="s">
        <v>555</v>
      </c>
      <c r="K166" s="200"/>
      <c r="L166" s="170" t="s">
        <v>556</v>
      </c>
      <c r="M166" s="157">
        <v>0</v>
      </c>
      <c r="N166" s="157">
        <v>0</v>
      </c>
      <c r="T166" s="157" t="e">
        <f t="shared" si="29"/>
        <v>#DIV/0!</v>
      </c>
    </row>
    <row r="167" spans="1:20" ht="12" hidden="1" customHeight="1" x14ac:dyDescent="0.2">
      <c r="A167" s="167"/>
      <c r="B167" s="167"/>
      <c r="C167" s="167"/>
      <c r="D167" s="167"/>
      <c r="E167" s="167"/>
      <c r="G167" s="170"/>
      <c r="H167" s="248"/>
      <c r="I167" s="170"/>
      <c r="J167" s="170"/>
      <c r="K167" s="170"/>
      <c r="L167" s="167"/>
      <c r="M167" s="157">
        <v>0</v>
      </c>
      <c r="N167" s="157">
        <v>0</v>
      </c>
      <c r="T167" s="157" t="e">
        <f t="shared" si="29"/>
        <v>#DIV/0!</v>
      </c>
    </row>
    <row r="168" spans="1:20" s="190" customFormat="1" ht="12" hidden="1" customHeight="1" x14ac:dyDescent="0.2">
      <c r="A168" s="184"/>
      <c r="B168" s="184" t="s">
        <v>557</v>
      </c>
      <c r="C168" s="183" t="s">
        <v>558</v>
      </c>
      <c r="D168" s="184"/>
      <c r="E168" s="184"/>
      <c r="F168" s="185"/>
      <c r="G168" s="183" t="s">
        <v>3</v>
      </c>
      <c r="H168" s="242"/>
      <c r="I168" s="183"/>
      <c r="J168" s="183">
        <v>3</v>
      </c>
      <c r="K168" s="183"/>
      <c r="L168" s="186" t="s">
        <v>559</v>
      </c>
      <c r="M168" s="185">
        <v>0</v>
      </c>
      <c r="N168" s="185">
        <v>0</v>
      </c>
      <c r="T168" s="210" t="e">
        <f t="shared" si="29"/>
        <v>#DIV/0!</v>
      </c>
    </row>
    <row r="169" spans="1:20" ht="12" hidden="1" customHeight="1" x14ac:dyDescent="0.2">
      <c r="A169" s="167"/>
      <c r="B169" s="195"/>
      <c r="C169" s="190"/>
      <c r="E169" s="167"/>
      <c r="G169" s="200"/>
      <c r="H169" s="248"/>
      <c r="I169" s="200"/>
      <c r="J169" s="208"/>
      <c r="K169" s="208"/>
      <c r="L169" s="192"/>
      <c r="M169" s="157">
        <v>0</v>
      </c>
      <c r="N169" s="157">
        <v>0</v>
      </c>
      <c r="T169" s="157" t="e">
        <f t="shared" si="29"/>
        <v>#DIV/0!</v>
      </c>
    </row>
    <row r="170" spans="1:20" s="190" customFormat="1" ht="12" hidden="1" customHeight="1" x14ac:dyDescent="0.2">
      <c r="A170" s="211"/>
      <c r="B170" s="211"/>
      <c r="C170" s="211" t="s">
        <v>560</v>
      </c>
      <c r="D170" s="212" t="s">
        <v>561</v>
      </c>
      <c r="E170" s="211"/>
      <c r="F170" s="213"/>
      <c r="G170" s="211"/>
      <c r="H170" s="254"/>
      <c r="I170" s="211"/>
      <c r="J170" s="211"/>
      <c r="K170" s="211"/>
      <c r="L170" s="211"/>
      <c r="M170" s="213">
        <v>0</v>
      </c>
      <c r="N170" s="213">
        <v>0</v>
      </c>
      <c r="T170" s="210" t="e">
        <f t="shared" si="29"/>
        <v>#DIV/0!</v>
      </c>
    </row>
    <row r="171" spans="1:20" ht="12" hidden="1" customHeight="1" x14ac:dyDescent="0.2">
      <c r="A171" s="167"/>
      <c r="B171" s="167"/>
      <c r="E171" s="167"/>
      <c r="G171" s="199" t="s">
        <v>560</v>
      </c>
      <c r="H171" s="247"/>
      <c r="I171" s="199"/>
      <c r="J171" s="199" t="s">
        <v>562</v>
      </c>
      <c r="K171" s="199"/>
      <c r="L171" s="192" t="s">
        <v>563</v>
      </c>
      <c r="M171" s="157">
        <v>0</v>
      </c>
      <c r="N171" s="157">
        <v>0</v>
      </c>
      <c r="T171" s="157" t="e">
        <f t="shared" si="29"/>
        <v>#DIV/0!</v>
      </c>
    </row>
    <row r="172" spans="1:20" ht="12" hidden="1" customHeight="1" x14ac:dyDescent="0.2">
      <c r="A172" s="167"/>
      <c r="B172" s="167"/>
      <c r="C172" s="167"/>
      <c r="D172" s="167"/>
      <c r="E172" s="167"/>
      <c r="G172" s="200" t="s">
        <v>560</v>
      </c>
      <c r="H172" s="248"/>
      <c r="I172" s="200"/>
      <c r="J172" s="194" t="s">
        <v>564</v>
      </c>
      <c r="K172" s="194"/>
      <c r="L172" s="167" t="s">
        <v>565</v>
      </c>
      <c r="M172" s="157">
        <v>0</v>
      </c>
      <c r="N172" s="157">
        <v>0</v>
      </c>
      <c r="T172" s="157" t="e">
        <f t="shared" si="29"/>
        <v>#DIV/0!</v>
      </c>
    </row>
    <row r="173" spans="1:20" ht="12" hidden="1" customHeight="1" x14ac:dyDescent="0.2">
      <c r="A173" s="167"/>
      <c r="B173" s="167"/>
      <c r="C173" s="167"/>
      <c r="D173" s="167"/>
      <c r="E173" s="167"/>
      <c r="G173" s="200" t="s">
        <v>560</v>
      </c>
      <c r="H173" s="248"/>
      <c r="I173" s="200"/>
      <c r="J173" s="194" t="s">
        <v>566</v>
      </c>
      <c r="K173" s="194"/>
      <c r="L173" s="167" t="s">
        <v>567</v>
      </c>
      <c r="M173" s="157">
        <v>0</v>
      </c>
      <c r="N173" s="157">
        <v>0</v>
      </c>
      <c r="T173" s="157" t="e">
        <f t="shared" si="29"/>
        <v>#DIV/0!</v>
      </c>
    </row>
    <row r="174" spans="1:20" ht="12" hidden="1" customHeight="1" x14ac:dyDescent="0.2">
      <c r="A174" s="167"/>
      <c r="B174" s="167"/>
      <c r="C174" s="167"/>
      <c r="D174" s="167"/>
      <c r="E174" s="167"/>
      <c r="G174" s="199" t="s">
        <v>560</v>
      </c>
      <c r="H174" s="247"/>
      <c r="I174" s="199"/>
      <c r="J174" s="195" t="s">
        <v>568</v>
      </c>
      <c r="K174" s="195"/>
      <c r="L174" s="192" t="s">
        <v>569</v>
      </c>
      <c r="M174" s="157">
        <v>0</v>
      </c>
      <c r="N174" s="157">
        <v>0</v>
      </c>
      <c r="T174" s="157" t="e">
        <f t="shared" si="29"/>
        <v>#DIV/0!</v>
      </c>
    </row>
    <row r="175" spans="1:20" ht="12" hidden="1" customHeight="1" x14ac:dyDescent="0.2">
      <c r="A175" s="167"/>
      <c r="B175" s="167"/>
      <c r="C175" s="167"/>
      <c r="D175" s="167"/>
      <c r="E175" s="167"/>
      <c r="G175" s="200" t="s">
        <v>560</v>
      </c>
      <c r="H175" s="248"/>
      <c r="I175" s="200"/>
      <c r="J175" s="194" t="s">
        <v>570</v>
      </c>
      <c r="K175" s="194"/>
      <c r="L175" s="170" t="s">
        <v>571</v>
      </c>
      <c r="M175" s="157">
        <v>0</v>
      </c>
      <c r="N175" s="157">
        <v>0</v>
      </c>
      <c r="T175" s="157" t="e">
        <f t="shared" si="29"/>
        <v>#DIV/0!</v>
      </c>
    </row>
    <row r="176" spans="1:20" ht="12" hidden="1" customHeight="1" x14ac:dyDescent="0.2">
      <c r="A176" s="167"/>
      <c r="B176" s="167"/>
      <c r="C176" s="167"/>
      <c r="D176" s="167"/>
      <c r="E176" s="167"/>
      <c r="G176" s="200" t="s">
        <v>560</v>
      </c>
      <c r="H176" s="248"/>
      <c r="I176" s="200"/>
      <c r="J176" s="194" t="s">
        <v>572</v>
      </c>
      <c r="K176" s="194"/>
      <c r="L176" s="170" t="s">
        <v>573</v>
      </c>
      <c r="M176" s="157">
        <v>0</v>
      </c>
      <c r="N176" s="157">
        <v>0</v>
      </c>
      <c r="T176" s="157" t="e">
        <f t="shared" si="29"/>
        <v>#DIV/0!</v>
      </c>
    </row>
    <row r="177" spans="1:20" ht="12" hidden="1" customHeight="1" x14ac:dyDescent="0.2">
      <c r="A177" s="167"/>
      <c r="B177" s="167"/>
      <c r="C177" s="167"/>
      <c r="D177" s="167"/>
      <c r="E177" s="167"/>
      <c r="G177" s="200" t="s">
        <v>560</v>
      </c>
      <c r="H177" s="248"/>
      <c r="I177" s="200"/>
      <c r="J177" s="194" t="s">
        <v>574</v>
      </c>
      <c r="K177" s="194"/>
      <c r="L177" s="170" t="s">
        <v>575</v>
      </c>
      <c r="M177" s="157">
        <v>0</v>
      </c>
      <c r="N177" s="157">
        <v>0</v>
      </c>
      <c r="T177" s="157" t="e">
        <f t="shared" si="29"/>
        <v>#DIV/0!</v>
      </c>
    </row>
    <row r="178" spans="1:20" ht="12" hidden="1" customHeight="1" x14ac:dyDescent="0.2">
      <c r="A178" s="167"/>
      <c r="B178" s="167"/>
      <c r="C178" s="167"/>
      <c r="D178" s="167"/>
      <c r="E178" s="167"/>
      <c r="G178" s="200" t="s">
        <v>560</v>
      </c>
      <c r="H178" s="248"/>
      <c r="I178" s="200"/>
      <c r="J178" s="194" t="s">
        <v>576</v>
      </c>
      <c r="K178" s="194"/>
      <c r="L178" s="170" t="s">
        <v>577</v>
      </c>
      <c r="M178" s="157">
        <v>0</v>
      </c>
      <c r="N178" s="157">
        <v>0</v>
      </c>
      <c r="T178" s="157" t="e">
        <f t="shared" si="29"/>
        <v>#DIV/0!</v>
      </c>
    </row>
    <row r="179" spans="1:20" ht="12" hidden="1" customHeight="1" x14ac:dyDescent="0.2">
      <c r="A179" s="167"/>
      <c r="B179" s="167"/>
      <c r="C179" s="167"/>
      <c r="D179" s="167"/>
      <c r="E179" s="167"/>
      <c r="G179" s="200" t="s">
        <v>560</v>
      </c>
      <c r="H179" s="248"/>
      <c r="I179" s="200"/>
      <c r="J179" s="194" t="s">
        <v>578</v>
      </c>
      <c r="K179" s="194"/>
      <c r="L179" s="170" t="s">
        <v>579</v>
      </c>
      <c r="M179" s="157">
        <v>0</v>
      </c>
      <c r="N179" s="157">
        <v>0</v>
      </c>
      <c r="T179" s="157" t="e">
        <f t="shared" si="29"/>
        <v>#DIV/0!</v>
      </c>
    </row>
    <row r="180" spans="1:20" ht="12" hidden="1" customHeight="1" x14ac:dyDescent="0.2">
      <c r="A180" s="167"/>
      <c r="B180" s="167"/>
      <c r="C180" s="167"/>
      <c r="D180" s="167"/>
      <c r="E180" s="167"/>
      <c r="G180" s="200" t="s">
        <v>560</v>
      </c>
      <c r="H180" s="248"/>
      <c r="I180" s="200"/>
      <c r="J180" s="194" t="s">
        <v>580</v>
      </c>
      <c r="K180" s="194"/>
      <c r="L180" s="170" t="s">
        <v>581</v>
      </c>
      <c r="M180" s="157">
        <v>0</v>
      </c>
      <c r="N180" s="157">
        <v>0</v>
      </c>
      <c r="T180" s="157" t="e">
        <f t="shared" si="29"/>
        <v>#DIV/0!</v>
      </c>
    </row>
    <row r="181" spans="1:20" ht="12" hidden="1" customHeight="1" x14ac:dyDescent="0.2">
      <c r="A181" s="167"/>
      <c r="B181" s="167"/>
      <c r="C181" s="167"/>
      <c r="D181" s="167"/>
      <c r="E181" s="167"/>
      <c r="G181" s="200" t="s">
        <v>560</v>
      </c>
      <c r="H181" s="248"/>
      <c r="I181" s="200"/>
      <c r="J181" s="194" t="s">
        <v>582</v>
      </c>
      <c r="K181" s="194"/>
      <c r="L181" s="170" t="s">
        <v>583</v>
      </c>
      <c r="M181" s="157">
        <v>0</v>
      </c>
      <c r="N181" s="157">
        <v>0</v>
      </c>
      <c r="T181" s="157" t="e">
        <f t="shared" si="29"/>
        <v>#DIV/0!</v>
      </c>
    </row>
    <row r="182" spans="1:20" ht="12" hidden="1" customHeight="1" x14ac:dyDescent="0.2">
      <c r="A182" s="167"/>
      <c r="B182" s="167"/>
      <c r="C182" s="167"/>
      <c r="D182" s="167"/>
      <c r="E182" s="167"/>
      <c r="G182" s="200" t="s">
        <v>560</v>
      </c>
      <c r="H182" s="248"/>
      <c r="I182" s="200"/>
      <c r="J182" s="195" t="s">
        <v>584</v>
      </c>
      <c r="K182" s="195"/>
      <c r="L182" s="209" t="s">
        <v>585</v>
      </c>
      <c r="M182" s="157">
        <v>0</v>
      </c>
      <c r="N182" s="157">
        <v>0</v>
      </c>
      <c r="T182" s="157" t="e">
        <f t="shared" si="29"/>
        <v>#DIV/0!</v>
      </c>
    </row>
    <row r="183" spans="1:20" ht="14.25" hidden="1" customHeight="1" x14ac:dyDescent="0.2">
      <c r="A183" s="167"/>
      <c r="B183" s="167"/>
      <c r="C183" s="167"/>
      <c r="D183" s="167"/>
      <c r="E183" s="167"/>
      <c r="G183" s="200" t="s">
        <v>560</v>
      </c>
      <c r="H183" s="248"/>
      <c r="I183" s="200"/>
      <c r="J183" s="194" t="s">
        <v>586</v>
      </c>
      <c r="K183" s="194"/>
      <c r="L183" s="170" t="s">
        <v>587</v>
      </c>
      <c r="M183" s="157">
        <v>0</v>
      </c>
      <c r="N183" s="157">
        <v>0</v>
      </c>
      <c r="T183" s="157" t="e">
        <f t="shared" si="29"/>
        <v>#DIV/0!</v>
      </c>
    </row>
    <row r="184" spans="1:20" ht="12" hidden="1" customHeight="1" x14ac:dyDescent="0.2">
      <c r="A184" s="167"/>
      <c r="B184" s="167"/>
      <c r="C184" s="167"/>
      <c r="D184" s="167"/>
      <c r="E184" s="167"/>
      <c r="G184" s="200" t="s">
        <v>560</v>
      </c>
      <c r="H184" s="248"/>
      <c r="I184" s="200"/>
      <c r="J184" s="194" t="s">
        <v>588</v>
      </c>
      <c r="K184" s="194"/>
      <c r="L184" s="170" t="s">
        <v>589</v>
      </c>
      <c r="M184" s="157">
        <v>0</v>
      </c>
      <c r="N184" s="157">
        <v>0</v>
      </c>
      <c r="T184" s="157" t="e">
        <f t="shared" si="29"/>
        <v>#DIV/0!</v>
      </c>
    </row>
    <row r="185" spans="1:20" ht="12" hidden="1" customHeight="1" x14ac:dyDescent="0.2">
      <c r="A185" s="167"/>
      <c r="B185" s="167"/>
      <c r="C185" s="167"/>
      <c r="D185" s="167"/>
      <c r="E185" s="167"/>
      <c r="G185" s="200" t="s">
        <v>560</v>
      </c>
      <c r="H185" s="248"/>
      <c r="I185" s="200"/>
      <c r="J185" s="195" t="s">
        <v>543</v>
      </c>
      <c r="K185" s="195"/>
      <c r="L185" s="209" t="s">
        <v>544</v>
      </c>
      <c r="M185" s="157">
        <v>0</v>
      </c>
      <c r="N185" s="157">
        <v>0</v>
      </c>
      <c r="T185" s="157" t="e">
        <f t="shared" si="29"/>
        <v>#DIV/0!</v>
      </c>
    </row>
    <row r="186" spans="1:20" ht="12" hidden="1" customHeight="1" x14ac:dyDescent="0.2">
      <c r="A186" s="167"/>
      <c r="B186" s="167"/>
      <c r="C186" s="167"/>
      <c r="D186" s="167"/>
      <c r="E186" s="167"/>
      <c r="G186" s="200" t="s">
        <v>560</v>
      </c>
      <c r="H186" s="248"/>
      <c r="I186" s="200"/>
      <c r="J186" s="194" t="s">
        <v>590</v>
      </c>
      <c r="K186" s="194"/>
      <c r="L186" s="170" t="s">
        <v>591</v>
      </c>
      <c r="M186" s="157">
        <v>0</v>
      </c>
      <c r="N186" s="157">
        <v>0</v>
      </c>
      <c r="T186" s="157" t="e">
        <f t="shared" si="29"/>
        <v>#DIV/0!</v>
      </c>
    </row>
    <row r="187" spans="1:20" ht="12" hidden="1" customHeight="1" x14ac:dyDescent="0.2">
      <c r="A187" s="167"/>
      <c r="B187" s="167"/>
      <c r="C187" s="167"/>
      <c r="D187" s="167"/>
      <c r="E187" s="167"/>
      <c r="G187" s="200"/>
      <c r="H187" s="248"/>
      <c r="I187" s="200"/>
      <c r="J187" s="194"/>
      <c r="K187" s="194"/>
      <c r="L187" s="170"/>
      <c r="M187" s="157">
        <v>0</v>
      </c>
      <c r="N187" s="157">
        <v>0</v>
      </c>
      <c r="T187" s="157" t="e">
        <f t="shared" si="29"/>
        <v>#DIV/0!</v>
      </c>
    </row>
    <row r="188" spans="1:20" s="190" customFormat="1" ht="12" hidden="1" customHeight="1" x14ac:dyDescent="0.2">
      <c r="A188" s="211"/>
      <c r="B188" s="211"/>
      <c r="C188" s="211" t="s">
        <v>592</v>
      </c>
      <c r="D188" s="212" t="s">
        <v>593</v>
      </c>
      <c r="E188" s="211"/>
      <c r="F188" s="213"/>
      <c r="G188" s="211" t="s">
        <v>3</v>
      </c>
      <c r="H188" s="254"/>
      <c r="I188" s="211"/>
      <c r="J188" s="211"/>
      <c r="K188" s="211"/>
      <c r="L188" s="211"/>
      <c r="M188" s="213">
        <v>0</v>
      </c>
      <c r="N188" s="213">
        <v>0</v>
      </c>
      <c r="T188" s="210" t="e">
        <f t="shared" si="29"/>
        <v>#DIV/0!</v>
      </c>
    </row>
    <row r="189" spans="1:20" ht="12" hidden="1" customHeight="1" x14ac:dyDescent="0.2">
      <c r="A189" s="167"/>
      <c r="B189" s="167"/>
      <c r="C189" s="167"/>
      <c r="D189" s="167"/>
      <c r="E189" s="167"/>
      <c r="G189" s="199" t="s">
        <v>594</v>
      </c>
      <c r="H189" s="247"/>
      <c r="I189" s="199"/>
      <c r="J189" s="199" t="s">
        <v>562</v>
      </c>
      <c r="K189" s="199"/>
      <c r="L189" s="192" t="s">
        <v>563</v>
      </c>
      <c r="M189" s="157">
        <v>0</v>
      </c>
      <c r="N189" s="157">
        <v>0</v>
      </c>
      <c r="T189" s="157" t="e">
        <f t="shared" si="29"/>
        <v>#DIV/0!</v>
      </c>
    </row>
    <row r="190" spans="1:20" ht="12" hidden="1" customHeight="1" x14ac:dyDescent="0.2">
      <c r="A190" s="167"/>
      <c r="B190" s="167"/>
      <c r="C190" s="167"/>
      <c r="D190" s="167"/>
      <c r="E190" s="167"/>
      <c r="G190" s="200" t="s">
        <v>594</v>
      </c>
      <c r="H190" s="248"/>
      <c r="I190" s="200"/>
      <c r="J190" s="194" t="s">
        <v>595</v>
      </c>
      <c r="K190" s="194"/>
      <c r="L190" s="167" t="s">
        <v>596</v>
      </c>
      <c r="M190" s="157">
        <v>0</v>
      </c>
      <c r="N190" s="157">
        <v>0</v>
      </c>
      <c r="T190" s="157" t="e">
        <f t="shared" si="29"/>
        <v>#DIV/0!</v>
      </c>
    </row>
    <row r="191" spans="1:20" ht="12" hidden="1" customHeight="1" x14ac:dyDescent="0.2">
      <c r="A191" s="167"/>
      <c r="B191" s="167"/>
      <c r="C191" s="167"/>
      <c r="D191" s="167" t="s">
        <v>3</v>
      </c>
      <c r="E191" s="167"/>
      <c r="G191" s="200" t="s">
        <v>594</v>
      </c>
      <c r="H191" s="248"/>
      <c r="I191" s="200"/>
      <c r="J191" s="194" t="s">
        <v>597</v>
      </c>
      <c r="K191" s="194"/>
      <c r="L191" s="167" t="s">
        <v>598</v>
      </c>
      <c r="M191" s="157">
        <v>0</v>
      </c>
      <c r="N191" s="157">
        <v>0</v>
      </c>
      <c r="T191" s="157" t="e">
        <f t="shared" si="29"/>
        <v>#DIV/0!</v>
      </c>
    </row>
    <row r="192" spans="1:20" ht="12" hidden="1" customHeight="1" x14ac:dyDescent="0.2">
      <c r="A192" s="167"/>
      <c r="B192" s="167"/>
      <c r="C192" s="167"/>
      <c r="D192" s="167"/>
      <c r="E192" s="167"/>
      <c r="G192" s="199" t="s">
        <v>594</v>
      </c>
      <c r="H192" s="247"/>
      <c r="I192" s="199"/>
      <c r="J192" s="195" t="s">
        <v>568</v>
      </c>
      <c r="K192" s="195"/>
      <c r="L192" s="192" t="s">
        <v>569</v>
      </c>
      <c r="M192" s="157">
        <v>0</v>
      </c>
      <c r="N192" s="157">
        <v>0</v>
      </c>
      <c r="T192" s="157" t="e">
        <f t="shared" si="29"/>
        <v>#DIV/0!</v>
      </c>
    </row>
    <row r="193" spans="1:21" ht="12" hidden="1" customHeight="1" x14ac:dyDescent="0.2">
      <c r="A193" s="167"/>
      <c r="B193" s="167"/>
      <c r="C193" s="167"/>
      <c r="D193" s="167"/>
      <c r="E193" s="167"/>
      <c r="G193" s="200" t="s">
        <v>594</v>
      </c>
      <c r="H193" s="248"/>
      <c r="I193" s="200"/>
      <c r="J193" s="194" t="s">
        <v>599</v>
      </c>
      <c r="K193" s="194"/>
      <c r="L193" s="170" t="s">
        <v>600</v>
      </c>
      <c r="M193" s="157">
        <v>0</v>
      </c>
      <c r="N193" s="157">
        <v>0</v>
      </c>
      <c r="T193" s="157" t="e">
        <f t="shared" si="29"/>
        <v>#DIV/0!</v>
      </c>
    </row>
    <row r="194" spans="1:21" ht="12" hidden="1" customHeight="1" x14ac:dyDescent="0.2">
      <c r="A194" s="167"/>
      <c r="B194" s="167"/>
      <c r="C194" s="167"/>
      <c r="D194" s="167"/>
      <c r="E194" s="167" t="s">
        <v>3</v>
      </c>
      <c r="G194" s="199" t="s">
        <v>594</v>
      </c>
      <c r="H194" s="247"/>
      <c r="I194" s="199"/>
      <c r="J194" s="195" t="s">
        <v>584</v>
      </c>
      <c r="K194" s="195"/>
      <c r="L194" s="209" t="s">
        <v>585</v>
      </c>
      <c r="M194" s="157">
        <v>0</v>
      </c>
      <c r="N194" s="157">
        <v>0</v>
      </c>
      <c r="T194" s="157" t="e">
        <f t="shared" si="29"/>
        <v>#DIV/0!</v>
      </c>
    </row>
    <row r="195" spans="1:21" ht="12" hidden="1" customHeight="1" x14ac:dyDescent="0.2">
      <c r="A195" s="167"/>
      <c r="B195" s="167"/>
      <c r="C195" s="167"/>
      <c r="D195" s="167"/>
      <c r="E195" s="167"/>
      <c r="G195" s="200" t="s">
        <v>594</v>
      </c>
      <c r="H195" s="248"/>
      <c r="I195" s="200"/>
      <c r="J195" s="194" t="s">
        <v>586</v>
      </c>
      <c r="K195" s="194"/>
      <c r="L195" s="170" t="s">
        <v>587</v>
      </c>
      <c r="M195" s="157">
        <v>0</v>
      </c>
      <c r="N195" s="157">
        <v>0</v>
      </c>
      <c r="T195" s="157" t="e">
        <f t="shared" si="29"/>
        <v>#DIV/0!</v>
      </c>
    </row>
    <row r="196" spans="1:21" ht="12" hidden="1" customHeight="1" x14ac:dyDescent="0.2">
      <c r="A196" s="167"/>
      <c r="B196" s="167"/>
      <c r="C196" s="167"/>
      <c r="D196" s="167"/>
      <c r="E196" s="167"/>
      <c r="G196" s="200" t="s">
        <v>594</v>
      </c>
      <c r="H196" s="248"/>
      <c r="I196" s="200"/>
      <c r="J196" s="194" t="s">
        <v>588</v>
      </c>
      <c r="K196" s="194"/>
      <c r="L196" s="170" t="s">
        <v>589</v>
      </c>
      <c r="M196" s="157">
        <v>0</v>
      </c>
      <c r="N196" s="157">
        <v>0</v>
      </c>
      <c r="T196" s="157" t="e">
        <f t="shared" si="29"/>
        <v>#DIV/0!</v>
      </c>
    </row>
    <row r="197" spans="1:21" ht="12" customHeight="1" x14ac:dyDescent="0.2">
      <c r="G197" s="181"/>
      <c r="H197" s="224"/>
      <c r="I197" s="181"/>
      <c r="J197" s="181"/>
      <c r="K197" s="181"/>
      <c r="M197" s="157"/>
    </row>
    <row r="198" spans="1:21" s="190" customFormat="1" ht="12" customHeight="1" x14ac:dyDescent="0.2">
      <c r="A198" s="184"/>
      <c r="B198" s="183" t="s">
        <v>601</v>
      </c>
      <c r="C198" s="334" t="s">
        <v>265</v>
      </c>
      <c r="D198" s="334"/>
      <c r="E198" s="184"/>
      <c r="F198" s="185" t="s">
        <v>3</v>
      </c>
      <c r="G198" s="183" t="s">
        <v>601</v>
      </c>
      <c r="H198" s="242">
        <f>+H200+H216+H239</f>
        <v>42166076.490000002</v>
      </c>
      <c r="I198" s="183"/>
      <c r="J198" s="183">
        <v>6</v>
      </c>
      <c r="K198" s="183"/>
      <c r="L198" s="186" t="s">
        <v>265</v>
      </c>
      <c r="M198" s="185">
        <f>+M200+M216</f>
        <v>516450388</v>
      </c>
      <c r="N198" s="185">
        <f t="shared" ref="N198:S198" si="30">+N200+N216</f>
        <v>531560950</v>
      </c>
      <c r="O198" s="185">
        <f t="shared" si="30"/>
        <v>459058336.60000002</v>
      </c>
      <c r="P198" s="185">
        <f t="shared" si="30"/>
        <v>42166076.490000002</v>
      </c>
      <c r="Q198" s="185">
        <f t="shared" si="30"/>
        <v>0</v>
      </c>
      <c r="R198" s="185">
        <f t="shared" si="30"/>
        <v>501224413.09000003</v>
      </c>
      <c r="S198" s="185">
        <f t="shared" si="30"/>
        <v>30336536.909999989</v>
      </c>
      <c r="T198" s="185">
        <f t="shared" si="29"/>
        <v>94.292933498971294</v>
      </c>
      <c r="U198" s="210">
        <f>+S198-S214-CONSOLIDADO!K188</f>
        <v>0</v>
      </c>
    </row>
    <row r="199" spans="1:21" ht="12" customHeight="1" x14ac:dyDescent="0.2">
      <c r="A199" s="167"/>
      <c r="B199" s="167"/>
      <c r="C199" s="167"/>
      <c r="D199" s="167"/>
      <c r="E199" s="167"/>
      <c r="G199" s="170"/>
      <c r="H199" s="248"/>
      <c r="I199" s="170"/>
      <c r="J199" s="200"/>
      <c r="K199" s="200"/>
      <c r="L199" s="167"/>
      <c r="M199" s="157"/>
    </row>
    <row r="200" spans="1:21" s="190" customFormat="1" ht="12" customHeight="1" x14ac:dyDescent="0.2">
      <c r="A200" s="187"/>
      <c r="B200" s="187"/>
      <c r="C200" s="188" t="s">
        <v>602</v>
      </c>
      <c r="D200" s="330" t="s">
        <v>603</v>
      </c>
      <c r="E200" s="330"/>
      <c r="F200" s="189" t="s">
        <v>3</v>
      </c>
      <c r="G200" s="188" t="s">
        <v>602</v>
      </c>
      <c r="H200" s="243">
        <f>+'PROGRAMA 01 (CEG)'!H200+'PROGRAMA 02 (CEG)'!H200+'PROGRAMA 03 (CEG)'!H200+'PROGRAMA 04 (CEG)'!H200</f>
        <v>20084455.550000001</v>
      </c>
      <c r="I200" s="187"/>
      <c r="J200" s="187" t="s">
        <v>199</v>
      </c>
      <c r="K200" s="187"/>
      <c r="L200" s="187" t="s">
        <v>604</v>
      </c>
      <c r="M200" s="189">
        <f>+M201+M202+M210</f>
        <v>478285007</v>
      </c>
      <c r="N200" s="189">
        <f t="shared" ref="N200:S200" si="31">+N201+N202+N210</f>
        <v>423505007</v>
      </c>
      <c r="O200" s="189">
        <f t="shared" si="31"/>
        <v>403395043.30000001</v>
      </c>
      <c r="P200" s="189">
        <f t="shared" si="31"/>
        <v>20084455.550000001</v>
      </c>
      <c r="Q200" s="189">
        <f t="shared" si="31"/>
        <v>0</v>
      </c>
      <c r="R200" s="189">
        <f t="shared" si="31"/>
        <v>423479498.85000002</v>
      </c>
      <c r="S200" s="189">
        <f t="shared" si="31"/>
        <v>25508.149999988076</v>
      </c>
      <c r="T200" s="189">
        <f t="shared" si="29"/>
        <v>99.993976895295603</v>
      </c>
    </row>
    <row r="201" spans="1:21" ht="12" customHeight="1" x14ac:dyDescent="0.2">
      <c r="A201" s="167"/>
      <c r="B201" s="167"/>
      <c r="C201" s="194"/>
      <c r="D201" s="167"/>
      <c r="E201" s="167"/>
      <c r="G201" s="194" t="s">
        <v>602</v>
      </c>
      <c r="H201" s="245"/>
      <c r="I201" s="194"/>
      <c r="J201" s="194" t="s">
        <v>201</v>
      </c>
      <c r="K201" s="194"/>
      <c r="L201" s="170" t="s">
        <v>326</v>
      </c>
      <c r="M201" s="157">
        <f>+CONSOLIDADO!C192</f>
        <v>412085007</v>
      </c>
      <c r="N201" s="157">
        <f>+'PROGRAMA 01 (CEG)'!M201+'PROGRAMA 02 (CEG)'!M201+'PROGRAMA 03 (CEG)'!M201+'PROGRAMA 04 (CEG)'!M201</f>
        <v>421985007</v>
      </c>
      <c r="O201" s="157">
        <f>++'PROGRAMA 01 (CEG)'!N201+'PROGRAMA 02 (CEG)'!N201+'PROGRAMA 03 (CEG)'!N201+'PROGRAMA 04 (CEG)'!N201</f>
        <v>403387618</v>
      </c>
      <c r="P201" s="157">
        <f>++'PROGRAMA 01 (CEG)'!O201+'PROGRAMA 02 (CEG)'!O201+'PROGRAMA 03 (CEG)'!O201+'PROGRAMA 04 (CEG)'!O201</f>
        <v>18597388.550000001</v>
      </c>
      <c r="Q201" s="157">
        <f>++'PROGRAMA 01 (CEG)'!P201+'PROGRAMA 02 (CEG)'!P201+'PROGRAMA 03 (CEG)'!P201+'PROGRAMA 04 (CEG)'!P201</f>
        <v>0</v>
      </c>
      <c r="R201" s="157">
        <f>++'PROGRAMA 01 (CEG)'!Q201+'PROGRAMA 02 (CEG)'!Q201+'PROGRAMA 03 (CEG)'!Q201+'PROGRAMA 04 (CEG)'!Q201</f>
        <v>421985006.55000001</v>
      </c>
      <c r="S201" s="157">
        <f>++'PROGRAMA 01 (CEG)'!R201+'PROGRAMA 02 (CEG)'!R201+'PROGRAMA 03 (CEG)'!R201+'PROGRAMA 04 (CEG)'!R201</f>
        <v>0.44999998807907104</v>
      </c>
      <c r="T201" s="157">
        <f t="shared" si="29"/>
        <v>99.999999893361149</v>
      </c>
    </row>
    <row r="202" spans="1:21" ht="12" customHeight="1" x14ac:dyDescent="0.2">
      <c r="A202" s="167"/>
      <c r="B202" s="167"/>
      <c r="C202" s="194"/>
      <c r="D202" s="167"/>
      <c r="E202" s="167"/>
      <c r="G202" s="194" t="s">
        <v>602</v>
      </c>
      <c r="H202" s="245"/>
      <c r="I202" s="194"/>
      <c r="J202" s="194" t="s">
        <v>202</v>
      </c>
      <c r="K202" s="194"/>
      <c r="L202" s="170" t="s">
        <v>327</v>
      </c>
      <c r="M202" s="157">
        <f>+CONSOLIDADO!C193</f>
        <v>65000000</v>
      </c>
      <c r="N202" s="157">
        <f>+'PROGRAMA 01 (CEG)'!M202+'PROGRAMA 02 (CEG)'!M202+'PROGRAMA 03 (CEG)'!M202+'PROGRAMA 04 (CEG)'!M202</f>
        <v>0</v>
      </c>
      <c r="O202" s="157">
        <f>++'PROGRAMA 01 (CEG)'!N202+'PROGRAMA 02 (CEG)'!N202+'PROGRAMA 03 (CEG)'!N202+'PROGRAMA 04 (CEG)'!N202</f>
        <v>0</v>
      </c>
      <c r="P202" s="157">
        <f>++'PROGRAMA 01 (CEG)'!O202+'PROGRAMA 02 (CEG)'!O202+'PROGRAMA 03 (CEG)'!O202+'PROGRAMA 04 (CEG)'!O202</f>
        <v>0</v>
      </c>
      <c r="Q202" s="157">
        <f>++'PROGRAMA 01 (CEG)'!P202+'PROGRAMA 02 (CEG)'!P202+'PROGRAMA 03 (CEG)'!P202+'PROGRAMA 04 (CEG)'!P202</f>
        <v>0</v>
      </c>
      <c r="R202" s="157">
        <f>++'PROGRAMA 01 (CEG)'!Q202+'PROGRAMA 02 (CEG)'!Q202+'PROGRAMA 03 (CEG)'!Q202+'PROGRAMA 04 (CEG)'!Q202</f>
        <v>0</v>
      </c>
      <c r="S202" s="157">
        <f>++'PROGRAMA 01 (CEG)'!R202+'PROGRAMA 02 (CEG)'!R202+'PROGRAMA 03 (CEG)'!R202+'PROGRAMA 04 (CEG)'!R202</f>
        <v>0</v>
      </c>
      <c r="T202" s="157">
        <v>0</v>
      </c>
    </row>
    <row r="203" spans="1:21" ht="12" hidden="1" customHeight="1" x14ac:dyDescent="0.2">
      <c r="A203" s="167"/>
      <c r="B203" s="167"/>
      <c r="C203" s="194"/>
      <c r="D203" s="167"/>
      <c r="E203" s="167"/>
      <c r="G203" s="194" t="s">
        <v>602</v>
      </c>
      <c r="H203" s="245"/>
      <c r="I203" s="194"/>
      <c r="J203" s="194" t="s">
        <v>605</v>
      </c>
      <c r="K203" s="194"/>
      <c r="L203" s="170" t="s">
        <v>606</v>
      </c>
      <c r="M203" s="157">
        <v>0</v>
      </c>
      <c r="N203" s="157">
        <v>0</v>
      </c>
      <c r="T203" s="157" t="e">
        <f t="shared" si="29"/>
        <v>#DIV/0!</v>
      </c>
    </row>
    <row r="204" spans="1:21" ht="12" hidden="1" customHeight="1" x14ac:dyDescent="0.2">
      <c r="A204" s="167"/>
      <c r="B204" s="167"/>
      <c r="C204" s="194"/>
      <c r="D204" s="167"/>
      <c r="E204" s="167"/>
      <c r="G204" s="194" t="s">
        <v>602</v>
      </c>
      <c r="H204" s="245"/>
      <c r="I204" s="194"/>
      <c r="J204" s="194" t="s">
        <v>607</v>
      </c>
      <c r="K204" s="194"/>
      <c r="L204" s="170" t="s">
        <v>608</v>
      </c>
      <c r="M204" s="157">
        <v>0</v>
      </c>
      <c r="N204" s="157">
        <v>0</v>
      </c>
      <c r="T204" s="157" t="e">
        <f t="shared" si="29"/>
        <v>#DIV/0!</v>
      </c>
    </row>
    <row r="205" spans="1:21" ht="12" hidden="1" customHeight="1" x14ac:dyDescent="0.2">
      <c r="A205" s="167"/>
      <c r="B205" s="167"/>
      <c r="C205" s="194"/>
      <c r="D205" s="167"/>
      <c r="E205" s="167"/>
      <c r="G205" s="194" t="s">
        <v>602</v>
      </c>
      <c r="H205" s="245"/>
      <c r="I205" s="194"/>
      <c r="J205" s="194" t="s">
        <v>609</v>
      </c>
      <c r="K205" s="194"/>
      <c r="L205" s="170" t="s">
        <v>610</v>
      </c>
      <c r="M205" s="157">
        <v>0</v>
      </c>
      <c r="N205" s="157">
        <v>0</v>
      </c>
      <c r="T205" s="157" t="e">
        <f t="shared" si="29"/>
        <v>#DIV/0!</v>
      </c>
    </row>
    <row r="206" spans="1:21" ht="12" hidden="1" customHeight="1" x14ac:dyDescent="0.2">
      <c r="A206" s="167"/>
      <c r="B206" s="167"/>
      <c r="C206" s="194"/>
      <c r="D206" s="167"/>
      <c r="E206" s="167"/>
      <c r="G206" s="194" t="s">
        <v>602</v>
      </c>
      <c r="H206" s="245"/>
      <c r="I206" s="194"/>
      <c r="J206" s="194" t="s">
        <v>289</v>
      </c>
      <c r="K206" s="194"/>
      <c r="L206" s="170" t="s">
        <v>611</v>
      </c>
      <c r="M206" s="157">
        <v>0</v>
      </c>
      <c r="N206" s="157">
        <v>0</v>
      </c>
      <c r="T206" s="157" t="e">
        <f t="shared" si="29"/>
        <v>#DIV/0!</v>
      </c>
    </row>
    <row r="207" spans="1:21" ht="12" hidden="1" customHeight="1" x14ac:dyDescent="0.2">
      <c r="A207" s="167"/>
      <c r="B207" s="167"/>
      <c r="C207" s="194"/>
      <c r="D207" s="167"/>
      <c r="E207" s="167"/>
      <c r="G207" s="194" t="s">
        <v>602</v>
      </c>
      <c r="H207" s="245"/>
      <c r="I207" s="194"/>
      <c r="J207" s="194" t="s">
        <v>612</v>
      </c>
      <c r="K207" s="194"/>
      <c r="L207" s="170" t="s">
        <v>613</v>
      </c>
      <c r="M207" s="157">
        <v>0</v>
      </c>
      <c r="N207" s="157">
        <v>0</v>
      </c>
      <c r="T207" s="157" t="e">
        <f t="shared" si="29"/>
        <v>#DIV/0!</v>
      </c>
    </row>
    <row r="208" spans="1:21" ht="12" hidden="1" customHeight="1" x14ac:dyDescent="0.2">
      <c r="A208" s="167"/>
      <c r="B208" s="167"/>
      <c r="C208" s="194"/>
      <c r="D208" s="167"/>
      <c r="E208" s="167"/>
      <c r="G208" s="194" t="s">
        <v>602</v>
      </c>
      <c r="H208" s="245"/>
      <c r="I208" s="194"/>
      <c r="J208" s="194" t="s">
        <v>614</v>
      </c>
      <c r="K208" s="194"/>
      <c r="L208" s="170" t="s">
        <v>615</v>
      </c>
      <c r="M208" s="157">
        <v>0</v>
      </c>
      <c r="N208" s="157">
        <v>0</v>
      </c>
      <c r="T208" s="157" t="e">
        <f t="shared" si="29"/>
        <v>#DIV/0!</v>
      </c>
    </row>
    <row r="209" spans="1:20" ht="12" hidden="1" customHeight="1" x14ac:dyDescent="0.2">
      <c r="A209" s="167"/>
      <c r="B209" s="167"/>
      <c r="C209" s="194"/>
      <c r="D209" s="167"/>
      <c r="E209" s="167"/>
      <c r="G209" s="194" t="s">
        <v>602</v>
      </c>
      <c r="H209" s="245"/>
      <c r="I209" s="194"/>
      <c r="J209" s="194" t="s">
        <v>616</v>
      </c>
      <c r="K209" s="194"/>
      <c r="L209" s="170" t="s">
        <v>617</v>
      </c>
      <c r="M209" s="157">
        <v>0</v>
      </c>
      <c r="N209" s="157">
        <v>0</v>
      </c>
      <c r="T209" s="157" t="e">
        <f t="shared" si="29"/>
        <v>#DIV/0!</v>
      </c>
    </row>
    <row r="210" spans="1:20" ht="12" customHeight="1" x14ac:dyDescent="0.2">
      <c r="A210" s="167"/>
      <c r="B210" s="167"/>
      <c r="C210" s="194"/>
      <c r="D210" s="167"/>
      <c r="E210" s="167"/>
      <c r="G210" s="195" t="s">
        <v>602</v>
      </c>
      <c r="H210" s="246"/>
      <c r="I210" s="195"/>
      <c r="J210" s="195" t="s">
        <v>225</v>
      </c>
      <c r="K210" s="195"/>
      <c r="L210" s="192" t="s">
        <v>618</v>
      </c>
      <c r="M210" s="193">
        <f>+M214</f>
        <v>1200000</v>
      </c>
      <c r="N210" s="193">
        <f t="shared" ref="N210:S210" si="32">+N214</f>
        <v>1520000</v>
      </c>
      <c r="O210" s="193">
        <f t="shared" si="32"/>
        <v>7425.3</v>
      </c>
      <c r="P210" s="193">
        <f t="shared" si="32"/>
        <v>1487067</v>
      </c>
      <c r="Q210" s="193">
        <f t="shared" si="32"/>
        <v>0</v>
      </c>
      <c r="R210" s="193">
        <f t="shared" si="32"/>
        <v>1494492.3</v>
      </c>
      <c r="S210" s="193">
        <f t="shared" si="32"/>
        <v>25507.699999999997</v>
      </c>
      <c r="T210" s="193">
        <f t="shared" ref="T210:T273" si="33">+R210/N210*100</f>
        <v>98.321861842105264</v>
      </c>
    </row>
    <row r="211" spans="1:20" ht="12" hidden="1" customHeight="1" x14ac:dyDescent="0.2">
      <c r="A211" s="167"/>
      <c r="B211" s="167"/>
      <c r="C211" s="194"/>
      <c r="D211" s="167"/>
      <c r="E211" s="167"/>
      <c r="G211" s="194" t="s">
        <v>602</v>
      </c>
      <c r="H211" s="245"/>
      <c r="I211" s="194"/>
      <c r="J211" s="194" t="s">
        <v>619</v>
      </c>
      <c r="K211" s="194"/>
      <c r="L211" s="167" t="s">
        <v>620</v>
      </c>
      <c r="M211" s="157">
        <v>0</v>
      </c>
      <c r="N211" s="157">
        <v>0</v>
      </c>
      <c r="T211" s="157" t="e">
        <f t="shared" si="33"/>
        <v>#DIV/0!</v>
      </c>
    </row>
    <row r="212" spans="1:20" ht="12" hidden="1" customHeight="1" x14ac:dyDescent="0.2">
      <c r="A212" s="167"/>
      <c r="B212" s="167"/>
      <c r="C212" s="194"/>
      <c r="D212" s="167"/>
      <c r="E212" s="167"/>
      <c r="G212" s="194" t="s">
        <v>602</v>
      </c>
      <c r="H212" s="245"/>
      <c r="I212" s="194"/>
      <c r="J212" s="194" t="s">
        <v>621</v>
      </c>
      <c r="K212" s="194"/>
      <c r="L212" s="167" t="s">
        <v>622</v>
      </c>
      <c r="M212" s="157">
        <v>0</v>
      </c>
      <c r="N212" s="157">
        <v>0</v>
      </c>
      <c r="T212" s="157" t="e">
        <f t="shared" si="33"/>
        <v>#DIV/0!</v>
      </c>
    </row>
    <row r="213" spans="1:20" ht="12" hidden="1" customHeight="1" x14ac:dyDescent="0.2">
      <c r="A213" s="167"/>
      <c r="B213" s="167"/>
      <c r="C213" s="167"/>
      <c r="D213" s="167"/>
      <c r="E213" s="167"/>
      <c r="G213" s="194" t="s">
        <v>602</v>
      </c>
      <c r="H213" s="245"/>
      <c r="I213" s="194"/>
      <c r="J213" s="194" t="s">
        <v>623</v>
      </c>
      <c r="K213" s="194"/>
      <c r="L213" s="167" t="s">
        <v>624</v>
      </c>
      <c r="M213" s="157">
        <v>0</v>
      </c>
      <c r="N213" s="157">
        <v>0</v>
      </c>
      <c r="T213" s="157" t="e">
        <f t="shared" si="33"/>
        <v>#DIV/0!</v>
      </c>
    </row>
    <row r="214" spans="1:20" ht="12" customHeight="1" x14ac:dyDescent="0.2">
      <c r="A214" s="167"/>
      <c r="B214" s="167"/>
      <c r="C214" s="167"/>
      <c r="D214" s="167"/>
      <c r="E214" s="167"/>
      <c r="G214" s="194" t="s">
        <v>602</v>
      </c>
      <c r="H214" s="245"/>
      <c r="I214" s="194"/>
      <c r="J214" s="194" t="s">
        <v>226</v>
      </c>
      <c r="K214" s="194"/>
      <c r="L214" s="167" t="s">
        <v>625</v>
      </c>
      <c r="M214" s="157">
        <f>+CONSOLIDADO!C119</f>
        <v>1200000</v>
      </c>
      <c r="N214" s="157">
        <f>+CONSOLIDADO!F119</f>
        <v>1520000</v>
      </c>
      <c r="O214" s="157">
        <f>++'PROGRAMA 01 (CEG)'!N214+'PROGRAMA 02 (CEG)'!N214+'PROGRAMA 03 (CEG)'!N214+'PROGRAMA 04 (CEG)'!N214</f>
        <v>7425.3</v>
      </c>
      <c r="P214" s="157">
        <f>++'PROGRAMA 01 (CEG)'!O214+'PROGRAMA 02 (CEG)'!O214+'PROGRAMA 03 (CEG)'!O214+'PROGRAMA 04 (CEG)'!O214</f>
        <v>1487067</v>
      </c>
      <c r="Q214" s="157">
        <f>++'PROGRAMA 01 (CEG)'!P214+'PROGRAMA 02 (CEG)'!P214+'PROGRAMA 03 (CEG)'!P214+'PROGRAMA 04 (CEG)'!P214</f>
        <v>0</v>
      </c>
      <c r="R214" s="157">
        <f>++'PROGRAMA 01 (CEG)'!Q214+'PROGRAMA 02 (CEG)'!Q214+'PROGRAMA 03 (CEG)'!Q214+'PROGRAMA 04 (CEG)'!Q214</f>
        <v>1494492.3</v>
      </c>
      <c r="S214" s="157">
        <f>++'PROGRAMA 01 (CEG)'!R214+'PROGRAMA 02 (CEG)'!R214+'PROGRAMA 03 (CEG)'!R214+'PROGRAMA 04 (CEG)'!R214</f>
        <v>25507.699999999997</v>
      </c>
      <c r="T214" s="157">
        <f t="shared" si="33"/>
        <v>98.321861842105264</v>
      </c>
    </row>
    <row r="215" spans="1:20" ht="12" customHeight="1" x14ac:dyDescent="0.2">
      <c r="A215" s="167"/>
      <c r="B215" s="167"/>
      <c r="C215" s="194"/>
      <c r="D215" s="167"/>
      <c r="E215" s="167"/>
      <c r="G215" s="194"/>
      <c r="H215" s="245"/>
      <c r="I215" s="194"/>
      <c r="J215" s="194"/>
      <c r="K215" s="194"/>
      <c r="L215" s="167"/>
      <c r="M215" s="157"/>
    </row>
    <row r="216" spans="1:20" s="190" customFormat="1" ht="12" customHeight="1" x14ac:dyDescent="0.2">
      <c r="A216" s="187"/>
      <c r="B216" s="187"/>
      <c r="C216" s="188" t="s">
        <v>626</v>
      </c>
      <c r="D216" s="330" t="s">
        <v>627</v>
      </c>
      <c r="E216" s="330"/>
      <c r="F216" s="189" t="s">
        <v>3</v>
      </c>
      <c r="G216" s="188" t="s">
        <v>626</v>
      </c>
      <c r="H216" s="243">
        <f>+'PROGRAMA 01 (CEG)'!H216+'PROGRAMA 02 (CEG)'!H216+'PROGRAMA 03 (CEG)'!H216</f>
        <v>21166163.800000001</v>
      </c>
      <c r="I216" s="187"/>
      <c r="J216" s="187">
        <v>6.03</v>
      </c>
      <c r="K216" s="187"/>
      <c r="L216" s="187" t="s">
        <v>628</v>
      </c>
      <c r="M216" s="189">
        <f>+M221+M235+M239+M217</f>
        <v>38165381</v>
      </c>
      <c r="N216" s="189">
        <f t="shared" ref="N216:S216" si="34">+N221+N235+N239+N217</f>
        <v>108055943</v>
      </c>
      <c r="O216" s="189">
        <f t="shared" si="34"/>
        <v>55663293.299999997</v>
      </c>
      <c r="P216" s="189">
        <f t="shared" si="34"/>
        <v>22081620.940000001</v>
      </c>
      <c r="Q216" s="189">
        <f t="shared" si="34"/>
        <v>0</v>
      </c>
      <c r="R216" s="189">
        <f t="shared" si="34"/>
        <v>77744914.24000001</v>
      </c>
      <c r="S216" s="189">
        <f t="shared" si="34"/>
        <v>30311028.760000002</v>
      </c>
      <c r="T216" s="189">
        <f t="shared" si="33"/>
        <v>71.948762910708226</v>
      </c>
    </row>
    <row r="217" spans="1:20" ht="12" hidden="1" customHeight="1" x14ac:dyDescent="0.2">
      <c r="A217" s="167"/>
      <c r="B217" s="167"/>
      <c r="C217" s="194"/>
      <c r="D217" s="167" t="s">
        <v>3</v>
      </c>
      <c r="E217" s="167"/>
      <c r="G217" s="200" t="s">
        <v>626</v>
      </c>
      <c r="H217" s="248"/>
      <c r="I217" s="200"/>
      <c r="J217" s="200" t="s">
        <v>629</v>
      </c>
      <c r="K217" s="200"/>
      <c r="L217" s="167" t="s">
        <v>362</v>
      </c>
      <c r="M217" s="157">
        <v>0</v>
      </c>
      <c r="N217" s="157">
        <f>+'PROGRAMA 01 (CEG)'!M217</f>
        <v>0</v>
      </c>
      <c r="O217" s="157">
        <f>+'PROGRAMA 01 (CEG)'!N217</f>
        <v>0</v>
      </c>
      <c r="P217" s="157">
        <f>+'PROGRAMA 01 (CEG)'!O217</f>
        <v>0</v>
      </c>
      <c r="Q217" s="157">
        <f>+'PROGRAMA 01 (CEG)'!P217</f>
        <v>0</v>
      </c>
      <c r="R217" s="157">
        <f>+'PROGRAMA 01 (CEG)'!Q217</f>
        <v>0</v>
      </c>
      <c r="S217" s="157">
        <f>+'PROGRAMA 01 (CEG)'!R217</f>
        <v>0</v>
      </c>
      <c r="T217" s="157" t="e">
        <f t="shared" si="33"/>
        <v>#DIV/0!</v>
      </c>
    </row>
    <row r="218" spans="1:20" ht="12" hidden="1" customHeight="1" x14ac:dyDescent="0.2">
      <c r="A218" s="167"/>
      <c r="B218" s="167"/>
      <c r="C218" s="194"/>
      <c r="D218" s="167"/>
      <c r="E218" s="167"/>
      <c r="G218" s="200" t="s">
        <v>626</v>
      </c>
      <c r="H218" s="248"/>
      <c r="I218" s="200"/>
      <c r="J218" s="200" t="s">
        <v>630</v>
      </c>
      <c r="K218" s="200"/>
      <c r="L218" s="167" t="s">
        <v>631</v>
      </c>
      <c r="M218" s="157">
        <v>0</v>
      </c>
      <c r="N218" s="157">
        <v>0</v>
      </c>
      <c r="T218" s="157" t="e">
        <f t="shared" si="33"/>
        <v>#DIV/0!</v>
      </c>
    </row>
    <row r="219" spans="1:20" ht="12" hidden="1" customHeight="1" x14ac:dyDescent="0.2">
      <c r="A219" s="167"/>
      <c r="B219" s="167"/>
      <c r="C219" s="194"/>
      <c r="D219" s="167"/>
      <c r="E219" s="167"/>
      <c r="G219" s="200" t="s">
        <v>626</v>
      </c>
      <c r="H219" s="248"/>
      <c r="I219" s="200"/>
      <c r="J219" s="200" t="s">
        <v>632</v>
      </c>
      <c r="K219" s="200"/>
      <c r="L219" s="167" t="s">
        <v>633</v>
      </c>
      <c r="M219" s="157">
        <v>0</v>
      </c>
      <c r="N219" s="157">
        <v>0</v>
      </c>
      <c r="T219" s="157" t="e">
        <f t="shared" si="33"/>
        <v>#DIV/0!</v>
      </c>
    </row>
    <row r="220" spans="1:20" ht="12" hidden="1" customHeight="1" x14ac:dyDescent="0.2">
      <c r="A220" s="167"/>
      <c r="B220" s="167"/>
      <c r="C220" s="194"/>
      <c r="D220" s="167"/>
      <c r="E220" s="167"/>
      <c r="G220" s="200" t="s">
        <v>626</v>
      </c>
      <c r="H220" s="248"/>
      <c r="I220" s="200"/>
      <c r="J220" s="200" t="s">
        <v>634</v>
      </c>
      <c r="K220" s="200"/>
      <c r="L220" s="167" t="s">
        <v>635</v>
      </c>
      <c r="M220" s="157">
        <v>0</v>
      </c>
      <c r="N220" s="157">
        <v>0</v>
      </c>
      <c r="T220" s="157" t="e">
        <f t="shared" si="33"/>
        <v>#DIV/0!</v>
      </c>
    </row>
    <row r="221" spans="1:20" ht="12" customHeight="1" x14ac:dyDescent="0.2">
      <c r="A221" s="167"/>
      <c r="B221" s="167"/>
      <c r="C221" s="194"/>
      <c r="D221" s="167"/>
      <c r="E221" s="167"/>
      <c r="G221" s="200" t="s">
        <v>626</v>
      </c>
      <c r="H221" s="248"/>
      <c r="I221" s="200"/>
      <c r="J221" s="199" t="s">
        <v>203</v>
      </c>
      <c r="K221" s="199"/>
      <c r="L221" s="192" t="s">
        <v>636</v>
      </c>
      <c r="M221" s="193">
        <f>+M222+M223+M224+M225</f>
        <v>37165381</v>
      </c>
      <c r="N221" s="193">
        <f t="shared" ref="N221:S221" si="35">+N222+N223+N224+N225</f>
        <v>105055943</v>
      </c>
      <c r="O221" s="193">
        <f t="shared" si="35"/>
        <v>54933594.789999999</v>
      </c>
      <c r="P221" s="193">
        <f t="shared" si="35"/>
        <v>21166163.800000001</v>
      </c>
      <c r="Q221" s="193">
        <f t="shared" si="35"/>
        <v>0</v>
      </c>
      <c r="R221" s="193">
        <f t="shared" si="35"/>
        <v>76099758.590000004</v>
      </c>
      <c r="S221" s="193">
        <f t="shared" si="35"/>
        <v>28956184.410000004</v>
      </c>
      <c r="T221" s="193">
        <f t="shared" si="33"/>
        <v>72.437366622847804</v>
      </c>
    </row>
    <row r="222" spans="1:20" ht="12" customHeight="1" x14ac:dyDescent="0.2">
      <c r="A222" s="167"/>
      <c r="B222" s="167"/>
      <c r="C222" s="194"/>
      <c r="D222" s="167"/>
      <c r="E222" s="167"/>
      <c r="G222" s="200" t="s">
        <v>626</v>
      </c>
      <c r="H222" s="248"/>
      <c r="I222" s="200"/>
      <c r="J222" s="200" t="s">
        <v>205</v>
      </c>
      <c r="K222" s="200"/>
      <c r="L222" s="167" t="s">
        <v>637</v>
      </c>
      <c r="M222" s="157">
        <f>+CONSOLIDADO!C202</f>
        <v>37165381</v>
      </c>
      <c r="N222" s="157">
        <f>+'PROGRAMA 01 (CEG)'!M222+'PROGRAMA 02 (CEG)'!M222+'PROGRAMA 03 (CEG)'!M222+'PROGRAMA 04 (CEG)'!M222</f>
        <v>105055943</v>
      </c>
      <c r="O222" s="157">
        <f>++'PROGRAMA 01 (CEG)'!N222+'PROGRAMA 02 (CEG)'!N222+'PROGRAMA 03 (CEG)'!N222+'PROGRAMA 04 (CEG)'!N222</f>
        <v>54933594.789999999</v>
      </c>
      <c r="P222" s="157">
        <f>++'PROGRAMA 01 (CEG)'!O222+'PROGRAMA 02 (CEG)'!O222+'PROGRAMA 03 (CEG)'!O222+'PROGRAMA 04 (CEG)'!O222</f>
        <v>21166163.800000001</v>
      </c>
      <c r="Q222" s="157">
        <f>++'PROGRAMA 01 (CEG)'!P222+'PROGRAMA 02 (CEG)'!P222+'PROGRAMA 03 (CEG)'!P222+'PROGRAMA 04 (CEG)'!P222</f>
        <v>0</v>
      </c>
      <c r="R222" s="157">
        <f>++'PROGRAMA 01 (CEG)'!Q222+'PROGRAMA 02 (CEG)'!Q222+'PROGRAMA 03 (CEG)'!Q222+'PROGRAMA 04 (CEG)'!Q222</f>
        <v>76099758.590000004</v>
      </c>
      <c r="S222" s="157">
        <f>++'PROGRAMA 01 (CEG)'!R222+'PROGRAMA 02 (CEG)'!R222+'PROGRAMA 03 (CEG)'!R222+'PROGRAMA 04 (CEG)'!R222</f>
        <v>28956184.410000004</v>
      </c>
      <c r="T222" s="157">
        <f t="shared" si="33"/>
        <v>72.437366622847804</v>
      </c>
    </row>
    <row r="223" spans="1:20" ht="12" hidden="1" customHeight="1" x14ac:dyDescent="0.2">
      <c r="A223" s="167"/>
      <c r="B223" s="167"/>
      <c r="C223" s="194"/>
      <c r="D223" s="167"/>
      <c r="E223" s="167"/>
      <c r="G223" s="200" t="s">
        <v>626</v>
      </c>
      <c r="H223" s="248"/>
      <c r="I223" s="200"/>
      <c r="J223" s="200" t="s">
        <v>638</v>
      </c>
      <c r="K223" s="200"/>
      <c r="L223" s="167" t="s">
        <v>639</v>
      </c>
      <c r="M223" s="157">
        <v>0</v>
      </c>
      <c r="N223" s="157">
        <v>0</v>
      </c>
      <c r="T223" s="157" t="e">
        <f t="shared" si="33"/>
        <v>#DIV/0!</v>
      </c>
    </row>
    <row r="224" spans="1:20" ht="12" hidden="1" customHeight="1" x14ac:dyDescent="0.2">
      <c r="A224" s="167"/>
      <c r="B224" s="167"/>
      <c r="C224" s="194"/>
      <c r="D224" s="167"/>
      <c r="E224" s="167"/>
      <c r="G224" s="200" t="s">
        <v>626</v>
      </c>
      <c r="H224" s="248"/>
      <c r="I224" s="200"/>
      <c r="J224" s="200" t="s">
        <v>640</v>
      </c>
      <c r="K224" s="200"/>
      <c r="L224" s="167" t="s">
        <v>641</v>
      </c>
      <c r="M224" s="157">
        <v>0</v>
      </c>
      <c r="N224" s="157">
        <v>0</v>
      </c>
      <c r="T224" s="157" t="e">
        <f t="shared" si="33"/>
        <v>#DIV/0!</v>
      </c>
    </row>
    <row r="225" spans="1:20" ht="12" hidden="1" customHeight="1" x14ac:dyDescent="0.2">
      <c r="A225" s="167"/>
      <c r="B225" s="167"/>
      <c r="C225" s="194"/>
      <c r="D225" s="167"/>
      <c r="E225" s="167"/>
      <c r="G225" s="200" t="s">
        <v>626</v>
      </c>
      <c r="H225" s="248"/>
      <c r="I225" s="200"/>
      <c r="J225" s="200" t="s">
        <v>642</v>
      </c>
      <c r="K225" s="200"/>
      <c r="L225" s="167" t="s">
        <v>643</v>
      </c>
      <c r="M225" s="157">
        <v>0</v>
      </c>
      <c r="N225" s="157">
        <v>0</v>
      </c>
      <c r="T225" s="157" t="e">
        <f t="shared" si="33"/>
        <v>#DIV/0!</v>
      </c>
    </row>
    <row r="226" spans="1:20" ht="12" hidden="1" customHeight="1" x14ac:dyDescent="0.2">
      <c r="A226" s="167"/>
      <c r="B226" s="167"/>
      <c r="C226" s="194"/>
      <c r="D226" s="167"/>
      <c r="E226" s="167"/>
      <c r="G226" s="200" t="s">
        <v>626</v>
      </c>
      <c r="H226" s="248"/>
      <c r="I226" s="200"/>
      <c r="J226" s="200" t="s">
        <v>644</v>
      </c>
      <c r="K226" s="200"/>
      <c r="L226" s="167" t="s">
        <v>645</v>
      </c>
      <c r="M226" s="157">
        <v>0</v>
      </c>
      <c r="N226" s="157">
        <v>0</v>
      </c>
      <c r="T226" s="157" t="e">
        <f t="shared" si="33"/>
        <v>#DIV/0!</v>
      </c>
    </row>
    <row r="227" spans="1:20" ht="12" hidden="1" customHeight="1" x14ac:dyDescent="0.2">
      <c r="A227" s="167"/>
      <c r="B227" s="167"/>
      <c r="C227" s="194"/>
      <c r="D227" s="167"/>
      <c r="E227" s="167"/>
      <c r="G227" s="200" t="s">
        <v>626</v>
      </c>
      <c r="H227" s="248"/>
      <c r="I227" s="200"/>
      <c r="J227" s="199" t="s">
        <v>646</v>
      </c>
      <c r="K227" s="199"/>
      <c r="L227" s="192" t="s">
        <v>647</v>
      </c>
      <c r="M227" s="157">
        <v>0</v>
      </c>
      <c r="N227" s="157">
        <v>0</v>
      </c>
      <c r="T227" s="157" t="e">
        <f t="shared" si="33"/>
        <v>#DIV/0!</v>
      </c>
    </row>
    <row r="228" spans="1:20" ht="12" hidden="1" customHeight="1" x14ac:dyDescent="0.2">
      <c r="A228" s="167"/>
      <c r="B228" s="167"/>
      <c r="C228" s="194"/>
      <c r="D228" s="167" t="s">
        <v>3</v>
      </c>
      <c r="E228" s="167"/>
      <c r="G228" s="200" t="s">
        <v>626</v>
      </c>
      <c r="H228" s="248"/>
      <c r="I228" s="200"/>
      <c r="J228" s="200" t="s">
        <v>648</v>
      </c>
      <c r="K228" s="200"/>
      <c r="L228" s="167" t="s">
        <v>649</v>
      </c>
      <c r="M228" s="157">
        <v>0</v>
      </c>
      <c r="N228" s="157">
        <v>0</v>
      </c>
      <c r="T228" s="157" t="e">
        <f t="shared" si="33"/>
        <v>#DIV/0!</v>
      </c>
    </row>
    <row r="229" spans="1:20" ht="12" hidden="1" customHeight="1" x14ac:dyDescent="0.2">
      <c r="A229" s="167"/>
      <c r="B229" s="167"/>
      <c r="C229" s="194"/>
      <c r="D229" s="167"/>
      <c r="E229" s="167"/>
      <c r="G229" s="200" t="s">
        <v>626</v>
      </c>
      <c r="H229" s="248"/>
      <c r="I229" s="200"/>
      <c r="J229" s="200" t="s">
        <v>650</v>
      </c>
      <c r="K229" s="200"/>
      <c r="L229" s="167" t="s">
        <v>651</v>
      </c>
      <c r="M229" s="157">
        <v>0</v>
      </c>
      <c r="N229" s="157">
        <v>0</v>
      </c>
      <c r="T229" s="157" t="e">
        <f t="shared" si="33"/>
        <v>#DIV/0!</v>
      </c>
    </row>
    <row r="230" spans="1:20" ht="12" hidden="1" customHeight="1" thickBot="1" x14ac:dyDescent="0.25">
      <c r="A230" s="204"/>
      <c r="B230" s="204"/>
      <c r="C230" s="207"/>
      <c r="D230" s="204"/>
      <c r="E230" s="204"/>
      <c r="F230" s="205"/>
      <c r="G230" s="206" t="s">
        <v>626</v>
      </c>
      <c r="H230" s="250"/>
      <c r="I230" s="206"/>
      <c r="J230" s="206" t="s">
        <v>652</v>
      </c>
      <c r="K230" s="206"/>
      <c r="L230" s="204" t="s">
        <v>653</v>
      </c>
      <c r="M230" s="157">
        <v>0</v>
      </c>
      <c r="N230" s="157">
        <v>0</v>
      </c>
      <c r="T230" s="157" t="e">
        <f t="shared" si="33"/>
        <v>#DIV/0!</v>
      </c>
    </row>
    <row r="231" spans="1:20" ht="12" hidden="1" customHeight="1" x14ac:dyDescent="0.2">
      <c r="A231" s="167"/>
      <c r="B231" s="167"/>
      <c r="C231" s="194"/>
      <c r="D231" s="167"/>
      <c r="E231" s="167"/>
      <c r="F231" s="168"/>
      <c r="G231" s="200"/>
      <c r="H231" s="248"/>
      <c r="I231" s="200"/>
      <c r="J231" s="200"/>
      <c r="K231" s="200"/>
      <c r="L231" s="167"/>
      <c r="M231" s="157">
        <v>0</v>
      </c>
      <c r="N231" s="157">
        <v>0</v>
      </c>
      <c r="T231" s="157" t="e">
        <f t="shared" si="33"/>
        <v>#DIV/0!</v>
      </c>
    </row>
    <row r="232" spans="1:20" ht="12" hidden="1" customHeight="1" x14ac:dyDescent="0.2">
      <c r="A232" s="167"/>
      <c r="B232" s="167"/>
      <c r="C232" s="194"/>
      <c r="D232" s="167"/>
      <c r="E232" s="167"/>
      <c r="G232" s="200" t="s">
        <v>626</v>
      </c>
      <c r="H232" s="248"/>
      <c r="I232" s="200"/>
      <c r="J232" s="200" t="s">
        <v>654</v>
      </c>
      <c r="K232" s="200"/>
      <c r="L232" s="167" t="s">
        <v>655</v>
      </c>
      <c r="M232" s="157">
        <v>0</v>
      </c>
      <c r="N232" s="157">
        <v>0</v>
      </c>
      <c r="T232" s="157" t="e">
        <f t="shared" si="33"/>
        <v>#DIV/0!</v>
      </c>
    </row>
    <row r="233" spans="1:20" ht="12" hidden="1" customHeight="1" x14ac:dyDescent="0.2">
      <c r="A233" s="167"/>
      <c r="B233" s="167"/>
      <c r="C233" s="194"/>
      <c r="D233" s="167"/>
      <c r="E233" s="167"/>
      <c r="G233" s="200" t="s">
        <v>626</v>
      </c>
      <c r="H233" s="248"/>
      <c r="I233" s="200"/>
      <c r="J233" s="199" t="s">
        <v>656</v>
      </c>
      <c r="K233" s="199"/>
      <c r="L233" s="192" t="s">
        <v>657</v>
      </c>
      <c r="M233" s="157">
        <v>0</v>
      </c>
      <c r="N233" s="157">
        <v>0</v>
      </c>
      <c r="T233" s="157" t="e">
        <f t="shared" si="33"/>
        <v>#DIV/0!</v>
      </c>
    </row>
    <row r="234" spans="1:20" ht="12" hidden="1" customHeight="1" x14ac:dyDescent="0.2">
      <c r="A234" s="167"/>
      <c r="B234" s="167"/>
      <c r="C234" s="194"/>
      <c r="D234" s="167" t="s">
        <v>3</v>
      </c>
      <c r="E234" s="167"/>
      <c r="G234" s="200" t="s">
        <v>626</v>
      </c>
      <c r="H234" s="248"/>
      <c r="I234" s="200"/>
      <c r="J234" s="200" t="s">
        <v>658</v>
      </c>
      <c r="K234" s="200"/>
      <c r="L234" s="167" t="s">
        <v>659</v>
      </c>
      <c r="M234" s="157">
        <v>0</v>
      </c>
      <c r="N234" s="157">
        <v>0</v>
      </c>
      <c r="T234" s="157" t="e">
        <f t="shared" si="33"/>
        <v>#DIV/0!</v>
      </c>
    </row>
    <row r="235" spans="1:20" ht="12" customHeight="1" x14ac:dyDescent="0.2">
      <c r="A235" s="167"/>
      <c r="B235" s="167"/>
      <c r="C235" s="194"/>
      <c r="D235" s="167"/>
      <c r="E235" s="167"/>
      <c r="G235" s="200" t="s">
        <v>626</v>
      </c>
      <c r="H235" s="248"/>
      <c r="I235" s="200"/>
      <c r="J235" s="199" t="s">
        <v>233</v>
      </c>
      <c r="K235" s="199"/>
      <c r="L235" s="192" t="s">
        <v>660</v>
      </c>
      <c r="M235" s="193">
        <f t="shared" ref="M235:S235" si="36">+M236</f>
        <v>0</v>
      </c>
      <c r="N235" s="193">
        <f t="shared" si="36"/>
        <v>2000000</v>
      </c>
      <c r="O235" s="193">
        <f t="shared" si="36"/>
        <v>729698.51</v>
      </c>
      <c r="P235" s="193">
        <f t="shared" si="36"/>
        <v>0</v>
      </c>
      <c r="Q235" s="193">
        <f t="shared" si="36"/>
        <v>0</v>
      </c>
      <c r="R235" s="193">
        <f t="shared" si="36"/>
        <v>729698.51</v>
      </c>
      <c r="S235" s="193">
        <f t="shared" si="36"/>
        <v>1270301.49</v>
      </c>
      <c r="T235" s="193">
        <f t="shared" si="33"/>
        <v>36.484925499999996</v>
      </c>
    </row>
    <row r="236" spans="1:20" ht="12" customHeight="1" x14ac:dyDescent="0.2">
      <c r="A236" s="167"/>
      <c r="B236" s="167"/>
      <c r="C236" s="194"/>
      <c r="D236" s="167"/>
      <c r="E236" s="167"/>
      <c r="G236" s="200" t="s">
        <v>626</v>
      </c>
      <c r="H236" s="248"/>
      <c r="I236" s="200"/>
      <c r="J236" s="200" t="s">
        <v>234</v>
      </c>
      <c r="K236" s="200"/>
      <c r="L236" s="170" t="s">
        <v>236</v>
      </c>
      <c r="M236" s="157">
        <v>0</v>
      </c>
      <c r="N236" s="157">
        <f>+'PROGRAMA 01 (CEG)'!M236+'PROGRAMA 02 (CEG)'!M236+'PROGRAMA 03 (CEG)'!M236+'PROGRAMA 04 (CEG)'!M236</f>
        <v>2000000</v>
      </c>
      <c r="O236" s="157">
        <f>++'PROGRAMA 01 (CEG)'!N236+'PROGRAMA 02 (CEG)'!N236+'PROGRAMA 03 (CEG)'!N236+'PROGRAMA 04 (CEG)'!N236</f>
        <v>729698.51</v>
      </c>
      <c r="P236" s="157">
        <f>++'PROGRAMA 01 (CEG)'!O236+'PROGRAMA 02 (CEG)'!O236+'PROGRAMA 03 (CEG)'!O236+'PROGRAMA 04 (CEG)'!O236</f>
        <v>0</v>
      </c>
      <c r="Q236" s="157">
        <f>++'PROGRAMA 01 (CEG)'!P236+'PROGRAMA 02 (CEG)'!P236+'PROGRAMA 03 (CEG)'!P236+'PROGRAMA 04 (CEG)'!P236</f>
        <v>0</v>
      </c>
      <c r="R236" s="157">
        <f>++'PROGRAMA 01 (CEG)'!Q236+'PROGRAMA 02 (CEG)'!Q236+'PROGRAMA 03 (CEG)'!Q236+'PROGRAMA 04 (CEG)'!Q236</f>
        <v>729698.51</v>
      </c>
      <c r="S236" s="157">
        <f>++'PROGRAMA 01 (CEG)'!R236+'PROGRAMA 02 (CEG)'!R236+'PROGRAMA 03 (CEG)'!R236+'PROGRAMA 04 (CEG)'!R236</f>
        <v>1270301.49</v>
      </c>
      <c r="T236" s="157">
        <f t="shared" si="33"/>
        <v>36.484925499999996</v>
      </c>
    </row>
    <row r="237" spans="1:20" ht="12" hidden="1" customHeight="1" x14ac:dyDescent="0.2">
      <c r="A237" s="167"/>
      <c r="B237" s="167"/>
      <c r="C237" s="194"/>
      <c r="D237" s="167"/>
      <c r="E237" s="167"/>
      <c r="G237" s="200" t="s">
        <v>626</v>
      </c>
      <c r="H237" s="248"/>
      <c r="I237" s="200"/>
      <c r="J237" s="200" t="s">
        <v>661</v>
      </c>
      <c r="K237" s="200"/>
      <c r="L237" s="170" t="s">
        <v>662</v>
      </c>
      <c r="M237" s="157">
        <v>0</v>
      </c>
      <c r="N237" s="157">
        <v>0</v>
      </c>
      <c r="T237" s="157" t="e">
        <f t="shared" si="33"/>
        <v>#DIV/0!</v>
      </c>
    </row>
    <row r="238" spans="1:20" ht="12" customHeight="1" x14ac:dyDescent="0.2">
      <c r="A238" s="167"/>
      <c r="B238" s="167"/>
      <c r="C238" s="194"/>
      <c r="D238" s="167"/>
      <c r="E238" s="167"/>
      <c r="G238" s="200"/>
      <c r="H238" s="248"/>
      <c r="I238" s="200"/>
      <c r="J238" s="200"/>
      <c r="K238" s="200"/>
      <c r="L238" s="167"/>
      <c r="M238" s="157"/>
    </row>
    <row r="239" spans="1:20" s="190" customFormat="1" ht="12" customHeight="1" x14ac:dyDescent="0.2">
      <c r="A239" s="187"/>
      <c r="B239" s="187"/>
      <c r="C239" s="188" t="s">
        <v>663</v>
      </c>
      <c r="D239" s="187" t="s">
        <v>664</v>
      </c>
      <c r="E239" s="188"/>
      <c r="F239" s="197" t="s">
        <v>3</v>
      </c>
      <c r="G239" s="214" t="s">
        <v>663</v>
      </c>
      <c r="H239" s="252">
        <f>+'PROGRAMA 04 (CEG)'!H239</f>
        <v>915457.14</v>
      </c>
      <c r="I239" s="187"/>
      <c r="J239" s="187" t="s">
        <v>207</v>
      </c>
      <c r="K239" s="187"/>
      <c r="L239" s="187" t="s">
        <v>208</v>
      </c>
      <c r="M239" s="197">
        <f>+M240+M241</f>
        <v>1000000</v>
      </c>
      <c r="N239" s="197">
        <f t="shared" ref="N239:S239" si="37">+N240+N241</f>
        <v>1000000</v>
      </c>
      <c r="O239" s="197">
        <f t="shared" si="37"/>
        <v>0</v>
      </c>
      <c r="P239" s="197">
        <f t="shared" si="37"/>
        <v>915457.14</v>
      </c>
      <c r="Q239" s="197">
        <f t="shared" si="37"/>
        <v>0</v>
      </c>
      <c r="R239" s="197">
        <f t="shared" si="37"/>
        <v>915457.14</v>
      </c>
      <c r="S239" s="197">
        <f t="shared" si="37"/>
        <v>84542.859999999986</v>
      </c>
      <c r="T239" s="197">
        <f t="shared" si="33"/>
        <v>91.545714000000004</v>
      </c>
    </row>
    <row r="240" spans="1:20" ht="13.5" hidden="1" customHeight="1" x14ac:dyDescent="0.2">
      <c r="A240" s="167"/>
      <c r="B240" s="167"/>
      <c r="C240" s="167"/>
      <c r="D240" s="167" t="s">
        <v>3</v>
      </c>
      <c r="E240" s="167"/>
      <c r="G240" s="200" t="s">
        <v>663</v>
      </c>
      <c r="H240" s="248"/>
      <c r="I240" s="200"/>
      <c r="J240" s="200" t="s">
        <v>209</v>
      </c>
      <c r="K240" s="200"/>
      <c r="L240" s="167" t="s">
        <v>665</v>
      </c>
      <c r="M240" s="157">
        <v>0</v>
      </c>
      <c r="N240" s="157">
        <f>+'PROGRAMA 01 (CEG)'!M240+'PROGRAMA 02 (CEG)'!M240+'PROGRAMA 03 (CEG)'!M240+'PROGRAMA 04 (CEG)'!M240</f>
        <v>0</v>
      </c>
      <c r="O240" s="157">
        <f>++'PROGRAMA 01 (CEG)'!N240+'PROGRAMA 02 (CEG)'!N240+'PROGRAMA 03 (CEG)'!N240+'PROGRAMA 04 (CEG)'!N240</f>
        <v>0</v>
      </c>
      <c r="P240" s="157">
        <f>++'PROGRAMA 01 (CEG)'!O240+'PROGRAMA 02 (CEG)'!O240+'PROGRAMA 03 (CEG)'!O240+'PROGRAMA 04 (CEG)'!O240</f>
        <v>0</v>
      </c>
      <c r="Q240" s="157">
        <f>++'PROGRAMA 01 (CEG)'!P240+'PROGRAMA 02 (CEG)'!P240+'PROGRAMA 03 (CEG)'!P240+'PROGRAMA 04 (CEG)'!P240</f>
        <v>0</v>
      </c>
      <c r="R240" s="157">
        <f>++'PROGRAMA 01 (CEG)'!Q240+'PROGRAMA 02 (CEG)'!Q240+'PROGRAMA 03 (CEG)'!Q240+'PROGRAMA 04 (CEG)'!Q240</f>
        <v>0</v>
      </c>
      <c r="S240" s="157">
        <f>++'PROGRAMA 01 (CEG)'!R240+'PROGRAMA 02 (CEG)'!R240+'PROGRAMA 03 (CEG)'!R240+'PROGRAMA 04 (CEG)'!R240</f>
        <v>0</v>
      </c>
      <c r="T240" s="157" t="e">
        <f t="shared" si="33"/>
        <v>#DIV/0!</v>
      </c>
    </row>
    <row r="241" spans="1:21" ht="13.5" customHeight="1" x14ac:dyDescent="0.2">
      <c r="A241" s="167"/>
      <c r="B241" s="167"/>
      <c r="C241" s="167"/>
      <c r="D241" s="167" t="s">
        <v>3</v>
      </c>
      <c r="E241" s="167"/>
      <c r="G241" s="200" t="s">
        <v>663</v>
      </c>
      <c r="H241" s="248"/>
      <c r="I241" s="200"/>
      <c r="J241" s="200" t="s">
        <v>219</v>
      </c>
      <c r="K241" s="200"/>
      <c r="L241" s="167" t="s">
        <v>666</v>
      </c>
      <c r="M241" s="157">
        <f>+CONSOLIDADO!C211</f>
        <v>1000000</v>
      </c>
      <c r="N241" s="157">
        <f>+'PROGRAMA 01 (CEG)'!M241+'PROGRAMA 02 (CEG)'!M241+'PROGRAMA 03 (CEG)'!M241+'PROGRAMA 04 (CEG)'!M241</f>
        <v>1000000</v>
      </c>
      <c r="O241" s="157">
        <f>++'PROGRAMA 01 (CEG)'!N241+'PROGRAMA 02 (CEG)'!N241+'PROGRAMA 03 (CEG)'!N241+'PROGRAMA 04 (CEG)'!N241</f>
        <v>0</v>
      </c>
      <c r="P241" s="157">
        <f>++'PROGRAMA 01 (CEG)'!O241+'PROGRAMA 02 (CEG)'!O241+'PROGRAMA 03 (CEG)'!O241+'PROGRAMA 04 (CEG)'!O241</f>
        <v>915457.14</v>
      </c>
      <c r="Q241" s="157">
        <f>++'PROGRAMA 01 (CEG)'!P241+'PROGRAMA 02 (CEG)'!P241+'PROGRAMA 03 (CEG)'!P241+'PROGRAMA 04 (CEG)'!P241</f>
        <v>0</v>
      </c>
      <c r="R241" s="157">
        <f>++'PROGRAMA 01 (CEG)'!Q241+'PROGRAMA 02 (CEG)'!Q241+'PROGRAMA 03 (CEG)'!Q241+'PROGRAMA 04 (CEG)'!Q241</f>
        <v>915457.14</v>
      </c>
      <c r="S241" s="157">
        <f>++'PROGRAMA 01 (CEG)'!R241+'PROGRAMA 02 (CEG)'!R241+'PROGRAMA 03 (CEG)'!R241+'PROGRAMA 04 (CEG)'!R241</f>
        <v>84542.859999999986</v>
      </c>
      <c r="T241" s="157">
        <f t="shared" si="33"/>
        <v>91.545714000000004</v>
      </c>
    </row>
    <row r="242" spans="1:21" ht="12" customHeight="1" x14ac:dyDescent="0.2">
      <c r="A242" s="167"/>
      <c r="B242" s="167"/>
      <c r="C242" s="167"/>
      <c r="D242" s="167"/>
      <c r="E242" s="167"/>
      <c r="G242" s="200"/>
      <c r="H242" s="248"/>
      <c r="I242" s="200"/>
      <c r="J242" s="200"/>
      <c r="K242" s="200"/>
      <c r="L242" s="167"/>
      <c r="M242" s="157"/>
    </row>
    <row r="243" spans="1:21" s="216" customFormat="1" ht="20.100000000000001" customHeight="1" x14ac:dyDescent="0.3">
      <c r="A243" s="215" t="s">
        <v>667</v>
      </c>
      <c r="B243" s="240" t="s">
        <v>668</v>
      </c>
      <c r="C243" s="240"/>
      <c r="D243" s="240"/>
      <c r="E243" s="171"/>
      <c r="F243" s="172" t="s">
        <v>3</v>
      </c>
      <c r="G243" s="171">
        <v>2</v>
      </c>
      <c r="H243" s="253">
        <f>+H256</f>
        <v>197771125.82999998</v>
      </c>
      <c r="I243" s="171"/>
      <c r="J243" s="171">
        <v>5</v>
      </c>
      <c r="K243" s="173"/>
      <c r="L243" s="171" t="s">
        <v>173</v>
      </c>
      <c r="M243" s="174">
        <f>+M256</f>
        <v>441191720</v>
      </c>
      <c r="N243" s="174">
        <f t="shared" ref="N243:S243" si="38">+N256</f>
        <v>471654906</v>
      </c>
      <c r="O243" s="174">
        <f t="shared" si="38"/>
        <v>80203425.13000001</v>
      </c>
      <c r="P243" s="174">
        <f t="shared" si="38"/>
        <v>197771125.82999998</v>
      </c>
      <c r="Q243" s="174">
        <f t="shared" si="38"/>
        <v>0</v>
      </c>
      <c r="R243" s="174">
        <f t="shared" si="38"/>
        <v>277974550.96000004</v>
      </c>
      <c r="S243" s="174">
        <f t="shared" si="38"/>
        <v>193680355.03999999</v>
      </c>
      <c r="T243" s="174">
        <f t="shared" si="33"/>
        <v>58.936003298988268</v>
      </c>
      <c r="U243" s="234">
        <f>+S243-CONSOLIDADO!K165</f>
        <v>0</v>
      </c>
    </row>
    <row r="244" spans="1:21" ht="12" hidden="1" customHeight="1" x14ac:dyDescent="0.2">
      <c r="A244" s="167"/>
      <c r="B244" s="167"/>
      <c r="C244" s="167"/>
      <c r="D244" s="167"/>
      <c r="E244" s="167"/>
      <c r="G244" s="170"/>
      <c r="H244" s="248"/>
      <c r="I244" s="170"/>
      <c r="J244" s="200"/>
      <c r="K244" s="200"/>
      <c r="L244" s="167"/>
      <c r="M244" s="157"/>
      <c r="O244" s="157"/>
      <c r="P244" s="157"/>
      <c r="Q244" s="157"/>
      <c r="R244" s="157"/>
      <c r="S244" s="157"/>
    </row>
    <row r="245" spans="1:21" s="190" customFormat="1" ht="12" hidden="1" customHeight="1" x14ac:dyDescent="0.2">
      <c r="A245" s="211"/>
      <c r="B245" s="211" t="s">
        <v>669</v>
      </c>
      <c r="C245" s="211" t="s">
        <v>670</v>
      </c>
      <c r="D245" s="217"/>
      <c r="E245" s="211"/>
      <c r="F245" s="213">
        <f>+N245</f>
        <v>0</v>
      </c>
      <c r="G245" s="211" t="s">
        <v>3</v>
      </c>
      <c r="H245" s="254"/>
      <c r="I245" s="211"/>
      <c r="J245" s="211" t="s">
        <v>189</v>
      </c>
      <c r="K245" s="211"/>
      <c r="L245" s="211" t="s">
        <v>190</v>
      </c>
      <c r="M245" s="213">
        <f>+M247+M248+M249+M250+M251+M252+M253+M254</f>
        <v>0</v>
      </c>
      <c r="N245" s="213">
        <f t="shared" ref="N245:S245" si="39">+N247+N248+N249+N250+N251+N252+N253+N254</f>
        <v>0</v>
      </c>
      <c r="O245" s="213">
        <f t="shared" si="39"/>
        <v>0</v>
      </c>
      <c r="P245" s="213">
        <f t="shared" si="39"/>
        <v>0</v>
      </c>
      <c r="Q245" s="213">
        <f t="shared" si="39"/>
        <v>0</v>
      </c>
      <c r="R245" s="213">
        <f t="shared" si="39"/>
        <v>0</v>
      </c>
      <c r="S245" s="213">
        <f t="shared" si="39"/>
        <v>0</v>
      </c>
      <c r="T245" s="213" t="e">
        <f t="shared" si="33"/>
        <v>#DIV/0!</v>
      </c>
    </row>
    <row r="246" spans="1:21" ht="12" hidden="1" customHeight="1" x14ac:dyDescent="0.2">
      <c r="A246" s="167"/>
      <c r="B246" s="195"/>
      <c r="C246" s="201"/>
      <c r="D246" s="167"/>
      <c r="E246" s="167"/>
      <c r="G246" s="199"/>
      <c r="H246" s="247"/>
      <c r="I246" s="199"/>
      <c r="J246" s="199"/>
      <c r="K246" s="199"/>
      <c r="L246" s="192"/>
      <c r="M246" s="157">
        <v>0</v>
      </c>
      <c r="N246" s="157">
        <v>0</v>
      </c>
      <c r="O246" s="157">
        <v>0</v>
      </c>
      <c r="P246" s="157">
        <v>0</v>
      </c>
      <c r="Q246" s="157">
        <v>0</v>
      </c>
      <c r="R246" s="157">
        <v>0</v>
      </c>
      <c r="S246" s="157">
        <v>0</v>
      </c>
      <c r="T246" s="157" t="e">
        <f t="shared" si="33"/>
        <v>#DIV/0!</v>
      </c>
    </row>
    <row r="247" spans="1:21" ht="12" hidden="1" customHeight="1" x14ac:dyDescent="0.2">
      <c r="A247" s="167"/>
      <c r="B247" s="155"/>
      <c r="C247" s="194" t="s">
        <v>671</v>
      </c>
      <c r="D247" s="167" t="s">
        <v>672</v>
      </c>
      <c r="E247" s="167"/>
      <c r="G247" s="194" t="s">
        <v>671</v>
      </c>
      <c r="H247" s="245"/>
      <c r="I247" s="194"/>
      <c r="J247" s="200" t="s">
        <v>191</v>
      </c>
      <c r="K247" s="200"/>
      <c r="L247" s="167" t="s">
        <v>192</v>
      </c>
      <c r="M247" s="157">
        <v>0</v>
      </c>
      <c r="N247" s="157">
        <v>0</v>
      </c>
      <c r="O247" s="157">
        <v>0</v>
      </c>
      <c r="P247" s="157">
        <v>0</v>
      </c>
      <c r="Q247" s="157">
        <v>0</v>
      </c>
      <c r="R247" s="157">
        <v>0</v>
      </c>
      <c r="S247" s="157">
        <v>0</v>
      </c>
      <c r="T247" s="157" t="e">
        <f t="shared" si="33"/>
        <v>#DIV/0!</v>
      </c>
    </row>
    <row r="248" spans="1:21" ht="12" hidden="1" customHeight="1" x14ac:dyDescent="0.2">
      <c r="A248" s="167"/>
      <c r="B248" s="155"/>
      <c r="C248" s="194" t="s">
        <v>673</v>
      </c>
      <c r="D248" s="167" t="s">
        <v>674</v>
      </c>
      <c r="E248" s="167"/>
      <c r="G248" s="194" t="s">
        <v>673</v>
      </c>
      <c r="H248" s="245"/>
      <c r="I248" s="194"/>
      <c r="J248" s="200" t="s">
        <v>675</v>
      </c>
      <c r="K248" s="200"/>
      <c r="L248" s="167" t="s">
        <v>676</v>
      </c>
      <c r="M248" s="157">
        <v>0</v>
      </c>
      <c r="N248" s="157">
        <v>0</v>
      </c>
      <c r="O248" s="157">
        <v>0</v>
      </c>
      <c r="P248" s="157">
        <v>0</v>
      </c>
      <c r="Q248" s="157">
        <v>0</v>
      </c>
      <c r="R248" s="157">
        <v>0</v>
      </c>
      <c r="S248" s="157">
        <v>0</v>
      </c>
      <c r="T248" s="157" t="e">
        <f t="shared" si="33"/>
        <v>#DIV/0!</v>
      </c>
    </row>
    <row r="249" spans="1:21" ht="12" hidden="1" customHeight="1" x14ac:dyDescent="0.2">
      <c r="A249" s="167"/>
      <c r="B249" s="155"/>
      <c r="C249" s="167"/>
      <c r="D249" s="167"/>
      <c r="E249" s="167"/>
      <c r="G249" s="194" t="s">
        <v>673</v>
      </c>
      <c r="H249" s="245"/>
      <c r="I249" s="194"/>
      <c r="J249" s="200" t="s">
        <v>677</v>
      </c>
      <c r="K249" s="200"/>
      <c r="L249" s="167" t="s">
        <v>678</v>
      </c>
      <c r="M249" s="157">
        <v>0</v>
      </c>
      <c r="N249" s="157">
        <v>0</v>
      </c>
      <c r="O249" s="157">
        <v>0</v>
      </c>
      <c r="P249" s="157">
        <v>0</v>
      </c>
      <c r="Q249" s="157">
        <v>0</v>
      </c>
      <c r="R249" s="157">
        <v>0</v>
      </c>
      <c r="S249" s="157">
        <v>0</v>
      </c>
      <c r="T249" s="157" t="e">
        <f t="shared" si="33"/>
        <v>#DIV/0!</v>
      </c>
    </row>
    <row r="250" spans="1:21" ht="12" hidden="1" customHeight="1" x14ac:dyDescent="0.2">
      <c r="A250" s="167"/>
      <c r="B250" s="167"/>
      <c r="C250" s="167"/>
      <c r="D250" s="167"/>
      <c r="E250" s="167"/>
      <c r="G250" s="194" t="s">
        <v>673</v>
      </c>
      <c r="H250" s="245"/>
      <c r="I250" s="194"/>
      <c r="J250" s="200" t="s">
        <v>679</v>
      </c>
      <c r="K250" s="200"/>
      <c r="L250" s="167" t="s">
        <v>680</v>
      </c>
      <c r="M250" s="157">
        <v>0</v>
      </c>
      <c r="N250" s="157">
        <v>0</v>
      </c>
      <c r="O250" s="157">
        <v>0</v>
      </c>
      <c r="P250" s="157">
        <v>0</v>
      </c>
      <c r="Q250" s="157">
        <v>0</v>
      </c>
      <c r="R250" s="157">
        <v>0</v>
      </c>
      <c r="S250" s="157">
        <v>0</v>
      </c>
      <c r="T250" s="157" t="e">
        <f t="shared" si="33"/>
        <v>#DIV/0!</v>
      </c>
    </row>
    <row r="251" spans="1:21" ht="12" hidden="1" customHeight="1" x14ac:dyDescent="0.2">
      <c r="A251" s="167"/>
      <c r="B251" s="167"/>
      <c r="C251" s="167"/>
      <c r="D251" s="167"/>
      <c r="E251" s="167"/>
      <c r="G251" s="194" t="s">
        <v>673</v>
      </c>
      <c r="H251" s="245"/>
      <c r="I251" s="194"/>
      <c r="J251" s="200" t="s">
        <v>681</v>
      </c>
      <c r="K251" s="200"/>
      <c r="L251" s="167" t="s">
        <v>682</v>
      </c>
      <c r="M251" s="157">
        <v>0</v>
      </c>
      <c r="N251" s="157">
        <v>0</v>
      </c>
      <c r="O251" s="157">
        <v>0</v>
      </c>
      <c r="P251" s="157">
        <v>0</v>
      </c>
      <c r="Q251" s="157">
        <v>0</v>
      </c>
      <c r="R251" s="157">
        <v>0</v>
      </c>
      <c r="S251" s="157">
        <v>0</v>
      </c>
      <c r="T251" s="157" t="e">
        <f t="shared" si="33"/>
        <v>#DIV/0!</v>
      </c>
    </row>
    <row r="252" spans="1:21" ht="12" hidden="1" customHeight="1" x14ac:dyDescent="0.2">
      <c r="A252" s="167"/>
      <c r="B252" s="167"/>
      <c r="C252" s="194" t="s">
        <v>683</v>
      </c>
      <c r="D252" s="167" t="s">
        <v>684</v>
      </c>
      <c r="E252" s="167"/>
      <c r="G252" s="194" t="s">
        <v>683</v>
      </c>
      <c r="H252" s="245"/>
      <c r="I252" s="194"/>
      <c r="J252" s="200" t="s">
        <v>685</v>
      </c>
      <c r="K252" s="200"/>
      <c r="L252" s="167" t="s">
        <v>684</v>
      </c>
      <c r="M252" s="157">
        <v>0</v>
      </c>
      <c r="N252" s="157">
        <v>0</v>
      </c>
      <c r="O252" s="157">
        <v>0</v>
      </c>
      <c r="P252" s="157">
        <v>0</v>
      </c>
      <c r="Q252" s="157">
        <v>0</v>
      </c>
      <c r="R252" s="157">
        <v>0</v>
      </c>
      <c r="S252" s="157">
        <v>0</v>
      </c>
      <c r="T252" s="157" t="e">
        <f t="shared" si="33"/>
        <v>#DIV/0!</v>
      </c>
    </row>
    <row r="253" spans="1:21" ht="12" hidden="1" customHeight="1" x14ac:dyDescent="0.2">
      <c r="A253" s="167"/>
      <c r="B253" s="167"/>
      <c r="C253" s="194" t="s">
        <v>686</v>
      </c>
      <c r="D253" s="167" t="s">
        <v>194</v>
      </c>
      <c r="E253" s="167"/>
      <c r="G253" s="194" t="s">
        <v>686</v>
      </c>
      <c r="H253" s="245"/>
      <c r="I253" s="194"/>
      <c r="J253" s="200" t="s">
        <v>193</v>
      </c>
      <c r="K253" s="200"/>
      <c r="L253" s="167" t="s">
        <v>194</v>
      </c>
      <c r="M253" s="157">
        <v>0</v>
      </c>
      <c r="N253" s="157">
        <v>0</v>
      </c>
      <c r="O253" s="157">
        <v>0</v>
      </c>
      <c r="P253" s="157">
        <v>0</v>
      </c>
      <c r="Q253" s="157">
        <v>0</v>
      </c>
      <c r="R253" s="157">
        <v>0</v>
      </c>
      <c r="S253" s="157">
        <v>0</v>
      </c>
      <c r="T253" s="157" t="e">
        <f t="shared" si="33"/>
        <v>#DIV/0!</v>
      </c>
    </row>
    <row r="254" spans="1:21" ht="12" hidden="1" customHeight="1" x14ac:dyDescent="0.2">
      <c r="A254" s="167"/>
      <c r="B254" s="167"/>
      <c r="C254" s="194" t="s">
        <v>687</v>
      </c>
      <c r="D254" s="167" t="s">
        <v>688</v>
      </c>
      <c r="E254" s="167"/>
      <c r="G254" s="218" t="s">
        <v>687</v>
      </c>
      <c r="H254" s="255"/>
      <c r="I254" s="218"/>
      <c r="J254" s="218" t="s">
        <v>195</v>
      </c>
      <c r="K254" s="218"/>
      <c r="L254" s="219" t="s">
        <v>689</v>
      </c>
      <c r="M254" s="220">
        <v>0</v>
      </c>
      <c r="N254" s="220">
        <v>0</v>
      </c>
      <c r="O254" s="220">
        <v>0</v>
      </c>
      <c r="P254" s="220">
        <v>0</v>
      </c>
      <c r="Q254" s="220">
        <v>0</v>
      </c>
      <c r="R254" s="220">
        <v>0</v>
      </c>
      <c r="S254" s="220">
        <v>0</v>
      </c>
      <c r="T254" s="220" t="e">
        <f t="shared" si="33"/>
        <v>#DIV/0!</v>
      </c>
    </row>
    <row r="255" spans="1:21" ht="12" customHeight="1" x14ac:dyDescent="0.2">
      <c r="A255" s="167"/>
      <c r="B255" s="167"/>
      <c r="C255" s="194"/>
      <c r="D255" s="167"/>
      <c r="E255" s="167"/>
      <c r="G255" s="194"/>
      <c r="H255" s="245"/>
      <c r="I255" s="194"/>
      <c r="J255" s="200"/>
      <c r="K255" s="200"/>
      <c r="L255" s="167"/>
      <c r="M255" s="157"/>
      <c r="O255" s="157"/>
      <c r="P255" s="157"/>
      <c r="Q255" s="157"/>
      <c r="R255" s="157"/>
      <c r="S255" s="157"/>
    </row>
    <row r="256" spans="1:21" s="190" customFormat="1" ht="12" customHeight="1" x14ac:dyDescent="0.2">
      <c r="A256" s="187"/>
      <c r="B256" s="188" t="s">
        <v>690</v>
      </c>
      <c r="C256" s="187" t="s">
        <v>691</v>
      </c>
      <c r="D256" s="187"/>
      <c r="E256" s="188"/>
      <c r="F256" s="197" t="s">
        <v>3</v>
      </c>
      <c r="G256" s="198" t="s">
        <v>3</v>
      </c>
      <c r="H256" s="252">
        <f>+H258+H277</f>
        <v>197771125.82999998</v>
      </c>
      <c r="I256" s="187"/>
      <c r="J256" s="187"/>
      <c r="K256" s="187"/>
      <c r="L256" s="187"/>
      <c r="M256" s="197">
        <f>+M258+M276</f>
        <v>441191720</v>
      </c>
      <c r="N256" s="197">
        <f t="shared" ref="N256:S256" si="40">+N258+N276</f>
        <v>471654906</v>
      </c>
      <c r="O256" s="197">
        <f t="shared" si="40"/>
        <v>80203425.13000001</v>
      </c>
      <c r="P256" s="197">
        <f t="shared" si="40"/>
        <v>197771125.82999998</v>
      </c>
      <c r="Q256" s="197">
        <f t="shared" si="40"/>
        <v>0</v>
      </c>
      <c r="R256" s="197">
        <f t="shared" si="40"/>
        <v>277974550.96000004</v>
      </c>
      <c r="S256" s="197">
        <f t="shared" si="40"/>
        <v>193680355.03999999</v>
      </c>
      <c r="T256" s="197">
        <f t="shared" si="33"/>
        <v>58.936003298988268</v>
      </c>
    </row>
    <row r="257" spans="1:20" ht="12" customHeight="1" x14ac:dyDescent="0.2">
      <c r="A257" s="167"/>
      <c r="B257" s="195"/>
      <c r="C257" s="201"/>
      <c r="D257" s="167"/>
      <c r="E257" s="167"/>
      <c r="G257" s="200"/>
      <c r="H257" s="248"/>
      <c r="I257" s="200"/>
      <c r="J257" s="170"/>
      <c r="K257" s="170"/>
      <c r="L257" s="167"/>
      <c r="M257" s="157"/>
      <c r="O257" s="157"/>
      <c r="P257" s="157"/>
      <c r="Q257" s="157"/>
      <c r="R257" s="157"/>
      <c r="S257" s="157"/>
    </row>
    <row r="258" spans="1:20" s="190" customFormat="1" ht="12" customHeight="1" x14ac:dyDescent="0.2">
      <c r="A258" s="187"/>
      <c r="B258" s="187"/>
      <c r="C258" s="188" t="s">
        <v>692</v>
      </c>
      <c r="D258" s="187" t="s">
        <v>693</v>
      </c>
      <c r="E258" s="188"/>
      <c r="F258" s="197" t="s">
        <v>3</v>
      </c>
      <c r="G258" s="221" t="s">
        <v>692</v>
      </c>
      <c r="H258" s="252">
        <f>+'PROGRAMA 01 (CEG)'!H258+'PROGRAMA 02 (CEG)'!H258+'PROGRAMA 03 (CEG)'!H258+'PROGRAMA 04 (CEG)'!H258</f>
        <v>5882740.0599999996</v>
      </c>
      <c r="I258" s="187"/>
      <c r="J258" s="187" t="s">
        <v>174</v>
      </c>
      <c r="K258" s="187"/>
      <c r="L258" s="187" t="s">
        <v>175</v>
      </c>
      <c r="M258" s="197">
        <f>SUM(M259:M266)</f>
        <v>82512500</v>
      </c>
      <c r="N258" s="197">
        <f t="shared" ref="N258:S258" si="41">SUM(N259:N266)</f>
        <v>111287500</v>
      </c>
      <c r="O258" s="197">
        <f t="shared" si="41"/>
        <v>36839367.370000005</v>
      </c>
      <c r="P258" s="197">
        <f t="shared" si="41"/>
        <v>5882740.0600000005</v>
      </c>
      <c r="Q258" s="197">
        <f t="shared" si="41"/>
        <v>0</v>
      </c>
      <c r="R258" s="197">
        <f t="shared" si="41"/>
        <v>42722107.430000007</v>
      </c>
      <c r="S258" s="197">
        <f t="shared" si="41"/>
        <v>68565392.569999993</v>
      </c>
      <c r="T258" s="197">
        <f t="shared" si="33"/>
        <v>38.388954222172309</v>
      </c>
    </row>
    <row r="259" spans="1:20" ht="12" hidden="1" customHeight="1" x14ac:dyDescent="0.2">
      <c r="A259" s="167"/>
      <c r="B259" s="167"/>
      <c r="C259" s="194"/>
      <c r="D259" s="167"/>
      <c r="E259" s="167"/>
      <c r="G259" s="200" t="s">
        <v>692</v>
      </c>
      <c r="H259" s="248"/>
      <c r="I259" s="200"/>
      <c r="J259" s="200" t="s">
        <v>286</v>
      </c>
      <c r="K259" s="200"/>
      <c r="L259" s="167" t="s">
        <v>694</v>
      </c>
      <c r="M259" s="157">
        <v>0</v>
      </c>
      <c r="N259" s="157">
        <v>0</v>
      </c>
      <c r="T259" s="157" t="e">
        <f t="shared" si="33"/>
        <v>#DIV/0!</v>
      </c>
    </row>
    <row r="260" spans="1:20" ht="12" hidden="1" customHeight="1" x14ac:dyDescent="0.2">
      <c r="A260" s="167"/>
      <c r="B260" s="167"/>
      <c r="C260" s="194"/>
      <c r="D260" s="167"/>
      <c r="E260" s="167"/>
      <c r="G260" s="200" t="s">
        <v>692</v>
      </c>
      <c r="H260" s="248"/>
      <c r="I260" s="200"/>
      <c r="J260" s="200" t="s">
        <v>176</v>
      </c>
      <c r="K260" s="200"/>
      <c r="L260" s="167" t="s">
        <v>695</v>
      </c>
      <c r="M260" s="157">
        <v>0</v>
      </c>
      <c r="N260" s="157">
        <v>0</v>
      </c>
      <c r="T260" s="157" t="e">
        <f t="shared" si="33"/>
        <v>#DIV/0!</v>
      </c>
    </row>
    <row r="261" spans="1:20" x14ac:dyDescent="0.2">
      <c r="A261" s="167"/>
      <c r="B261" s="167"/>
      <c r="C261" s="194"/>
      <c r="D261" s="167"/>
      <c r="E261" s="167"/>
      <c r="G261" s="200" t="s">
        <v>692</v>
      </c>
      <c r="H261" s="248"/>
      <c r="I261" s="200"/>
      <c r="J261" s="200" t="s">
        <v>178</v>
      </c>
      <c r="K261" s="200"/>
      <c r="L261" s="167" t="s">
        <v>696</v>
      </c>
      <c r="M261" s="157">
        <f>+CONSOLIDADO!C171</f>
        <v>5675000</v>
      </c>
      <c r="N261" s="157">
        <f>+'PROGRAMA 01 (CEG)'!M261+'PROGRAMA 02 (CEG)'!M261+'PROGRAMA 03 (CEG)'!M261+'PROGRAMA 04 (CEG)'!M261</f>
        <v>4030000</v>
      </c>
      <c r="O261" s="157">
        <f>++'PROGRAMA 01 (CEG)'!N261+'PROGRAMA 02 (CEG)'!N261+'PROGRAMA 03 (CEG)'!N261+'PROGRAMA 04 (CEG)'!N261</f>
        <v>1395989.51</v>
      </c>
      <c r="P261" s="157">
        <f>++'PROGRAMA 01 (CEG)'!O261+'PROGRAMA 02 (CEG)'!O261+'PROGRAMA 03 (CEG)'!O261+'PROGRAMA 04 (CEG)'!O261</f>
        <v>1561340.1</v>
      </c>
      <c r="Q261" s="157">
        <f>++'PROGRAMA 01 (CEG)'!P261+'PROGRAMA 02 (CEG)'!P261+'PROGRAMA 03 (CEG)'!P261+'PROGRAMA 04 (CEG)'!P261</f>
        <v>0</v>
      </c>
      <c r="R261" s="157">
        <f>++'PROGRAMA 01 (CEG)'!Q261+'PROGRAMA 02 (CEG)'!Q261+'PROGRAMA 03 (CEG)'!Q261+'PROGRAMA 04 (CEG)'!Q261</f>
        <v>2957329.61</v>
      </c>
      <c r="S261" s="157">
        <f>++'PROGRAMA 01 (CEG)'!R261+'PROGRAMA 02 (CEG)'!R261+'PROGRAMA 03 (CEG)'!R261+'PROGRAMA 04 (CEG)'!R261</f>
        <v>1072670.3899999999</v>
      </c>
      <c r="T261" s="157">
        <f t="shared" si="33"/>
        <v>73.382868734491311</v>
      </c>
    </row>
    <row r="262" spans="1:20" ht="12" customHeight="1" x14ac:dyDescent="0.2">
      <c r="A262" s="167"/>
      <c r="B262" s="167"/>
      <c r="C262" s="194"/>
      <c r="D262" s="167"/>
      <c r="E262" s="167"/>
      <c r="G262" s="200" t="s">
        <v>692</v>
      </c>
      <c r="H262" s="248"/>
      <c r="I262" s="200"/>
      <c r="J262" s="200" t="s">
        <v>180</v>
      </c>
      <c r="K262" s="200"/>
      <c r="L262" s="167" t="s">
        <v>697</v>
      </c>
      <c r="M262" s="157">
        <f>+CONSOLIDADO!C172</f>
        <v>7930000</v>
      </c>
      <c r="N262" s="157">
        <f>+'PROGRAMA 01 (CEG)'!M262+'PROGRAMA 02 (CEG)'!M262+'PROGRAMA 03 (CEG)'!M262+'PROGRAMA 04 (CEG)'!M262</f>
        <v>7930000</v>
      </c>
      <c r="O262" s="157">
        <f>++'PROGRAMA 01 (CEG)'!N262+'PROGRAMA 02 (CEG)'!N262+'PROGRAMA 03 (CEG)'!N262+'PROGRAMA 04 (CEG)'!N262</f>
        <v>2918377.35</v>
      </c>
      <c r="P262" s="157">
        <f>++'PROGRAMA 01 (CEG)'!O262+'PROGRAMA 02 (CEG)'!O262+'PROGRAMA 03 (CEG)'!O262+'PROGRAMA 04 (CEG)'!O262</f>
        <v>0</v>
      </c>
      <c r="Q262" s="157">
        <f>++'PROGRAMA 01 (CEG)'!P262+'PROGRAMA 02 (CEG)'!P262+'PROGRAMA 03 (CEG)'!P262+'PROGRAMA 04 (CEG)'!P262</f>
        <v>0</v>
      </c>
      <c r="R262" s="157">
        <f>++'PROGRAMA 01 (CEG)'!Q262+'PROGRAMA 02 (CEG)'!Q262+'PROGRAMA 03 (CEG)'!Q262+'PROGRAMA 04 (CEG)'!Q262</f>
        <v>2918377.35</v>
      </c>
      <c r="S262" s="157">
        <f>++'PROGRAMA 01 (CEG)'!R262+'PROGRAMA 02 (CEG)'!R262+'PROGRAMA 03 (CEG)'!R262+'PROGRAMA 04 (CEG)'!R262</f>
        <v>5011622.6500000004</v>
      </c>
      <c r="T262" s="157">
        <f t="shared" si="33"/>
        <v>36.801732030264816</v>
      </c>
    </row>
    <row r="263" spans="1:20" ht="12" customHeight="1" x14ac:dyDescent="0.2">
      <c r="A263" s="167"/>
      <c r="B263" s="167"/>
      <c r="C263" s="194"/>
      <c r="D263" s="167"/>
      <c r="E263" s="167"/>
      <c r="G263" s="200" t="s">
        <v>692</v>
      </c>
      <c r="H263" s="248"/>
      <c r="I263" s="200"/>
      <c r="J263" s="200" t="s">
        <v>182</v>
      </c>
      <c r="K263" s="200"/>
      <c r="L263" s="167" t="s">
        <v>698</v>
      </c>
      <c r="M263" s="157">
        <f>+CONSOLIDADO!C173</f>
        <v>68270000</v>
      </c>
      <c r="N263" s="157">
        <f>+'PROGRAMA 01 (CEG)'!M263+'PROGRAMA 02 (CEG)'!M263+'PROGRAMA 03 (CEG)'!M263+'PROGRAMA 04 (CEG)'!M263</f>
        <v>98190000</v>
      </c>
      <c r="O263" s="157">
        <f>++'PROGRAMA 01 (CEG)'!N263+'PROGRAMA 02 (CEG)'!N263+'PROGRAMA 03 (CEG)'!N263+'PROGRAMA 04 (CEG)'!N263</f>
        <v>32061700.510000005</v>
      </c>
      <c r="P263" s="157">
        <f>++'PROGRAMA 01 (CEG)'!O263+'PROGRAMA 02 (CEG)'!O263+'PROGRAMA 03 (CEG)'!O263+'PROGRAMA 04 (CEG)'!O263</f>
        <v>4321399.96</v>
      </c>
      <c r="Q263" s="157">
        <f>++'PROGRAMA 01 (CEG)'!P263+'PROGRAMA 02 (CEG)'!P263+'PROGRAMA 03 (CEG)'!P263+'PROGRAMA 04 (CEG)'!P263</f>
        <v>0</v>
      </c>
      <c r="R263" s="157">
        <f>++'PROGRAMA 01 (CEG)'!Q263+'PROGRAMA 02 (CEG)'!Q263+'PROGRAMA 03 (CEG)'!Q263+'PROGRAMA 04 (CEG)'!Q263</f>
        <v>36383100.470000006</v>
      </c>
      <c r="S263" s="157">
        <f>++'PROGRAMA 01 (CEG)'!R263+'PROGRAMA 02 (CEG)'!R263+'PROGRAMA 03 (CEG)'!R263+'PROGRAMA 04 (CEG)'!R263</f>
        <v>61806899.529999994</v>
      </c>
      <c r="T263" s="157">
        <f t="shared" si="33"/>
        <v>37.053773775333539</v>
      </c>
    </row>
    <row r="264" spans="1:20" ht="12" hidden="1" customHeight="1" x14ac:dyDescent="0.2">
      <c r="A264" s="167"/>
      <c r="B264" s="167"/>
      <c r="C264" s="194"/>
      <c r="D264" s="167"/>
      <c r="E264" s="167"/>
      <c r="G264" s="200" t="s">
        <v>692</v>
      </c>
      <c r="H264" s="248"/>
      <c r="I264" s="200"/>
      <c r="J264" s="200" t="s">
        <v>184</v>
      </c>
      <c r="K264" s="200"/>
      <c r="L264" s="167" t="s">
        <v>699</v>
      </c>
      <c r="M264" s="157">
        <f>+CONSOLIDADO!C174</f>
        <v>0</v>
      </c>
      <c r="N264" s="157">
        <f>+'PROGRAMA 01 (CEG)'!M264+'PROGRAMA 02 (CEG)'!M264+'PROGRAMA 03 (CEG)'!M264+'PROGRAMA 04 (CEG)'!M264</f>
        <v>500000</v>
      </c>
      <c r="O264" s="157">
        <f>++'PROGRAMA 01 (CEG)'!N264+'PROGRAMA 02 (CEG)'!N264+'PROGRAMA 03 (CEG)'!N264+'PROGRAMA 04 (CEG)'!N264</f>
        <v>463300</v>
      </c>
      <c r="P264" s="157">
        <f>++'PROGRAMA 01 (CEG)'!O264+'PROGRAMA 02 (CEG)'!O264+'PROGRAMA 03 (CEG)'!O264+'PROGRAMA 04 (CEG)'!O264</f>
        <v>0</v>
      </c>
      <c r="Q264" s="157">
        <f>++'PROGRAMA 01 (CEG)'!P264+'PROGRAMA 02 (CEG)'!P264+'PROGRAMA 03 (CEG)'!P264+'PROGRAMA 04 (CEG)'!P264</f>
        <v>0</v>
      </c>
      <c r="R264" s="157">
        <f>++'PROGRAMA 01 (CEG)'!Q264+'PROGRAMA 02 (CEG)'!Q264+'PROGRAMA 03 (CEG)'!Q264+'PROGRAMA 04 (CEG)'!Q264</f>
        <v>463300</v>
      </c>
      <c r="S264" s="157">
        <f>++'PROGRAMA 01 (CEG)'!R264+'PROGRAMA 02 (CEG)'!R264+'PROGRAMA 03 (CEG)'!R264+'PROGRAMA 04 (CEG)'!R264</f>
        <v>36700</v>
      </c>
      <c r="T264" s="157">
        <f t="shared" si="33"/>
        <v>92.66</v>
      </c>
    </row>
    <row r="265" spans="1:20" ht="12" hidden="1" customHeight="1" x14ac:dyDescent="0.2">
      <c r="A265" s="167"/>
      <c r="B265" s="167"/>
      <c r="C265" s="194"/>
      <c r="D265" s="167"/>
      <c r="E265" s="167"/>
      <c r="G265" s="200" t="s">
        <v>692</v>
      </c>
      <c r="H265" s="248"/>
      <c r="I265" s="200"/>
      <c r="J265" s="200" t="s">
        <v>186</v>
      </c>
      <c r="K265" s="200"/>
      <c r="L265" s="167" t="s">
        <v>700</v>
      </c>
      <c r="M265" s="157">
        <f>+CONSOLIDADO!C175</f>
        <v>0</v>
      </c>
      <c r="N265" s="157">
        <f>+'PROGRAMA 01 (CEG)'!M265+'PROGRAMA 02 (CEG)'!M265+'PROGRAMA 03 (CEG)'!M265+'PROGRAMA 04 (CEG)'!M265</f>
        <v>0</v>
      </c>
      <c r="O265" s="157">
        <f>++'PROGRAMA 01 (CEG)'!N265+'PROGRAMA 02 (CEG)'!N265+'PROGRAMA 03 (CEG)'!N265+'PROGRAMA 04 (CEG)'!N265</f>
        <v>0</v>
      </c>
      <c r="P265" s="157">
        <f>++'PROGRAMA 01 (CEG)'!O265+'PROGRAMA 02 (CEG)'!O265+'PROGRAMA 03 (CEG)'!O265+'PROGRAMA 04 (CEG)'!O265</f>
        <v>0</v>
      </c>
      <c r="Q265" s="157">
        <f>++'PROGRAMA 01 (CEG)'!P265+'PROGRAMA 02 (CEG)'!P265+'PROGRAMA 03 (CEG)'!P265+'PROGRAMA 04 (CEG)'!P265</f>
        <v>0</v>
      </c>
      <c r="R265" s="157">
        <f>++'PROGRAMA 01 (CEG)'!Q265+'PROGRAMA 02 (CEG)'!Q265+'PROGRAMA 03 (CEG)'!Q265+'PROGRAMA 04 (CEG)'!Q265</f>
        <v>0</v>
      </c>
      <c r="S265" s="157">
        <f>++'PROGRAMA 01 (CEG)'!R265+'PROGRAMA 02 (CEG)'!R265+'PROGRAMA 03 (CEG)'!R265+'PROGRAMA 04 (CEG)'!R265</f>
        <v>0</v>
      </c>
      <c r="T265" s="157" t="e">
        <f t="shared" si="33"/>
        <v>#DIV/0!</v>
      </c>
    </row>
    <row r="266" spans="1:20" ht="12" customHeight="1" x14ac:dyDescent="0.2">
      <c r="A266" s="167"/>
      <c r="B266" s="167"/>
      <c r="C266" s="194"/>
      <c r="D266" s="167"/>
      <c r="E266" s="167"/>
      <c r="G266" s="200" t="s">
        <v>692</v>
      </c>
      <c r="H266" s="248"/>
      <c r="I266" s="200"/>
      <c r="J266" s="200" t="s">
        <v>188</v>
      </c>
      <c r="K266" s="200"/>
      <c r="L266" s="167" t="s">
        <v>701</v>
      </c>
      <c r="M266" s="157">
        <f>+CONSOLIDADO!C176</f>
        <v>637500</v>
      </c>
      <c r="N266" s="157">
        <f>+'PROGRAMA 01 (CEG)'!M266+'PROGRAMA 02 (CEG)'!M266+'PROGRAMA 03 (CEG)'!M266+'PROGRAMA 04 (CEG)'!M266</f>
        <v>637500</v>
      </c>
      <c r="O266" s="157">
        <f>++'PROGRAMA 01 (CEG)'!N266+'PROGRAMA 02 (CEG)'!N266+'PROGRAMA 03 (CEG)'!N266+'PROGRAMA 04 (CEG)'!N266</f>
        <v>0</v>
      </c>
      <c r="P266" s="157">
        <f>++'PROGRAMA 01 (CEG)'!O266+'PROGRAMA 02 (CEG)'!O266+'PROGRAMA 03 (CEG)'!O266+'PROGRAMA 04 (CEG)'!O266</f>
        <v>0</v>
      </c>
      <c r="Q266" s="157">
        <f>++'PROGRAMA 01 (CEG)'!P266+'PROGRAMA 02 (CEG)'!P266+'PROGRAMA 03 (CEG)'!P266+'PROGRAMA 04 (CEG)'!P266</f>
        <v>0</v>
      </c>
      <c r="R266" s="157">
        <f>++'PROGRAMA 01 (CEG)'!Q266+'PROGRAMA 02 (CEG)'!Q266+'PROGRAMA 03 (CEG)'!Q266+'PROGRAMA 04 (CEG)'!Q266</f>
        <v>0</v>
      </c>
      <c r="S266" s="157">
        <f>++'PROGRAMA 01 (CEG)'!R266+'PROGRAMA 02 (CEG)'!R266+'PROGRAMA 03 (CEG)'!R266+'PROGRAMA 04 (CEG)'!R266</f>
        <v>637500</v>
      </c>
      <c r="T266" s="157">
        <f t="shared" si="33"/>
        <v>0</v>
      </c>
    </row>
    <row r="267" spans="1:20" ht="12" hidden="1" customHeight="1" x14ac:dyDescent="0.2">
      <c r="A267" s="167"/>
      <c r="B267" s="167"/>
      <c r="C267" s="194"/>
      <c r="D267" s="167"/>
      <c r="E267" s="167"/>
      <c r="G267" s="200"/>
      <c r="H267" s="248"/>
      <c r="I267" s="200"/>
      <c r="J267" s="200"/>
      <c r="K267" s="200"/>
      <c r="L267" s="167"/>
      <c r="M267" s="157">
        <v>0</v>
      </c>
      <c r="N267" s="157">
        <v>0</v>
      </c>
      <c r="T267" s="157" t="e">
        <f t="shared" si="33"/>
        <v>#DIV/0!</v>
      </c>
    </row>
    <row r="268" spans="1:20" ht="12" hidden="1" customHeight="1" x14ac:dyDescent="0.2">
      <c r="A268" s="167"/>
      <c r="B268" s="167"/>
      <c r="C268" s="194"/>
      <c r="D268" s="167"/>
      <c r="E268" s="167"/>
      <c r="G268" s="199" t="s">
        <v>692</v>
      </c>
      <c r="H268" s="247"/>
      <c r="I268" s="199"/>
      <c r="J268" s="199" t="s">
        <v>197</v>
      </c>
      <c r="K268" s="199"/>
      <c r="L268" s="192" t="s">
        <v>325</v>
      </c>
      <c r="M268" s="157">
        <v>0</v>
      </c>
      <c r="N268" s="157">
        <v>0</v>
      </c>
      <c r="T268" s="157" t="e">
        <f t="shared" si="33"/>
        <v>#DIV/0!</v>
      </c>
    </row>
    <row r="269" spans="1:20" ht="12" hidden="1" customHeight="1" x14ac:dyDescent="0.2">
      <c r="A269" s="167"/>
      <c r="B269" s="167"/>
      <c r="C269" s="194"/>
      <c r="D269" s="167"/>
      <c r="E269" s="167"/>
      <c r="G269" s="200" t="s">
        <v>692</v>
      </c>
      <c r="H269" s="248"/>
      <c r="I269" s="200"/>
      <c r="J269" s="200" t="s">
        <v>702</v>
      </c>
      <c r="K269" s="200"/>
      <c r="L269" s="167" t="s">
        <v>703</v>
      </c>
      <c r="M269" s="157">
        <v>0</v>
      </c>
      <c r="N269" s="157">
        <v>0</v>
      </c>
      <c r="T269" s="157" t="e">
        <f t="shared" si="33"/>
        <v>#DIV/0!</v>
      </c>
    </row>
    <row r="270" spans="1:20" ht="12" hidden="1" customHeight="1" x14ac:dyDescent="0.2">
      <c r="A270" s="167"/>
      <c r="B270" s="167"/>
      <c r="C270" s="194"/>
      <c r="D270" s="167"/>
      <c r="E270" s="167"/>
      <c r="G270" s="200" t="s">
        <v>3</v>
      </c>
      <c r="H270" s="248"/>
      <c r="I270" s="200"/>
      <c r="J270" s="200"/>
      <c r="K270" s="200"/>
      <c r="L270" s="167"/>
      <c r="M270" s="157">
        <v>0</v>
      </c>
      <c r="N270" s="157">
        <v>0</v>
      </c>
      <c r="T270" s="157" t="e">
        <f t="shared" si="33"/>
        <v>#DIV/0!</v>
      </c>
    </row>
    <row r="271" spans="1:20" ht="12" hidden="1" customHeight="1" x14ac:dyDescent="0.2">
      <c r="A271" s="167"/>
      <c r="B271" s="167"/>
      <c r="C271" s="194"/>
      <c r="D271" s="167"/>
      <c r="E271" s="167"/>
      <c r="G271" s="200" t="s">
        <v>3</v>
      </c>
      <c r="H271" s="248"/>
      <c r="I271" s="200"/>
      <c r="J271" s="199" t="s">
        <v>704</v>
      </c>
      <c r="K271" s="199"/>
      <c r="L271" s="192" t="s">
        <v>705</v>
      </c>
      <c r="M271" s="157">
        <v>0</v>
      </c>
      <c r="N271" s="157">
        <v>0</v>
      </c>
      <c r="T271" s="157" t="e">
        <f t="shared" si="33"/>
        <v>#DIV/0!</v>
      </c>
    </row>
    <row r="272" spans="1:20" ht="12" hidden="1" customHeight="1" x14ac:dyDescent="0.2">
      <c r="A272" s="167"/>
      <c r="B272" s="167"/>
      <c r="C272" s="194" t="s">
        <v>706</v>
      </c>
      <c r="D272" s="167" t="s">
        <v>707</v>
      </c>
      <c r="E272" s="167"/>
      <c r="G272" s="200" t="s">
        <v>706</v>
      </c>
      <c r="H272" s="248"/>
      <c r="I272" s="200"/>
      <c r="J272" s="200" t="s">
        <v>708</v>
      </c>
      <c r="K272" s="200"/>
      <c r="L272" s="167" t="s">
        <v>707</v>
      </c>
      <c r="M272" s="157">
        <v>0</v>
      </c>
      <c r="N272" s="157">
        <v>0</v>
      </c>
      <c r="T272" s="157" t="e">
        <f t="shared" si="33"/>
        <v>#DIV/0!</v>
      </c>
    </row>
    <row r="273" spans="1:20" ht="12" hidden="1" customHeight="1" x14ac:dyDescent="0.2">
      <c r="A273" s="167"/>
      <c r="B273" s="167"/>
      <c r="C273" s="194" t="s">
        <v>709</v>
      </c>
      <c r="D273" s="167" t="s">
        <v>192</v>
      </c>
      <c r="E273" s="167"/>
      <c r="G273" s="200" t="s">
        <v>709</v>
      </c>
      <c r="H273" s="248"/>
      <c r="I273" s="200"/>
      <c r="J273" s="200" t="s">
        <v>710</v>
      </c>
      <c r="K273" s="200"/>
      <c r="L273" s="167" t="s">
        <v>711</v>
      </c>
      <c r="M273" s="157">
        <v>0</v>
      </c>
      <c r="N273" s="157">
        <v>0</v>
      </c>
      <c r="T273" s="157" t="e">
        <f t="shared" si="33"/>
        <v>#DIV/0!</v>
      </c>
    </row>
    <row r="274" spans="1:20" ht="12" hidden="1" customHeight="1" x14ac:dyDescent="0.2">
      <c r="A274" s="167"/>
      <c r="B274" s="167"/>
      <c r="C274" s="194"/>
      <c r="D274" s="167"/>
      <c r="E274" s="167"/>
      <c r="G274" s="200" t="s">
        <v>709</v>
      </c>
      <c r="H274" s="248"/>
      <c r="I274" s="200"/>
      <c r="J274" s="200" t="s">
        <v>712</v>
      </c>
      <c r="K274" s="200"/>
      <c r="L274" s="167" t="s">
        <v>713</v>
      </c>
      <c r="M274" s="157">
        <v>0</v>
      </c>
      <c r="N274" s="157">
        <v>0</v>
      </c>
      <c r="T274" s="157" t="e">
        <f t="shared" ref="T274:T337" si="42">+R274/N274*100</f>
        <v>#DIV/0!</v>
      </c>
    </row>
    <row r="275" spans="1:20" ht="12" hidden="1" customHeight="1" x14ac:dyDescent="0.2">
      <c r="A275" s="167"/>
      <c r="B275" s="167"/>
      <c r="C275" s="194"/>
      <c r="D275" s="167"/>
      <c r="E275" s="167"/>
      <c r="G275" s="167"/>
      <c r="H275" s="245"/>
      <c r="I275" s="167"/>
      <c r="J275" s="167"/>
      <c r="K275" s="167"/>
      <c r="L275" s="167"/>
      <c r="M275" s="157">
        <v>0</v>
      </c>
      <c r="N275" s="157">
        <v>0</v>
      </c>
      <c r="T275" s="157" t="e">
        <f t="shared" si="42"/>
        <v>#DIV/0!</v>
      </c>
    </row>
    <row r="276" spans="1:20" ht="12" customHeight="1" x14ac:dyDescent="0.2">
      <c r="A276" s="167"/>
      <c r="B276" s="167"/>
      <c r="C276" s="194"/>
      <c r="D276" s="167"/>
      <c r="E276" s="167"/>
      <c r="G276" s="170" t="s">
        <v>3</v>
      </c>
      <c r="H276" s="248"/>
      <c r="I276" s="170"/>
      <c r="J276" s="199" t="s">
        <v>197</v>
      </c>
      <c r="K276" s="199"/>
      <c r="L276" s="192" t="s">
        <v>325</v>
      </c>
      <c r="M276" s="193">
        <f>+M277</f>
        <v>358679220</v>
      </c>
      <c r="N276" s="193">
        <f>+N277</f>
        <v>360367406</v>
      </c>
      <c r="O276" s="193">
        <f t="shared" ref="O276:S277" si="43">+O277</f>
        <v>43364057.760000005</v>
      </c>
      <c r="P276" s="193">
        <f t="shared" si="43"/>
        <v>191888385.76999998</v>
      </c>
      <c r="Q276" s="193">
        <f t="shared" si="43"/>
        <v>0</v>
      </c>
      <c r="R276" s="193">
        <f t="shared" si="43"/>
        <v>235252443.53</v>
      </c>
      <c r="S276" s="193">
        <f t="shared" si="43"/>
        <v>125114962.47</v>
      </c>
      <c r="T276" s="193">
        <f t="shared" si="42"/>
        <v>65.281276722900955</v>
      </c>
    </row>
    <row r="277" spans="1:20" s="190" customFormat="1" ht="12" customHeight="1" x14ac:dyDescent="0.2">
      <c r="A277" s="187"/>
      <c r="B277" s="187"/>
      <c r="C277" s="188" t="s">
        <v>714</v>
      </c>
      <c r="D277" s="187" t="s">
        <v>715</v>
      </c>
      <c r="E277" s="188"/>
      <c r="F277" s="197"/>
      <c r="G277" s="221" t="s">
        <v>714</v>
      </c>
      <c r="H277" s="252">
        <f>+'PROGRAMA 01 (CEG)'!H277+'PROGRAMA 03 (CEG)'!H277+'PROGRAMA 04 (CEG)'!H277</f>
        <v>191888385.76999998</v>
      </c>
      <c r="I277" s="187"/>
      <c r="J277" s="187" t="s">
        <v>284</v>
      </c>
      <c r="K277" s="187"/>
      <c r="L277" s="187" t="s">
        <v>285</v>
      </c>
      <c r="M277" s="197">
        <f>+M278</f>
        <v>358679220</v>
      </c>
      <c r="N277" s="197">
        <f>+N278</f>
        <v>360367406</v>
      </c>
      <c r="O277" s="197">
        <f>+O278</f>
        <v>43364057.760000005</v>
      </c>
      <c r="P277" s="197">
        <f t="shared" si="43"/>
        <v>191888385.76999998</v>
      </c>
      <c r="Q277" s="197">
        <f t="shared" si="43"/>
        <v>0</v>
      </c>
      <c r="R277" s="197">
        <f t="shared" si="43"/>
        <v>235252443.53</v>
      </c>
      <c r="S277" s="197">
        <f t="shared" si="43"/>
        <v>125114962.47</v>
      </c>
      <c r="T277" s="197">
        <f t="shared" si="42"/>
        <v>65.281276722900955</v>
      </c>
    </row>
    <row r="278" spans="1:20" ht="12" customHeight="1" x14ac:dyDescent="0.2">
      <c r="A278" s="167"/>
      <c r="B278" s="167"/>
      <c r="C278" s="194" t="s">
        <v>716</v>
      </c>
      <c r="D278" s="167" t="s">
        <v>717</v>
      </c>
      <c r="E278" s="167"/>
      <c r="G278" s="194" t="s">
        <v>716</v>
      </c>
      <c r="H278" s="245"/>
      <c r="I278" s="194"/>
      <c r="J278" s="200" t="s">
        <v>284</v>
      </c>
      <c r="K278" s="200"/>
      <c r="L278" s="167" t="s">
        <v>285</v>
      </c>
      <c r="M278" s="157">
        <f>+CONSOLIDADO!C186</f>
        <v>358679220</v>
      </c>
      <c r="N278" s="157">
        <f>+'PROGRAMA 01 (CEG)'!M278+'PROGRAMA 02 (CEG)'!M278+'PROGRAMA 03 (CEG)'!M278+'PROGRAMA 04 (CEG)'!M278</f>
        <v>360367406</v>
      </c>
      <c r="O278" s="157">
        <f>++'PROGRAMA 01 (CEG)'!N278+'PROGRAMA 02 (CEG)'!N278+'PROGRAMA 03 (CEG)'!N278+'PROGRAMA 04 (CEG)'!N278</f>
        <v>43364057.760000005</v>
      </c>
      <c r="P278" s="157">
        <f>++'PROGRAMA 01 (CEG)'!O278+'PROGRAMA 02 (CEG)'!O278+'PROGRAMA 03 (CEG)'!O278+'PROGRAMA 04 (CEG)'!O278</f>
        <v>191888385.76999998</v>
      </c>
      <c r="Q278" s="157">
        <f>++'PROGRAMA 01 (CEG)'!P278+'PROGRAMA 02 (CEG)'!P278+'PROGRAMA 03 (CEG)'!P278+'PROGRAMA 04 (CEG)'!P278</f>
        <v>0</v>
      </c>
      <c r="R278" s="157">
        <f>++'PROGRAMA 01 (CEG)'!Q278+'PROGRAMA 02 (CEG)'!Q278+'PROGRAMA 03 (CEG)'!Q278+'PROGRAMA 04 (CEG)'!Q278</f>
        <v>235252443.53</v>
      </c>
      <c r="S278" s="157">
        <f>++'PROGRAMA 01 (CEG)'!R278+'PROGRAMA 02 (CEG)'!R278+'PROGRAMA 03 (CEG)'!R278+'PROGRAMA 04 (CEG)'!R278</f>
        <v>125114962.47</v>
      </c>
      <c r="T278" s="157">
        <f t="shared" si="42"/>
        <v>65.281276722900955</v>
      </c>
    </row>
    <row r="279" spans="1:20" ht="12" hidden="1" customHeight="1" x14ac:dyDescent="0.2">
      <c r="A279" s="167"/>
      <c r="B279" s="167"/>
      <c r="C279" s="167"/>
      <c r="D279" s="167"/>
      <c r="E279" s="167"/>
      <c r="G279" s="194" t="s">
        <v>716</v>
      </c>
      <c r="H279" s="245"/>
      <c r="I279" s="194"/>
      <c r="J279" s="200" t="s">
        <v>718</v>
      </c>
      <c r="K279" s="200"/>
      <c r="L279" s="167" t="s">
        <v>719</v>
      </c>
      <c r="M279" s="157" t="e">
        <f>+'PROGRAMA 01 (CEG)'!L279+'PROGRAMA 02 (CEG)'!L279+'PROGRAMA 03 (CEG)'!L279+'PROGRAMA 04 (CEG)'!L279</f>
        <v>#VALUE!</v>
      </c>
      <c r="N279" s="157">
        <f>+'PROGRAMA 01 (CEG)'!M279+'PROGRAMA 02 (CEG)'!M279+'PROGRAMA 03 (CEG)'!M279+'PROGRAMA 04 (CEG)'!M279</f>
        <v>0</v>
      </c>
      <c r="O279" s="157">
        <f>+'PROGRAMA 01 (CEG)'!U279+'PROGRAMA 02 (CEG)'!U279+'PROGRAMA 03 (CEG)'!U279+'PROGRAMA 04 (CEG)'!U279</f>
        <v>0</v>
      </c>
      <c r="P279" s="157">
        <f>+'PROGRAMA 01 (CEG)'!V279+'PROGRAMA 02 (CEG)'!V279+'PROGRAMA 03 (CEG)'!V279+'PROGRAMA 04 (CEG)'!V279</f>
        <v>0</v>
      </c>
      <c r="Q279" s="157">
        <f>+'PROGRAMA 01 (CEG)'!W279+'PROGRAMA 02 (CEG)'!W279+'PROGRAMA 03 (CEG)'!W279+'PROGRAMA 04 (CEG)'!W279</f>
        <v>0</v>
      </c>
      <c r="R279" s="157">
        <f>+'PROGRAMA 01 (CEG)'!X279+'PROGRAMA 02 (CEG)'!X279+'PROGRAMA 03 (CEG)'!X279+'PROGRAMA 04 (CEG)'!X279</f>
        <v>0</v>
      </c>
      <c r="S279" s="157">
        <f>+'PROGRAMA 01 (CEG)'!Y279+'PROGRAMA 02 (CEG)'!Y279+'PROGRAMA 03 (CEG)'!Y279+'PROGRAMA 04 (CEG)'!Y279</f>
        <v>0</v>
      </c>
      <c r="T279" s="157" t="e">
        <f t="shared" si="42"/>
        <v>#DIV/0!</v>
      </c>
    </row>
    <row r="280" spans="1:20" ht="12" hidden="1" customHeight="1" x14ac:dyDescent="0.2">
      <c r="A280" s="167"/>
      <c r="B280" s="167"/>
      <c r="C280" s="167"/>
      <c r="D280" s="167"/>
      <c r="E280" s="167"/>
      <c r="G280" s="170"/>
      <c r="H280" s="248"/>
      <c r="I280" s="170"/>
      <c r="J280" s="200"/>
      <c r="K280" s="200"/>
      <c r="L280" s="167"/>
      <c r="M280" s="157">
        <f>+'PROGRAMA 01 (CEG)'!L280+'PROGRAMA 02 (CEG)'!L280+'PROGRAMA 03 (CEG)'!L280+'PROGRAMA 04 (CEG)'!L280</f>
        <v>0</v>
      </c>
      <c r="N280" s="157">
        <f>+'PROGRAMA 01 (CEG)'!M280+'PROGRAMA 02 (CEG)'!M280+'PROGRAMA 03 (CEG)'!M280+'PROGRAMA 04 (CEG)'!M280</f>
        <v>0</v>
      </c>
      <c r="O280" s="157">
        <f>+'PROGRAMA 01 (CEG)'!U280+'PROGRAMA 02 (CEG)'!U280+'PROGRAMA 03 (CEG)'!U280+'PROGRAMA 04 (CEG)'!U280</f>
        <v>0</v>
      </c>
      <c r="P280" s="157">
        <f>+'PROGRAMA 01 (CEG)'!V280+'PROGRAMA 02 (CEG)'!V280+'PROGRAMA 03 (CEG)'!V280+'PROGRAMA 04 (CEG)'!V280</f>
        <v>0</v>
      </c>
      <c r="Q280" s="157">
        <f>+'PROGRAMA 01 (CEG)'!W280+'PROGRAMA 02 (CEG)'!W280+'PROGRAMA 03 (CEG)'!W280+'PROGRAMA 04 (CEG)'!W280</f>
        <v>0</v>
      </c>
      <c r="R280" s="157">
        <f>+'PROGRAMA 01 (CEG)'!X280+'PROGRAMA 02 (CEG)'!X280+'PROGRAMA 03 (CEG)'!X280+'PROGRAMA 04 (CEG)'!X280</f>
        <v>0</v>
      </c>
      <c r="S280" s="157">
        <f>+'PROGRAMA 01 (CEG)'!Y280+'PROGRAMA 02 (CEG)'!Y280+'PROGRAMA 03 (CEG)'!Y280+'PROGRAMA 04 (CEG)'!Y280</f>
        <v>0</v>
      </c>
      <c r="T280" s="157" t="e">
        <f t="shared" si="42"/>
        <v>#DIV/0!</v>
      </c>
    </row>
    <row r="281" spans="1:20" ht="12" hidden="1" customHeight="1" x14ac:dyDescent="0.2">
      <c r="A281" s="167"/>
      <c r="B281" s="167"/>
      <c r="C281" s="167"/>
      <c r="D281" s="167"/>
      <c r="E281" s="167"/>
      <c r="G281" s="170"/>
      <c r="H281" s="248"/>
      <c r="I281" s="170"/>
      <c r="J281" s="200"/>
      <c r="K281" s="200"/>
      <c r="L281" s="167"/>
      <c r="M281" s="157">
        <f>+'PROGRAMA 01 (CEG)'!L281+'PROGRAMA 02 (CEG)'!L281+'PROGRAMA 03 (CEG)'!L281+'PROGRAMA 04 (CEG)'!L281</f>
        <v>0</v>
      </c>
      <c r="N281" s="157">
        <f>+'PROGRAMA 01 (CEG)'!M281+'PROGRAMA 02 (CEG)'!M281+'PROGRAMA 03 (CEG)'!M281+'PROGRAMA 04 (CEG)'!M281</f>
        <v>0</v>
      </c>
      <c r="O281" s="157">
        <f>+'PROGRAMA 01 (CEG)'!U281+'PROGRAMA 02 (CEG)'!U281+'PROGRAMA 03 (CEG)'!U281+'PROGRAMA 04 (CEG)'!U281</f>
        <v>0</v>
      </c>
      <c r="P281" s="157">
        <f>+'PROGRAMA 01 (CEG)'!V281+'PROGRAMA 02 (CEG)'!V281+'PROGRAMA 03 (CEG)'!V281+'PROGRAMA 04 (CEG)'!V281</f>
        <v>0</v>
      </c>
      <c r="Q281" s="157">
        <f>+'PROGRAMA 01 (CEG)'!W281+'PROGRAMA 02 (CEG)'!W281+'PROGRAMA 03 (CEG)'!W281+'PROGRAMA 04 (CEG)'!W281</f>
        <v>0</v>
      </c>
      <c r="R281" s="157">
        <f>+'PROGRAMA 01 (CEG)'!X281+'PROGRAMA 02 (CEG)'!X281+'PROGRAMA 03 (CEG)'!X281+'PROGRAMA 04 (CEG)'!X281</f>
        <v>0</v>
      </c>
      <c r="S281" s="157">
        <f>+'PROGRAMA 01 (CEG)'!Y281+'PROGRAMA 02 (CEG)'!Y281+'PROGRAMA 03 (CEG)'!Y281+'PROGRAMA 04 (CEG)'!Y281</f>
        <v>0</v>
      </c>
      <c r="T281" s="157" t="e">
        <f t="shared" si="42"/>
        <v>#DIV/0!</v>
      </c>
    </row>
    <row r="282" spans="1:20" ht="12" hidden="1" customHeight="1" x14ac:dyDescent="0.2">
      <c r="A282" s="167"/>
      <c r="B282" s="195" t="s">
        <v>720</v>
      </c>
      <c r="C282" s="201" t="s">
        <v>721</v>
      </c>
      <c r="D282" s="167"/>
      <c r="E282" s="167"/>
      <c r="G282" s="199" t="s">
        <v>720</v>
      </c>
      <c r="H282" s="247"/>
      <c r="I282" s="199"/>
      <c r="J282" s="199">
        <v>7</v>
      </c>
      <c r="K282" s="199"/>
      <c r="L282" s="209" t="s">
        <v>721</v>
      </c>
      <c r="M282" s="157" t="e">
        <f>+'PROGRAMA 01 (CEG)'!L282+'PROGRAMA 02 (CEG)'!L282+'PROGRAMA 03 (CEG)'!L282+'PROGRAMA 04 (CEG)'!L282</f>
        <v>#VALUE!</v>
      </c>
      <c r="N282" s="157">
        <f>+'PROGRAMA 01 (CEG)'!M282+'PROGRAMA 02 (CEG)'!M282+'PROGRAMA 03 (CEG)'!M282+'PROGRAMA 04 (CEG)'!M282</f>
        <v>0</v>
      </c>
      <c r="O282" s="157">
        <f>+'PROGRAMA 01 (CEG)'!U282+'PROGRAMA 02 (CEG)'!U282+'PROGRAMA 03 (CEG)'!U282+'PROGRAMA 04 (CEG)'!U282</f>
        <v>0</v>
      </c>
      <c r="P282" s="157">
        <f>+'PROGRAMA 01 (CEG)'!V282+'PROGRAMA 02 (CEG)'!V282+'PROGRAMA 03 (CEG)'!V282+'PROGRAMA 04 (CEG)'!V282</f>
        <v>0</v>
      </c>
      <c r="Q282" s="157">
        <f>+'PROGRAMA 01 (CEG)'!W282+'PROGRAMA 02 (CEG)'!W282+'PROGRAMA 03 (CEG)'!W282+'PROGRAMA 04 (CEG)'!W282</f>
        <v>0</v>
      </c>
      <c r="R282" s="157">
        <f>+'PROGRAMA 01 (CEG)'!X282+'PROGRAMA 02 (CEG)'!X282+'PROGRAMA 03 (CEG)'!X282+'PROGRAMA 04 (CEG)'!X282</f>
        <v>0</v>
      </c>
      <c r="S282" s="157">
        <f>+'PROGRAMA 01 (CEG)'!Y282+'PROGRAMA 02 (CEG)'!Y282+'PROGRAMA 03 (CEG)'!Y282+'PROGRAMA 04 (CEG)'!Y282</f>
        <v>0</v>
      </c>
      <c r="T282" s="157" t="e">
        <f t="shared" si="42"/>
        <v>#DIV/0!</v>
      </c>
    </row>
    <row r="283" spans="1:20" ht="12" hidden="1" customHeight="1" x14ac:dyDescent="0.2">
      <c r="A283" s="167"/>
      <c r="B283" s="167"/>
      <c r="C283" s="167"/>
      <c r="D283" s="167"/>
      <c r="E283" s="167"/>
      <c r="G283" s="170"/>
      <c r="H283" s="248"/>
      <c r="I283" s="170"/>
      <c r="J283" s="200"/>
      <c r="K283" s="200"/>
      <c r="L283" s="170"/>
      <c r="M283" s="157">
        <f>+'PROGRAMA 01 (CEG)'!L283+'PROGRAMA 02 (CEG)'!L283+'PROGRAMA 03 (CEG)'!L283+'PROGRAMA 04 (CEG)'!L283</f>
        <v>0</v>
      </c>
      <c r="N283" s="157">
        <f>+'PROGRAMA 01 (CEG)'!M283+'PROGRAMA 02 (CEG)'!M283+'PROGRAMA 03 (CEG)'!M283+'PROGRAMA 04 (CEG)'!M283</f>
        <v>0</v>
      </c>
      <c r="O283" s="157">
        <f>+'PROGRAMA 01 (CEG)'!U283+'PROGRAMA 02 (CEG)'!U283+'PROGRAMA 03 (CEG)'!U283+'PROGRAMA 04 (CEG)'!U283</f>
        <v>0</v>
      </c>
      <c r="P283" s="157">
        <f>+'PROGRAMA 01 (CEG)'!V283+'PROGRAMA 02 (CEG)'!V283+'PROGRAMA 03 (CEG)'!V283+'PROGRAMA 04 (CEG)'!V283</f>
        <v>0</v>
      </c>
      <c r="Q283" s="157">
        <f>+'PROGRAMA 01 (CEG)'!W283+'PROGRAMA 02 (CEG)'!W283+'PROGRAMA 03 (CEG)'!W283+'PROGRAMA 04 (CEG)'!W283</f>
        <v>0</v>
      </c>
      <c r="R283" s="157">
        <f>+'PROGRAMA 01 (CEG)'!X283+'PROGRAMA 02 (CEG)'!X283+'PROGRAMA 03 (CEG)'!X283+'PROGRAMA 04 (CEG)'!X283</f>
        <v>0</v>
      </c>
      <c r="S283" s="157">
        <f>+'PROGRAMA 01 (CEG)'!Y283+'PROGRAMA 02 (CEG)'!Y283+'PROGRAMA 03 (CEG)'!Y283+'PROGRAMA 04 (CEG)'!Y283</f>
        <v>0</v>
      </c>
      <c r="T283" s="157" t="e">
        <f t="shared" si="42"/>
        <v>#DIV/0!</v>
      </c>
    </row>
    <row r="284" spans="1:20" ht="12" hidden="1" customHeight="1" x14ac:dyDescent="0.2">
      <c r="A284" s="167"/>
      <c r="B284" s="167"/>
      <c r="C284" s="194" t="s">
        <v>722</v>
      </c>
      <c r="D284" s="167" t="s">
        <v>723</v>
      </c>
      <c r="E284" s="167"/>
      <c r="G284" s="199" t="s">
        <v>722</v>
      </c>
      <c r="H284" s="247"/>
      <c r="I284" s="199"/>
      <c r="J284" s="199" t="s">
        <v>724</v>
      </c>
      <c r="K284" s="199"/>
      <c r="L284" s="192" t="s">
        <v>725</v>
      </c>
      <c r="M284" s="157" t="e">
        <f>+'PROGRAMA 01 (CEG)'!L284+'PROGRAMA 02 (CEG)'!L284+'PROGRAMA 03 (CEG)'!L284+'PROGRAMA 04 (CEG)'!L284</f>
        <v>#VALUE!</v>
      </c>
      <c r="N284" s="157">
        <f>+'PROGRAMA 01 (CEG)'!M284+'PROGRAMA 02 (CEG)'!M284+'PROGRAMA 03 (CEG)'!M284+'PROGRAMA 04 (CEG)'!M284</f>
        <v>0</v>
      </c>
      <c r="O284" s="157">
        <f>+'PROGRAMA 01 (CEG)'!U284+'PROGRAMA 02 (CEG)'!U284+'PROGRAMA 03 (CEG)'!U284+'PROGRAMA 04 (CEG)'!U284</f>
        <v>0</v>
      </c>
      <c r="P284" s="157">
        <f>+'PROGRAMA 01 (CEG)'!V284+'PROGRAMA 02 (CEG)'!V284+'PROGRAMA 03 (CEG)'!V284+'PROGRAMA 04 (CEG)'!V284</f>
        <v>0</v>
      </c>
      <c r="Q284" s="157">
        <f>+'PROGRAMA 01 (CEG)'!W284+'PROGRAMA 02 (CEG)'!W284+'PROGRAMA 03 (CEG)'!W284+'PROGRAMA 04 (CEG)'!W284</f>
        <v>0</v>
      </c>
      <c r="R284" s="157">
        <f>+'PROGRAMA 01 (CEG)'!X284+'PROGRAMA 02 (CEG)'!X284+'PROGRAMA 03 (CEG)'!X284+'PROGRAMA 04 (CEG)'!X284</f>
        <v>0</v>
      </c>
      <c r="S284" s="157">
        <f>+'PROGRAMA 01 (CEG)'!Y284+'PROGRAMA 02 (CEG)'!Y284+'PROGRAMA 03 (CEG)'!Y284+'PROGRAMA 04 (CEG)'!Y284</f>
        <v>0</v>
      </c>
      <c r="T284" s="157" t="e">
        <f t="shared" si="42"/>
        <v>#DIV/0!</v>
      </c>
    </row>
    <row r="285" spans="1:20" ht="12" hidden="1" customHeight="1" x14ac:dyDescent="0.2">
      <c r="A285" s="167"/>
      <c r="B285" s="167"/>
      <c r="C285" s="194"/>
      <c r="D285" s="167"/>
      <c r="E285" s="167"/>
      <c r="G285" s="200" t="s">
        <v>722</v>
      </c>
      <c r="H285" s="248"/>
      <c r="I285" s="200"/>
      <c r="J285" s="200" t="s">
        <v>726</v>
      </c>
      <c r="K285" s="200"/>
      <c r="L285" s="170" t="s">
        <v>727</v>
      </c>
      <c r="M285" s="157" t="e">
        <f>+'PROGRAMA 01 (CEG)'!L285+'PROGRAMA 02 (CEG)'!L285+'PROGRAMA 03 (CEG)'!L285+'PROGRAMA 04 (CEG)'!L285</f>
        <v>#VALUE!</v>
      </c>
      <c r="N285" s="157">
        <f>+'PROGRAMA 01 (CEG)'!M285+'PROGRAMA 02 (CEG)'!M285+'PROGRAMA 03 (CEG)'!M285+'PROGRAMA 04 (CEG)'!M285</f>
        <v>0</v>
      </c>
      <c r="O285" s="157">
        <f>+'PROGRAMA 01 (CEG)'!U285+'PROGRAMA 02 (CEG)'!U285+'PROGRAMA 03 (CEG)'!U285+'PROGRAMA 04 (CEG)'!U285</f>
        <v>0</v>
      </c>
      <c r="P285" s="157">
        <f>+'PROGRAMA 01 (CEG)'!V285+'PROGRAMA 02 (CEG)'!V285+'PROGRAMA 03 (CEG)'!V285+'PROGRAMA 04 (CEG)'!V285</f>
        <v>0</v>
      </c>
      <c r="Q285" s="157">
        <f>+'PROGRAMA 01 (CEG)'!W285+'PROGRAMA 02 (CEG)'!W285+'PROGRAMA 03 (CEG)'!W285+'PROGRAMA 04 (CEG)'!W285</f>
        <v>0</v>
      </c>
      <c r="R285" s="157">
        <f>+'PROGRAMA 01 (CEG)'!X285+'PROGRAMA 02 (CEG)'!X285+'PROGRAMA 03 (CEG)'!X285+'PROGRAMA 04 (CEG)'!X285</f>
        <v>0</v>
      </c>
      <c r="S285" s="157">
        <f>+'PROGRAMA 01 (CEG)'!Y285+'PROGRAMA 02 (CEG)'!Y285+'PROGRAMA 03 (CEG)'!Y285+'PROGRAMA 04 (CEG)'!Y285</f>
        <v>0</v>
      </c>
      <c r="T285" s="157" t="e">
        <f t="shared" si="42"/>
        <v>#DIV/0!</v>
      </c>
    </row>
    <row r="286" spans="1:20" ht="12" hidden="1" customHeight="1" x14ac:dyDescent="0.2">
      <c r="A286" s="167"/>
      <c r="B286" s="167"/>
      <c r="C286" s="194"/>
      <c r="D286" s="167"/>
      <c r="E286" s="167"/>
      <c r="G286" s="200" t="s">
        <v>722</v>
      </c>
      <c r="H286" s="248"/>
      <c r="I286" s="200"/>
      <c r="J286" s="200" t="s">
        <v>728</v>
      </c>
      <c r="K286" s="200"/>
      <c r="L286" s="170" t="s">
        <v>729</v>
      </c>
      <c r="M286" s="157" t="e">
        <f>+'PROGRAMA 01 (CEG)'!L286+'PROGRAMA 02 (CEG)'!L286+'PROGRAMA 03 (CEG)'!L286+'PROGRAMA 04 (CEG)'!L286</f>
        <v>#VALUE!</v>
      </c>
      <c r="N286" s="157">
        <f>+'PROGRAMA 01 (CEG)'!M286+'PROGRAMA 02 (CEG)'!M286+'PROGRAMA 03 (CEG)'!M286+'PROGRAMA 04 (CEG)'!M286</f>
        <v>0</v>
      </c>
      <c r="O286" s="157">
        <f>+'PROGRAMA 01 (CEG)'!U286+'PROGRAMA 02 (CEG)'!U286+'PROGRAMA 03 (CEG)'!U286+'PROGRAMA 04 (CEG)'!U286</f>
        <v>0</v>
      </c>
      <c r="P286" s="157">
        <f>+'PROGRAMA 01 (CEG)'!V286+'PROGRAMA 02 (CEG)'!V286+'PROGRAMA 03 (CEG)'!V286+'PROGRAMA 04 (CEG)'!V286</f>
        <v>0</v>
      </c>
      <c r="Q286" s="157">
        <f>+'PROGRAMA 01 (CEG)'!W286+'PROGRAMA 02 (CEG)'!W286+'PROGRAMA 03 (CEG)'!W286+'PROGRAMA 04 (CEG)'!W286</f>
        <v>0</v>
      </c>
      <c r="R286" s="157">
        <f>+'PROGRAMA 01 (CEG)'!X286+'PROGRAMA 02 (CEG)'!X286+'PROGRAMA 03 (CEG)'!X286+'PROGRAMA 04 (CEG)'!X286</f>
        <v>0</v>
      </c>
      <c r="S286" s="157">
        <f>+'PROGRAMA 01 (CEG)'!Y286+'PROGRAMA 02 (CEG)'!Y286+'PROGRAMA 03 (CEG)'!Y286+'PROGRAMA 04 (CEG)'!Y286</f>
        <v>0</v>
      </c>
      <c r="T286" s="157" t="e">
        <f t="shared" si="42"/>
        <v>#DIV/0!</v>
      </c>
    </row>
    <row r="287" spans="1:20" ht="12" hidden="1" customHeight="1" x14ac:dyDescent="0.2">
      <c r="A287" s="167"/>
      <c r="B287" s="167"/>
      <c r="C287" s="194"/>
      <c r="D287" s="167"/>
      <c r="E287" s="167"/>
      <c r="G287" s="200" t="s">
        <v>722</v>
      </c>
      <c r="H287" s="248"/>
      <c r="I287" s="200"/>
      <c r="J287" s="200" t="s">
        <v>730</v>
      </c>
      <c r="K287" s="200"/>
      <c r="L287" s="170" t="s">
        <v>731</v>
      </c>
      <c r="M287" s="157" t="e">
        <f>+'PROGRAMA 01 (CEG)'!L287+'PROGRAMA 02 (CEG)'!L287+'PROGRAMA 03 (CEG)'!L287+'PROGRAMA 04 (CEG)'!L287</f>
        <v>#VALUE!</v>
      </c>
      <c r="N287" s="157">
        <f>+'PROGRAMA 01 (CEG)'!M287+'PROGRAMA 02 (CEG)'!M287+'PROGRAMA 03 (CEG)'!M287+'PROGRAMA 04 (CEG)'!M287</f>
        <v>0</v>
      </c>
      <c r="O287" s="157">
        <f>+'PROGRAMA 01 (CEG)'!U287+'PROGRAMA 02 (CEG)'!U287+'PROGRAMA 03 (CEG)'!U287+'PROGRAMA 04 (CEG)'!U287</f>
        <v>0</v>
      </c>
      <c r="P287" s="157">
        <f>+'PROGRAMA 01 (CEG)'!V287+'PROGRAMA 02 (CEG)'!V287+'PROGRAMA 03 (CEG)'!V287+'PROGRAMA 04 (CEG)'!V287</f>
        <v>0</v>
      </c>
      <c r="Q287" s="157">
        <f>+'PROGRAMA 01 (CEG)'!W287+'PROGRAMA 02 (CEG)'!W287+'PROGRAMA 03 (CEG)'!W287+'PROGRAMA 04 (CEG)'!W287</f>
        <v>0</v>
      </c>
      <c r="R287" s="157">
        <f>+'PROGRAMA 01 (CEG)'!X287+'PROGRAMA 02 (CEG)'!X287+'PROGRAMA 03 (CEG)'!X287+'PROGRAMA 04 (CEG)'!X287</f>
        <v>0</v>
      </c>
      <c r="S287" s="157">
        <f>+'PROGRAMA 01 (CEG)'!Y287+'PROGRAMA 02 (CEG)'!Y287+'PROGRAMA 03 (CEG)'!Y287+'PROGRAMA 04 (CEG)'!Y287</f>
        <v>0</v>
      </c>
      <c r="T287" s="157" t="e">
        <f t="shared" si="42"/>
        <v>#DIV/0!</v>
      </c>
    </row>
    <row r="288" spans="1:20" ht="12" hidden="1" customHeight="1" x14ac:dyDescent="0.2">
      <c r="A288" s="167"/>
      <c r="B288" s="167"/>
      <c r="C288" s="194"/>
      <c r="D288" s="167"/>
      <c r="E288" s="167"/>
      <c r="G288" s="200" t="s">
        <v>722</v>
      </c>
      <c r="H288" s="248"/>
      <c r="I288" s="200"/>
      <c r="J288" s="200" t="s">
        <v>732</v>
      </c>
      <c r="K288" s="200"/>
      <c r="L288" s="170" t="s">
        <v>733</v>
      </c>
      <c r="M288" s="157" t="e">
        <f>+'PROGRAMA 01 (CEG)'!L288+'PROGRAMA 02 (CEG)'!L288+'PROGRAMA 03 (CEG)'!L288+'PROGRAMA 04 (CEG)'!L288</f>
        <v>#VALUE!</v>
      </c>
      <c r="N288" s="157">
        <f>+'PROGRAMA 01 (CEG)'!M288+'PROGRAMA 02 (CEG)'!M288+'PROGRAMA 03 (CEG)'!M288+'PROGRAMA 04 (CEG)'!M288</f>
        <v>0</v>
      </c>
      <c r="O288" s="157">
        <f>+'PROGRAMA 01 (CEG)'!U288+'PROGRAMA 02 (CEG)'!U288+'PROGRAMA 03 (CEG)'!U288+'PROGRAMA 04 (CEG)'!U288</f>
        <v>0</v>
      </c>
      <c r="P288" s="157">
        <f>+'PROGRAMA 01 (CEG)'!V288+'PROGRAMA 02 (CEG)'!V288+'PROGRAMA 03 (CEG)'!V288+'PROGRAMA 04 (CEG)'!V288</f>
        <v>0</v>
      </c>
      <c r="Q288" s="157">
        <f>+'PROGRAMA 01 (CEG)'!W288+'PROGRAMA 02 (CEG)'!W288+'PROGRAMA 03 (CEG)'!W288+'PROGRAMA 04 (CEG)'!W288</f>
        <v>0</v>
      </c>
      <c r="R288" s="157">
        <f>+'PROGRAMA 01 (CEG)'!X288+'PROGRAMA 02 (CEG)'!X288+'PROGRAMA 03 (CEG)'!X288+'PROGRAMA 04 (CEG)'!X288</f>
        <v>0</v>
      </c>
      <c r="S288" s="157">
        <f>+'PROGRAMA 01 (CEG)'!Y288+'PROGRAMA 02 (CEG)'!Y288+'PROGRAMA 03 (CEG)'!Y288+'PROGRAMA 04 (CEG)'!Y288</f>
        <v>0</v>
      </c>
      <c r="T288" s="157" t="e">
        <f t="shared" si="42"/>
        <v>#DIV/0!</v>
      </c>
    </row>
    <row r="289" spans="1:20" ht="12" hidden="1" customHeight="1" x14ac:dyDescent="0.2">
      <c r="A289" s="167"/>
      <c r="B289" s="167"/>
      <c r="C289" s="194"/>
      <c r="D289" s="167"/>
      <c r="E289" s="167"/>
      <c r="G289" s="200" t="s">
        <v>722</v>
      </c>
      <c r="H289" s="248"/>
      <c r="I289" s="200"/>
      <c r="J289" s="200" t="s">
        <v>734</v>
      </c>
      <c r="K289" s="200"/>
      <c r="L289" s="170" t="s">
        <v>735</v>
      </c>
      <c r="M289" s="157" t="e">
        <f>+'PROGRAMA 01 (CEG)'!L289+'PROGRAMA 02 (CEG)'!L289+'PROGRAMA 03 (CEG)'!L289+'PROGRAMA 04 (CEG)'!L289</f>
        <v>#VALUE!</v>
      </c>
      <c r="N289" s="157">
        <f>+'PROGRAMA 01 (CEG)'!M289+'PROGRAMA 02 (CEG)'!M289+'PROGRAMA 03 (CEG)'!M289+'PROGRAMA 04 (CEG)'!M289</f>
        <v>0</v>
      </c>
      <c r="O289" s="157">
        <f>+'PROGRAMA 01 (CEG)'!U289+'PROGRAMA 02 (CEG)'!U289+'PROGRAMA 03 (CEG)'!U289+'PROGRAMA 04 (CEG)'!U289</f>
        <v>0</v>
      </c>
      <c r="P289" s="157">
        <f>+'PROGRAMA 01 (CEG)'!V289+'PROGRAMA 02 (CEG)'!V289+'PROGRAMA 03 (CEG)'!V289+'PROGRAMA 04 (CEG)'!V289</f>
        <v>0</v>
      </c>
      <c r="Q289" s="157">
        <f>+'PROGRAMA 01 (CEG)'!W289+'PROGRAMA 02 (CEG)'!W289+'PROGRAMA 03 (CEG)'!W289+'PROGRAMA 04 (CEG)'!W289</f>
        <v>0</v>
      </c>
      <c r="R289" s="157">
        <f>+'PROGRAMA 01 (CEG)'!X289+'PROGRAMA 02 (CEG)'!X289+'PROGRAMA 03 (CEG)'!X289+'PROGRAMA 04 (CEG)'!X289</f>
        <v>0</v>
      </c>
      <c r="S289" s="157">
        <f>+'PROGRAMA 01 (CEG)'!Y289+'PROGRAMA 02 (CEG)'!Y289+'PROGRAMA 03 (CEG)'!Y289+'PROGRAMA 04 (CEG)'!Y289</f>
        <v>0</v>
      </c>
      <c r="T289" s="157" t="e">
        <f t="shared" si="42"/>
        <v>#DIV/0!</v>
      </c>
    </row>
    <row r="290" spans="1:20" ht="12" hidden="1" customHeight="1" x14ac:dyDescent="0.2">
      <c r="A290" s="167"/>
      <c r="B290" s="167"/>
      <c r="C290" s="194"/>
      <c r="D290" s="167"/>
      <c r="E290" s="167"/>
      <c r="G290" s="200" t="s">
        <v>722</v>
      </c>
      <c r="H290" s="248"/>
      <c r="I290" s="200"/>
      <c r="J290" s="200" t="s">
        <v>736</v>
      </c>
      <c r="K290" s="200"/>
      <c r="L290" s="170" t="s">
        <v>737</v>
      </c>
      <c r="M290" s="157" t="e">
        <f>+'PROGRAMA 01 (CEG)'!L290+'PROGRAMA 02 (CEG)'!L290+'PROGRAMA 03 (CEG)'!L290+'PROGRAMA 04 (CEG)'!L290</f>
        <v>#VALUE!</v>
      </c>
      <c r="N290" s="157">
        <f>+'PROGRAMA 01 (CEG)'!M290+'PROGRAMA 02 (CEG)'!M290+'PROGRAMA 03 (CEG)'!M290+'PROGRAMA 04 (CEG)'!M290</f>
        <v>0</v>
      </c>
      <c r="O290" s="157">
        <f>+'PROGRAMA 01 (CEG)'!U290+'PROGRAMA 02 (CEG)'!U290+'PROGRAMA 03 (CEG)'!U290+'PROGRAMA 04 (CEG)'!U290</f>
        <v>0</v>
      </c>
      <c r="P290" s="157">
        <f>+'PROGRAMA 01 (CEG)'!V290+'PROGRAMA 02 (CEG)'!V290+'PROGRAMA 03 (CEG)'!V290+'PROGRAMA 04 (CEG)'!V290</f>
        <v>0</v>
      </c>
      <c r="Q290" s="157">
        <f>+'PROGRAMA 01 (CEG)'!W290+'PROGRAMA 02 (CEG)'!W290+'PROGRAMA 03 (CEG)'!W290+'PROGRAMA 04 (CEG)'!W290</f>
        <v>0</v>
      </c>
      <c r="R290" s="157">
        <f>+'PROGRAMA 01 (CEG)'!X290+'PROGRAMA 02 (CEG)'!X290+'PROGRAMA 03 (CEG)'!X290+'PROGRAMA 04 (CEG)'!X290</f>
        <v>0</v>
      </c>
      <c r="S290" s="157">
        <f>+'PROGRAMA 01 (CEG)'!Y290+'PROGRAMA 02 (CEG)'!Y290+'PROGRAMA 03 (CEG)'!Y290+'PROGRAMA 04 (CEG)'!Y290</f>
        <v>0</v>
      </c>
      <c r="T290" s="157" t="e">
        <f t="shared" si="42"/>
        <v>#DIV/0!</v>
      </c>
    </row>
    <row r="291" spans="1:20" ht="12" hidden="1" customHeight="1" x14ac:dyDescent="0.2">
      <c r="A291" s="167"/>
      <c r="B291" s="167"/>
      <c r="C291" s="194"/>
      <c r="D291" s="167"/>
      <c r="E291" s="167"/>
      <c r="G291" s="200" t="s">
        <v>722</v>
      </c>
      <c r="H291" s="248"/>
      <c r="I291" s="200"/>
      <c r="J291" s="200" t="s">
        <v>738</v>
      </c>
      <c r="K291" s="200"/>
      <c r="L291" s="170" t="s">
        <v>739</v>
      </c>
      <c r="M291" s="157" t="e">
        <f>+'PROGRAMA 01 (CEG)'!L291+'PROGRAMA 02 (CEG)'!L291+'PROGRAMA 03 (CEG)'!L291+'PROGRAMA 04 (CEG)'!L291</f>
        <v>#VALUE!</v>
      </c>
      <c r="N291" s="157">
        <f>+'PROGRAMA 01 (CEG)'!M291+'PROGRAMA 02 (CEG)'!M291+'PROGRAMA 03 (CEG)'!M291+'PROGRAMA 04 (CEG)'!M291</f>
        <v>0</v>
      </c>
      <c r="O291" s="157">
        <f>+'PROGRAMA 01 (CEG)'!U291+'PROGRAMA 02 (CEG)'!U291+'PROGRAMA 03 (CEG)'!U291+'PROGRAMA 04 (CEG)'!U291</f>
        <v>0</v>
      </c>
      <c r="P291" s="157">
        <f>+'PROGRAMA 01 (CEG)'!V291+'PROGRAMA 02 (CEG)'!V291+'PROGRAMA 03 (CEG)'!V291+'PROGRAMA 04 (CEG)'!V291</f>
        <v>0</v>
      </c>
      <c r="Q291" s="157">
        <f>+'PROGRAMA 01 (CEG)'!W291+'PROGRAMA 02 (CEG)'!W291+'PROGRAMA 03 (CEG)'!W291+'PROGRAMA 04 (CEG)'!W291</f>
        <v>0</v>
      </c>
      <c r="R291" s="157">
        <f>+'PROGRAMA 01 (CEG)'!X291+'PROGRAMA 02 (CEG)'!X291+'PROGRAMA 03 (CEG)'!X291+'PROGRAMA 04 (CEG)'!X291</f>
        <v>0</v>
      </c>
      <c r="S291" s="157">
        <f>+'PROGRAMA 01 (CEG)'!Y291+'PROGRAMA 02 (CEG)'!Y291+'PROGRAMA 03 (CEG)'!Y291+'PROGRAMA 04 (CEG)'!Y291</f>
        <v>0</v>
      </c>
      <c r="T291" s="157" t="e">
        <f t="shared" si="42"/>
        <v>#DIV/0!</v>
      </c>
    </row>
    <row r="292" spans="1:20" s="167" customFormat="1" ht="12" hidden="1" customHeight="1" x14ac:dyDescent="0.2">
      <c r="C292" s="194"/>
      <c r="F292" s="157"/>
      <c r="G292" s="170"/>
      <c r="H292" s="248"/>
      <c r="I292" s="170"/>
      <c r="J292" s="200"/>
      <c r="K292" s="200"/>
      <c r="L292" s="170"/>
      <c r="M292" s="157">
        <f>+'PROGRAMA 01 (CEG)'!L292+'PROGRAMA 02 (CEG)'!L292+'PROGRAMA 03 (CEG)'!L292+'PROGRAMA 04 (CEG)'!L292</f>
        <v>0</v>
      </c>
      <c r="N292" s="157">
        <f>+'PROGRAMA 01 (CEG)'!M292+'PROGRAMA 02 (CEG)'!M292+'PROGRAMA 03 (CEG)'!M292+'PROGRAMA 04 (CEG)'!M292</f>
        <v>0</v>
      </c>
      <c r="O292" s="157">
        <f>+'PROGRAMA 01 (CEG)'!U292+'PROGRAMA 02 (CEG)'!U292+'PROGRAMA 03 (CEG)'!U292+'PROGRAMA 04 (CEG)'!U292</f>
        <v>0</v>
      </c>
      <c r="P292" s="157">
        <f>+'PROGRAMA 01 (CEG)'!V292+'PROGRAMA 02 (CEG)'!V292+'PROGRAMA 03 (CEG)'!V292+'PROGRAMA 04 (CEG)'!V292</f>
        <v>0</v>
      </c>
      <c r="Q292" s="157">
        <f>+'PROGRAMA 01 (CEG)'!W292+'PROGRAMA 02 (CEG)'!W292+'PROGRAMA 03 (CEG)'!W292+'PROGRAMA 04 (CEG)'!W292</f>
        <v>0</v>
      </c>
      <c r="R292" s="157">
        <f>+'PROGRAMA 01 (CEG)'!X292+'PROGRAMA 02 (CEG)'!X292+'PROGRAMA 03 (CEG)'!X292+'PROGRAMA 04 (CEG)'!X292</f>
        <v>0</v>
      </c>
      <c r="S292" s="157">
        <f>+'PROGRAMA 01 (CEG)'!Y292+'PROGRAMA 02 (CEG)'!Y292+'PROGRAMA 03 (CEG)'!Y292+'PROGRAMA 04 (CEG)'!Y292</f>
        <v>0</v>
      </c>
      <c r="T292" s="157" t="e">
        <f t="shared" si="42"/>
        <v>#DIV/0!</v>
      </c>
    </row>
    <row r="293" spans="1:20" ht="12" hidden="1" customHeight="1" x14ac:dyDescent="0.2">
      <c r="A293" s="167"/>
      <c r="B293" s="167"/>
      <c r="C293" s="194" t="s">
        <v>740</v>
      </c>
      <c r="D293" s="167" t="s">
        <v>741</v>
      </c>
      <c r="E293" s="167"/>
      <c r="G293" s="195" t="s">
        <v>740</v>
      </c>
      <c r="H293" s="246"/>
      <c r="I293" s="195"/>
      <c r="J293" s="199" t="s">
        <v>742</v>
      </c>
      <c r="K293" s="199"/>
      <c r="L293" s="192" t="s">
        <v>743</v>
      </c>
      <c r="M293" s="157" t="e">
        <f>+'PROGRAMA 01 (CEG)'!L293+'PROGRAMA 02 (CEG)'!L293+'PROGRAMA 03 (CEG)'!L293+'PROGRAMA 04 (CEG)'!L293</f>
        <v>#VALUE!</v>
      </c>
      <c r="N293" s="157">
        <f>+'PROGRAMA 01 (CEG)'!M293+'PROGRAMA 02 (CEG)'!M293+'PROGRAMA 03 (CEG)'!M293+'PROGRAMA 04 (CEG)'!M293</f>
        <v>0</v>
      </c>
      <c r="O293" s="157">
        <f>+'PROGRAMA 01 (CEG)'!U293+'PROGRAMA 02 (CEG)'!U293+'PROGRAMA 03 (CEG)'!U293+'PROGRAMA 04 (CEG)'!U293</f>
        <v>0</v>
      </c>
      <c r="P293" s="157">
        <f>+'PROGRAMA 01 (CEG)'!V293+'PROGRAMA 02 (CEG)'!V293+'PROGRAMA 03 (CEG)'!V293+'PROGRAMA 04 (CEG)'!V293</f>
        <v>0</v>
      </c>
      <c r="Q293" s="157">
        <f>+'PROGRAMA 01 (CEG)'!W293+'PROGRAMA 02 (CEG)'!W293+'PROGRAMA 03 (CEG)'!W293+'PROGRAMA 04 (CEG)'!W293</f>
        <v>0</v>
      </c>
      <c r="R293" s="157">
        <f>+'PROGRAMA 01 (CEG)'!X293+'PROGRAMA 02 (CEG)'!X293+'PROGRAMA 03 (CEG)'!X293+'PROGRAMA 04 (CEG)'!X293</f>
        <v>0</v>
      </c>
      <c r="S293" s="157">
        <f>+'PROGRAMA 01 (CEG)'!Y293+'PROGRAMA 02 (CEG)'!Y293+'PROGRAMA 03 (CEG)'!Y293+'PROGRAMA 04 (CEG)'!Y293</f>
        <v>0</v>
      </c>
      <c r="T293" s="157" t="e">
        <f t="shared" si="42"/>
        <v>#DIV/0!</v>
      </c>
    </row>
    <row r="294" spans="1:20" ht="12" hidden="1" customHeight="1" x14ac:dyDescent="0.2">
      <c r="A294" s="167"/>
      <c r="B294" s="167"/>
      <c r="C294" s="194"/>
      <c r="D294" s="167" t="s">
        <v>3</v>
      </c>
      <c r="E294" s="167"/>
      <c r="G294" s="194" t="s">
        <v>740</v>
      </c>
      <c r="H294" s="245"/>
      <c r="I294" s="194"/>
      <c r="J294" s="200" t="s">
        <v>744</v>
      </c>
      <c r="K294" s="200"/>
      <c r="L294" s="170" t="s">
        <v>745</v>
      </c>
      <c r="M294" s="157" t="e">
        <f>+'PROGRAMA 01 (CEG)'!L294+'PROGRAMA 02 (CEG)'!L294+'PROGRAMA 03 (CEG)'!L294+'PROGRAMA 04 (CEG)'!L294</f>
        <v>#VALUE!</v>
      </c>
      <c r="N294" s="157">
        <f>+'PROGRAMA 01 (CEG)'!M294+'PROGRAMA 02 (CEG)'!M294+'PROGRAMA 03 (CEG)'!M294+'PROGRAMA 04 (CEG)'!M294</f>
        <v>0</v>
      </c>
      <c r="O294" s="157">
        <f>+'PROGRAMA 01 (CEG)'!U294+'PROGRAMA 02 (CEG)'!U294+'PROGRAMA 03 (CEG)'!U294+'PROGRAMA 04 (CEG)'!U294</f>
        <v>0</v>
      </c>
      <c r="P294" s="157">
        <f>+'PROGRAMA 01 (CEG)'!V294+'PROGRAMA 02 (CEG)'!V294+'PROGRAMA 03 (CEG)'!V294+'PROGRAMA 04 (CEG)'!V294</f>
        <v>0</v>
      </c>
      <c r="Q294" s="157">
        <f>+'PROGRAMA 01 (CEG)'!W294+'PROGRAMA 02 (CEG)'!W294+'PROGRAMA 03 (CEG)'!W294+'PROGRAMA 04 (CEG)'!W294</f>
        <v>0</v>
      </c>
      <c r="R294" s="157">
        <f>+'PROGRAMA 01 (CEG)'!X294+'PROGRAMA 02 (CEG)'!X294+'PROGRAMA 03 (CEG)'!X294+'PROGRAMA 04 (CEG)'!X294</f>
        <v>0</v>
      </c>
      <c r="S294" s="157">
        <f>+'PROGRAMA 01 (CEG)'!Y294+'PROGRAMA 02 (CEG)'!Y294+'PROGRAMA 03 (CEG)'!Y294+'PROGRAMA 04 (CEG)'!Y294</f>
        <v>0</v>
      </c>
      <c r="T294" s="157" t="e">
        <f t="shared" si="42"/>
        <v>#DIV/0!</v>
      </c>
    </row>
    <row r="295" spans="1:20" ht="12" hidden="1" customHeight="1" x14ac:dyDescent="0.2">
      <c r="A295" s="167"/>
      <c r="B295" s="167"/>
      <c r="C295" s="194"/>
      <c r="D295" s="167"/>
      <c r="E295" s="167"/>
      <c r="G295" s="194" t="s">
        <v>740</v>
      </c>
      <c r="H295" s="245"/>
      <c r="I295" s="194"/>
      <c r="J295" s="199" t="s">
        <v>746</v>
      </c>
      <c r="K295" s="199"/>
      <c r="L295" s="192" t="s">
        <v>747</v>
      </c>
      <c r="M295" s="157" t="e">
        <f>+'PROGRAMA 01 (CEG)'!L295+'PROGRAMA 02 (CEG)'!L295+'PROGRAMA 03 (CEG)'!L295+'PROGRAMA 04 (CEG)'!L295</f>
        <v>#VALUE!</v>
      </c>
      <c r="N295" s="157">
        <f>+'PROGRAMA 01 (CEG)'!M295+'PROGRAMA 02 (CEG)'!M295+'PROGRAMA 03 (CEG)'!M295+'PROGRAMA 04 (CEG)'!M295</f>
        <v>0</v>
      </c>
      <c r="O295" s="157">
        <f>+'PROGRAMA 01 (CEG)'!U295+'PROGRAMA 02 (CEG)'!U295+'PROGRAMA 03 (CEG)'!U295+'PROGRAMA 04 (CEG)'!U295</f>
        <v>0</v>
      </c>
      <c r="P295" s="157">
        <f>+'PROGRAMA 01 (CEG)'!V295+'PROGRAMA 02 (CEG)'!V295+'PROGRAMA 03 (CEG)'!V295+'PROGRAMA 04 (CEG)'!V295</f>
        <v>0</v>
      </c>
      <c r="Q295" s="157">
        <f>+'PROGRAMA 01 (CEG)'!W295+'PROGRAMA 02 (CEG)'!W295+'PROGRAMA 03 (CEG)'!W295+'PROGRAMA 04 (CEG)'!W295</f>
        <v>0</v>
      </c>
      <c r="R295" s="157">
        <f>+'PROGRAMA 01 (CEG)'!X295+'PROGRAMA 02 (CEG)'!X295+'PROGRAMA 03 (CEG)'!X295+'PROGRAMA 04 (CEG)'!X295</f>
        <v>0</v>
      </c>
      <c r="S295" s="157">
        <f>+'PROGRAMA 01 (CEG)'!Y295+'PROGRAMA 02 (CEG)'!Y295+'PROGRAMA 03 (CEG)'!Y295+'PROGRAMA 04 (CEG)'!Y295</f>
        <v>0</v>
      </c>
      <c r="T295" s="157" t="e">
        <f t="shared" si="42"/>
        <v>#DIV/0!</v>
      </c>
    </row>
    <row r="296" spans="1:20" ht="12" hidden="1" customHeight="1" x14ac:dyDescent="0.2">
      <c r="A296" s="167"/>
      <c r="B296" s="167"/>
      <c r="C296" s="194"/>
      <c r="D296" s="167"/>
      <c r="E296" s="167"/>
      <c r="F296" s="168"/>
      <c r="G296" s="194" t="s">
        <v>740</v>
      </c>
      <c r="H296" s="245"/>
      <c r="I296" s="194"/>
      <c r="J296" s="200" t="s">
        <v>748</v>
      </c>
      <c r="K296" s="200"/>
      <c r="L296" s="170" t="s">
        <v>749</v>
      </c>
      <c r="M296" s="157" t="e">
        <f>+'PROGRAMA 01 (CEG)'!L296+'PROGRAMA 02 (CEG)'!L296+'PROGRAMA 03 (CEG)'!L296+'PROGRAMA 04 (CEG)'!L296</f>
        <v>#VALUE!</v>
      </c>
      <c r="N296" s="157">
        <f>+'PROGRAMA 01 (CEG)'!M296+'PROGRAMA 02 (CEG)'!M296+'PROGRAMA 03 (CEG)'!M296+'PROGRAMA 04 (CEG)'!M296</f>
        <v>0</v>
      </c>
      <c r="O296" s="157">
        <f>+'PROGRAMA 01 (CEG)'!U296+'PROGRAMA 02 (CEG)'!U296+'PROGRAMA 03 (CEG)'!U296+'PROGRAMA 04 (CEG)'!U296</f>
        <v>0</v>
      </c>
      <c r="P296" s="157">
        <f>+'PROGRAMA 01 (CEG)'!V296+'PROGRAMA 02 (CEG)'!V296+'PROGRAMA 03 (CEG)'!V296+'PROGRAMA 04 (CEG)'!V296</f>
        <v>0</v>
      </c>
      <c r="Q296" s="157">
        <f>+'PROGRAMA 01 (CEG)'!W296+'PROGRAMA 02 (CEG)'!W296+'PROGRAMA 03 (CEG)'!W296+'PROGRAMA 04 (CEG)'!W296</f>
        <v>0</v>
      </c>
      <c r="R296" s="157">
        <f>+'PROGRAMA 01 (CEG)'!X296+'PROGRAMA 02 (CEG)'!X296+'PROGRAMA 03 (CEG)'!X296+'PROGRAMA 04 (CEG)'!X296</f>
        <v>0</v>
      </c>
      <c r="S296" s="157">
        <f>+'PROGRAMA 01 (CEG)'!Y296+'PROGRAMA 02 (CEG)'!Y296+'PROGRAMA 03 (CEG)'!Y296+'PROGRAMA 04 (CEG)'!Y296</f>
        <v>0</v>
      </c>
      <c r="T296" s="157" t="e">
        <f t="shared" si="42"/>
        <v>#DIV/0!</v>
      </c>
    </row>
    <row r="297" spans="1:20" ht="12" hidden="1" customHeight="1" x14ac:dyDescent="0.2">
      <c r="A297" s="167"/>
      <c r="B297" s="167"/>
      <c r="C297" s="194"/>
      <c r="D297" s="167"/>
      <c r="E297" s="167"/>
      <c r="F297" s="168"/>
      <c r="G297" s="194" t="s">
        <v>740</v>
      </c>
      <c r="H297" s="245"/>
      <c r="I297" s="194"/>
      <c r="J297" s="200" t="s">
        <v>750</v>
      </c>
      <c r="K297" s="200"/>
      <c r="L297" s="170" t="s">
        <v>751</v>
      </c>
      <c r="M297" s="157" t="e">
        <f>+'PROGRAMA 01 (CEG)'!L297+'PROGRAMA 02 (CEG)'!L297+'PROGRAMA 03 (CEG)'!L297+'PROGRAMA 04 (CEG)'!L297</f>
        <v>#VALUE!</v>
      </c>
      <c r="N297" s="157">
        <f>+'PROGRAMA 01 (CEG)'!M297+'PROGRAMA 02 (CEG)'!M297+'PROGRAMA 03 (CEG)'!M297+'PROGRAMA 04 (CEG)'!M297</f>
        <v>0</v>
      </c>
      <c r="O297" s="157">
        <f>+'PROGRAMA 01 (CEG)'!U297+'PROGRAMA 02 (CEG)'!U297+'PROGRAMA 03 (CEG)'!U297+'PROGRAMA 04 (CEG)'!U297</f>
        <v>0</v>
      </c>
      <c r="P297" s="157">
        <f>+'PROGRAMA 01 (CEG)'!V297+'PROGRAMA 02 (CEG)'!V297+'PROGRAMA 03 (CEG)'!V297+'PROGRAMA 04 (CEG)'!V297</f>
        <v>0</v>
      </c>
      <c r="Q297" s="157">
        <f>+'PROGRAMA 01 (CEG)'!W297+'PROGRAMA 02 (CEG)'!W297+'PROGRAMA 03 (CEG)'!W297+'PROGRAMA 04 (CEG)'!W297</f>
        <v>0</v>
      </c>
      <c r="R297" s="157">
        <f>+'PROGRAMA 01 (CEG)'!X297+'PROGRAMA 02 (CEG)'!X297+'PROGRAMA 03 (CEG)'!X297+'PROGRAMA 04 (CEG)'!X297</f>
        <v>0</v>
      </c>
      <c r="S297" s="157">
        <f>+'PROGRAMA 01 (CEG)'!Y297+'PROGRAMA 02 (CEG)'!Y297+'PROGRAMA 03 (CEG)'!Y297+'PROGRAMA 04 (CEG)'!Y297</f>
        <v>0</v>
      </c>
      <c r="T297" s="157" t="e">
        <f t="shared" si="42"/>
        <v>#DIV/0!</v>
      </c>
    </row>
    <row r="298" spans="1:20" ht="12" hidden="1" customHeight="1" x14ac:dyDescent="0.2">
      <c r="A298" s="167"/>
      <c r="B298" s="167"/>
      <c r="C298" s="194"/>
      <c r="D298" s="167"/>
      <c r="E298" s="167"/>
      <c r="G298" s="194" t="s">
        <v>740</v>
      </c>
      <c r="H298" s="245"/>
      <c r="I298" s="194"/>
      <c r="J298" s="200" t="s">
        <v>752</v>
      </c>
      <c r="K298" s="200"/>
      <c r="L298" s="170" t="s">
        <v>753</v>
      </c>
      <c r="M298" s="157" t="e">
        <f>+'PROGRAMA 01 (CEG)'!L298+'PROGRAMA 02 (CEG)'!L298+'PROGRAMA 03 (CEG)'!L298+'PROGRAMA 04 (CEG)'!L298</f>
        <v>#VALUE!</v>
      </c>
      <c r="N298" s="157">
        <f>+'PROGRAMA 01 (CEG)'!M298+'PROGRAMA 02 (CEG)'!M298+'PROGRAMA 03 (CEG)'!M298+'PROGRAMA 04 (CEG)'!M298</f>
        <v>0</v>
      </c>
      <c r="O298" s="157">
        <f>+'PROGRAMA 01 (CEG)'!U298+'PROGRAMA 02 (CEG)'!U298+'PROGRAMA 03 (CEG)'!U298+'PROGRAMA 04 (CEG)'!U298</f>
        <v>0</v>
      </c>
      <c r="P298" s="157">
        <f>+'PROGRAMA 01 (CEG)'!V298+'PROGRAMA 02 (CEG)'!V298+'PROGRAMA 03 (CEG)'!V298+'PROGRAMA 04 (CEG)'!V298</f>
        <v>0</v>
      </c>
      <c r="Q298" s="157">
        <f>+'PROGRAMA 01 (CEG)'!W298+'PROGRAMA 02 (CEG)'!W298+'PROGRAMA 03 (CEG)'!W298+'PROGRAMA 04 (CEG)'!W298</f>
        <v>0</v>
      </c>
      <c r="R298" s="157">
        <f>+'PROGRAMA 01 (CEG)'!X298+'PROGRAMA 02 (CEG)'!X298+'PROGRAMA 03 (CEG)'!X298+'PROGRAMA 04 (CEG)'!X298</f>
        <v>0</v>
      </c>
      <c r="S298" s="157">
        <f>+'PROGRAMA 01 (CEG)'!Y298+'PROGRAMA 02 (CEG)'!Y298+'PROGRAMA 03 (CEG)'!Y298+'PROGRAMA 04 (CEG)'!Y298</f>
        <v>0</v>
      </c>
      <c r="T298" s="157" t="e">
        <f t="shared" si="42"/>
        <v>#DIV/0!</v>
      </c>
    </row>
    <row r="299" spans="1:20" ht="12" hidden="1" customHeight="1" x14ac:dyDescent="0.2">
      <c r="A299" s="167"/>
      <c r="B299" s="167"/>
      <c r="C299" s="194"/>
      <c r="D299" s="167" t="s">
        <v>3</v>
      </c>
      <c r="E299" s="167"/>
      <c r="G299" s="194" t="s">
        <v>740</v>
      </c>
      <c r="H299" s="245"/>
      <c r="I299" s="194"/>
      <c r="J299" s="200" t="s">
        <v>754</v>
      </c>
      <c r="K299" s="200"/>
      <c r="L299" s="170" t="s">
        <v>755</v>
      </c>
      <c r="M299" s="157" t="e">
        <f>+'PROGRAMA 01 (CEG)'!L299+'PROGRAMA 02 (CEG)'!L299+'PROGRAMA 03 (CEG)'!L299+'PROGRAMA 04 (CEG)'!L299</f>
        <v>#VALUE!</v>
      </c>
      <c r="N299" s="157">
        <f>+'PROGRAMA 01 (CEG)'!M299+'PROGRAMA 02 (CEG)'!M299+'PROGRAMA 03 (CEG)'!M299+'PROGRAMA 04 (CEG)'!M299</f>
        <v>0</v>
      </c>
      <c r="O299" s="157">
        <f>+'PROGRAMA 01 (CEG)'!U299+'PROGRAMA 02 (CEG)'!U299+'PROGRAMA 03 (CEG)'!U299+'PROGRAMA 04 (CEG)'!U299</f>
        <v>0</v>
      </c>
      <c r="P299" s="157">
        <f>+'PROGRAMA 01 (CEG)'!V299+'PROGRAMA 02 (CEG)'!V299+'PROGRAMA 03 (CEG)'!V299+'PROGRAMA 04 (CEG)'!V299</f>
        <v>0</v>
      </c>
      <c r="Q299" s="157">
        <f>+'PROGRAMA 01 (CEG)'!W299+'PROGRAMA 02 (CEG)'!W299+'PROGRAMA 03 (CEG)'!W299+'PROGRAMA 04 (CEG)'!W299</f>
        <v>0</v>
      </c>
      <c r="R299" s="157">
        <f>+'PROGRAMA 01 (CEG)'!X299+'PROGRAMA 02 (CEG)'!X299+'PROGRAMA 03 (CEG)'!X299+'PROGRAMA 04 (CEG)'!X299</f>
        <v>0</v>
      </c>
      <c r="S299" s="157">
        <f>+'PROGRAMA 01 (CEG)'!Y299+'PROGRAMA 02 (CEG)'!Y299+'PROGRAMA 03 (CEG)'!Y299+'PROGRAMA 04 (CEG)'!Y299</f>
        <v>0</v>
      </c>
      <c r="T299" s="157" t="e">
        <f t="shared" si="42"/>
        <v>#DIV/0!</v>
      </c>
    </row>
    <row r="300" spans="1:20" ht="12" hidden="1" customHeight="1" x14ac:dyDescent="0.2">
      <c r="A300" s="167"/>
      <c r="B300" s="167"/>
      <c r="C300" s="194"/>
      <c r="D300" s="167"/>
      <c r="E300" s="167"/>
      <c r="G300" s="194" t="s">
        <v>740</v>
      </c>
      <c r="H300" s="245"/>
      <c r="I300" s="194"/>
      <c r="J300" s="199" t="s">
        <v>756</v>
      </c>
      <c r="K300" s="199"/>
      <c r="L300" s="192" t="s">
        <v>757</v>
      </c>
      <c r="M300" s="157" t="e">
        <f>+'PROGRAMA 01 (CEG)'!L300+'PROGRAMA 02 (CEG)'!L300+'PROGRAMA 03 (CEG)'!L300+'PROGRAMA 04 (CEG)'!L300</f>
        <v>#VALUE!</v>
      </c>
      <c r="N300" s="157">
        <f>+'PROGRAMA 01 (CEG)'!M300+'PROGRAMA 02 (CEG)'!M300+'PROGRAMA 03 (CEG)'!M300+'PROGRAMA 04 (CEG)'!M300</f>
        <v>0</v>
      </c>
      <c r="O300" s="157">
        <f>+'PROGRAMA 01 (CEG)'!U300+'PROGRAMA 02 (CEG)'!U300+'PROGRAMA 03 (CEG)'!U300+'PROGRAMA 04 (CEG)'!U300</f>
        <v>0</v>
      </c>
      <c r="P300" s="157">
        <f>+'PROGRAMA 01 (CEG)'!V300+'PROGRAMA 02 (CEG)'!V300+'PROGRAMA 03 (CEG)'!V300+'PROGRAMA 04 (CEG)'!V300</f>
        <v>0</v>
      </c>
      <c r="Q300" s="157">
        <f>+'PROGRAMA 01 (CEG)'!W300+'PROGRAMA 02 (CEG)'!W300+'PROGRAMA 03 (CEG)'!W300+'PROGRAMA 04 (CEG)'!W300</f>
        <v>0</v>
      </c>
      <c r="R300" s="157">
        <f>+'PROGRAMA 01 (CEG)'!X300+'PROGRAMA 02 (CEG)'!X300+'PROGRAMA 03 (CEG)'!X300+'PROGRAMA 04 (CEG)'!X300</f>
        <v>0</v>
      </c>
      <c r="S300" s="157">
        <f>+'PROGRAMA 01 (CEG)'!Y300+'PROGRAMA 02 (CEG)'!Y300+'PROGRAMA 03 (CEG)'!Y300+'PROGRAMA 04 (CEG)'!Y300</f>
        <v>0</v>
      </c>
      <c r="T300" s="157" t="e">
        <f t="shared" si="42"/>
        <v>#DIV/0!</v>
      </c>
    </row>
    <row r="301" spans="1:20" ht="12" hidden="1" customHeight="1" x14ac:dyDescent="0.2">
      <c r="A301" s="201" t="s">
        <v>3</v>
      </c>
      <c r="B301" s="167"/>
      <c r="C301" s="194"/>
      <c r="D301" s="167"/>
      <c r="E301" s="167"/>
      <c r="G301" s="194" t="s">
        <v>740</v>
      </c>
      <c r="H301" s="245"/>
      <c r="I301" s="194"/>
      <c r="J301" s="200" t="s">
        <v>758</v>
      </c>
      <c r="K301" s="200"/>
      <c r="L301" s="170" t="s">
        <v>759</v>
      </c>
      <c r="M301" s="157" t="e">
        <f>+'PROGRAMA 01 (CEG)'!L301+'PROGRAMA 02 (CEG)'!L301+'PROGRAMA 03 (CEG)'!L301+'PROGRAMA 04 (CEG)'!L301</f>
        <v>#VALUE!</v>
      </c>
      <c r="N301" s="157">
        <f>+'PROGRAMA 01 (CEG)'!M301+'PROGRAMA 02 (CEG)'!M301+'PROGRAMA 03 (CEG)'!M301+'PROGRAMA 04 (CEG)'!M301</f>
        <v>0</v>
      </c>
      <c r="O301" s="157">
        <f>+'PROGRAMA 01 (CEG)'!U301+'PROGRAMA 02 (CEG)'!U301+'PROGRAMA 03 (CEG)'!U301+'PROGRAMA 04 (CEG)'!U301</f>
        <v>0</v>
      </c>
      <c r="P301" s="157">
        <f>+'PROGRAMA 01 (CEG)'!V301+'PROGRAMA 02 (CEG)'!V301+'PROGRAMA 03 (CEG)'!V301+'PROGRAMA 04 (CEG)'!V301</f>
        <v>0</v>
      </c>
      <c r="Q301" s="157">
        <f>+'PROGRAMA 01 (CEG)'!W301+'PROGRAMA 02 (CEG)'!W301+'PROGRAMA 03 (CEG)'!W301+'PROGRAMA 04 (CEG)'!W301</f>
        <v>0</v>
      </c>
      <c r="R301" s="157">
        <f>+'PROGRAMA 01 (CEG)'!X301+'PROGRAMA 02 (CEG)'!X301+'PROGRAMA 03 (CEG)'!X301+'PROGRAMA 04 (CEG)'!X301</f>
        <v>0</v>
      </c>
      <c r="S301" s="157">
        <f>+'PROGRAMA 01 (CEG)'!Y301+'PROGRAMA 02 (CEG)'!Y301+'PROGRAMA 03 (CEG)'!Y301+'PROGRAMA 04 (CEG)'!Y301</f>
        <v>0</v>
      </c>
      <c r="T301" s="157" t="e">
        <f t="shared" si="42"/>
        <v>#DIV/0!</v>
      </c>
    </row>
    <row r="302" spans="1:20" ht="12" hidden="1" customHeight="1" x14ac:dyDescent="0.2">
      <c r="A302" s="167"/>
      <c r="B302" s="167"/>
      <c r="C302" s="194"/>
      <c r="D302" s="167"/>
      <c r="E302" s="167"/>
      <c r="G302" s="170"/>
      <c r="H302" s="248"/>
      <c r="I302" s="170"/>
      <c r="J302" s="200"/>
      <c r="K302" s="200"/>
      <c r="L302" s="170"/>
      <c r="M302" s="157">
        <f>+'PROGRAMA 01 (CEG)'!L302+'PROGRAMA 02 (CEG)'!L302+'PROGRAMA 03 (CEG)'!L302+'PROGRAMA 04 (CEG)'!L302</f>
        <v>0</v>
      </c>
      <c r="N302" s="157">
        <f>+'PROGRAMA 01 (CEG)'!M302+'PROGRAMA 02 (CEG)'!M302+'PROGRAMA 03 (CEG)'!M302+'PROGRAMA 04 (CEG)'!M302</f>
        <v>0</v>
      </c>
      <c r="O302" s="157">
        <f>+'PROGRAMA 01 (CEG)'!U302+'PROGRAMA 02 (CEG)'!U302+'PROGRAMA 03 (CEG)'!U302+'PROGRAMA 04 (CEG)'!U302</f>
        <v>0</v>
      </c>
      <c r="P302" s="157">
        <f>+'PROGRAMA 01 (CEG)'!V302+'PROGRAMA 02 (CEG)'!V302+'PROGRAMA 03 (CEG)'!V302+'PROGRAMA 04 (CEG)'!V302</f>
        <v>0</v>
      </c>
      <c r="Q302" s="157">
        <f>+'PROGRAMA 01 (CEG)'!W302+'PROGRAMA 02 (CEG)'!W302+'PROGRAMA 03 (CEG)'!W302+'PROGRAMA 04 (CEG)'!W302</f>
        <v>0</v>
      </c>
      <c r="R302" s="157">
        <f>+'PROGRAMA 01 (CEG)'!X302+'PROGRAMA 02 (CEG)'!X302+'PROGRAMA 03 (CEG)'!X302+'PROGRAMA 04 (CEG)'!X302</f>
        <v>0</v>
      </c>
      <c r="S302" s="157">
        <f>+'PROGRAMA 01 (CEG)'!Y302+'PROGRAMA 02 (CEG)'!Y302+'PROGRAMA 03 (CEG)'!Y302+'PROGRAMA 04 (CEG)'!Y302</f>
        <v>0</v>
      </c>
      <c r="T302" s="157" t="e">
        <f t="shared" si="42"/>
        <v>#DIV/0!</v>
      </c>
    </row>
    <row r="303" spans="1:20" ht="12" hidden="1" customHeight="1" x14ac:dyDescent="0.2">
      <c r="G303" s="181"/>
      <c r="H303" s="224"/>
      <c r="I303" s="181"/>
      <c r="J303" s="181"/>
      <c r="K303" s="181"/>
      <c r="M303" s="157">
        <f>+'PROGRAMA 01 (CEG)'!L303+'PROGRAMA 02 (CEG)'!L303+'PROGRAMA 03 (CEG)'!L303+'PROGRAMA 04 (CEG)'!L303</f>
        <v>0</v>
      </c>
      <c r="N303" s="157">
        <f>+'PROGRAMA 01 (CEG)'!M303+'PROGRAMA 02 (CEG)'!M303+'PROGRAMA 03 (CEG)'!M303+'PROGRAMA 04 (CEG)'!M303</f>
        <v>0</v>
      </c>
      <c r="O303" s="157">
        <f>+'PROGRAMA 01 (CEG)'!U303+'PROGRAMA 02 (CEG)'!U303+'PROGRAMA 03 (CEG)'!U303+'PROGRAMA 04 (CEG)'!U303</f>
        <v>0</v>
      </c>
      <c r="P303" s="157">
        <f>+'PROGRAMA 01 (CEG)'!V303+'PROGRAMA 02 (CEG)'!V303+'PROGRAMA 03 (CEG)'!V303+'PROGRAMA 04 (CEG)'!V303</f>
        <v>0</v>
      </c>
      <c r="Q303" s="157">
        <f>+'PROGRAMA 01 (CEG)'!W303+'PROGRAMA 02 (CEG)'!W303+'PROGRAMA 03 (CEG)'!W303+'PROGRAMA 04 (CEG)'!W303</f>
        <v>0</v>
      </c>
      <c r="R303" s="157">
        <f>+'PROGRAMA 01 (CEG)'!X303+'PROGRAMA 02 (CEG)'!X303+'PROGRAMA 03 (CEG)'!X303+'PROGRAMA 04 (CEG)'!X303</f>
        <v>0</v>
      </c>
      <c r="S303" s="157">
        <f>+'PROGRAMA 01 (CEG)'!Y303+'PROGRAMA 02 (CEG)'!Y303+'PROGRAMA 03 (CEG)'!Y303+'PROGRAMA 04 (CEG)'!Y303</f>
        <v>0</v>
      </c>
      <c r="T303" s="157" t="e">
        <f t="shared" si="42"/>
        <v>#DIV/0!</v>
      </c>
    </row>
    <row r="304" spans="1:20" ht="12" hidden="1" customHeight="1" thickBot="1" x14ac:dyDescent="0.25">
      <c r="A304" s="204"/>
      <c r="B304" s="204"/>
      <c r="C304" s="204"/>
      <c r="D304" s="204"/>
      <c r="E304" s="204"/>
      <c r="F304" s="205"/>
      <c r="G304" s="207"/>
      <c r="H304" s="257"/>
      <c r="I304" s="207"/>
      <c r="J304" s="206"/>
      <c r="K304" s="206"/>
      <c r="L304" s="222"/>
      <c r="M304" s="157">
        <f>+'PROGRAMA 01 (CEG)'!L304+'PROGRAMA 02 (CEG)'!L304+'PROGRAMA 03 (CEG)'!L304+'PROGRAMA 04 (CEG)'!L304</f>
        <v>0</v>
      </c>
      <c r="N304" s="157">
        <f>+'PROGRAMA 01 (CEG)'!M304+'PROGRAMA 02 (CEG)'!M304+'PROGRAMA 03 (CEG)'!M304+'PROGRAMA 04 (CEG)'!M304</f>
        <v>0</v>
      </c>
      <c r="O304" s="157">
        <f>+'PROGRAMA 01 (CEG)'!U304+'PROGRAMA 02 (CEG)'!U304+'PROGRAMA 03 (CEG)'!U304+'PROGRAMA 04 (CEG)'!U304</f>
        <v>0</v>
      </c>
      <c r="P304" s="157">
        <f>+'PROGRAMA 01 (CEG)'!V304+'PROGRAMA 02 (CEG)'!V304+'PROGRAMA 03 (CEG)'!V304+'PROGRAMA 04 (CEG)'!V304</f>
        <v>0</v>
      </c>
      <c r="Q304" s="157">
        <f>+'PROGRAMA 01 (CEG)'!W304+'PROGRAMA 02 (CEG)'!W304+'PROGRAMA 03 (CEG)'!W304+'PROGRAMA 04 (CEG)'!W304</f>
        <v>0</v>
      </c>
      <c r="R304" s="157">
        <f>+'PROGRAMA 01 (CEG)'!X304+'PROGRAMA 02 (CEG)'!X304+'PROGRAMA 03 (CEG)'!X304+'PROGRAMA 04 (CEG)'!X304</f>
        <v>0</v>
      </c>
      <c r="S304" s="157">
        <f>+'PROGRAMA 01 (CEG)'!Y304+'PROGRAMA 02 (CEG)'!Y304+'PROGRAMA 03 (CEG)'!Y304+'PROGRAMA 04 (CEG)'!Y304</f>
        <v>0</v>
      </c>
      <c r="T304" s="157" t="e">
        <f t="shared" si="42"/>
        <v>#DIV/0!</v>
      </c>
    </row>
    <row r="305" spans="1:20" ht="12" hidden="1" customHeight="1" x14ac:dyDescent="0.2">
      <c r="A305" s="167"/>
      <c r="B305" s="167"/>
      <c r="C305" s="167"/>
      <c r="D305" s="167"/>
      <c r="E305" s="167"/>
      <c r="F305" s="168"/>
      <c r="G305" s="194"/>
      <c r="H305" s="245"/>
      <c r="I305" s="194"/>
      <c r="J305" s="200"/>
      <c r="K305" s="200"/>
      <c r="L305" s="170"/>
      <c r="M305" s="157">
        <f>+'PROGRAMA 01 (CEG)'!L305+'PROGRAMA 02 (CEG)'!L305+'PROGRAMA 03 (CEG)'!L305+'PROGRAMA 04 (CEG)'!L305</f>
        <v>0</v>
      </c>
      <c r="N305" s="157">
        <f>+'PROGRAMA 01 (CEG)'!M305+'PROGRAMA 02 (CEG)'!M305+'PROGRAMA 03 (CEG)'!M305+'PROGRAMA 04 (CEG)'!M305</f>
        <v>0</v>
      </c>
      <c r="O305" s="157">
        <f>+'PROGRAMA 01 (CEG)'!U305+'PROGRAMA 02 (CEG)'!U305+'PROGRAMA 03 (CEG)'!U305+'PROGRAMA 04 (CEG)'!U305</f>
        <v>0</v>
      </c>
      <c r="P305" s="157">
        <f>+'PROGRAMA 01 (CEG)'!V305+'PROGRAMA 02 (CEG)'!V305+'PROGRAMA 03 (CEG)'!V305+'PROGRAMA 04 (CEG)'!V305</f>
        <v>0</v>
      </c>
      <c r="Q305" s="157">
        <f>+'PROGRAMA 01 (CEG)'!W305+'PROGRAMA 02 (CEG)'!W305+'PROGRAMA 03 (CEG)'!W305+'PROGRAMA 04 (CEG)'!W305</f>
        <v>0</v>
      </c>
      <c r="R305" s="157">
        <f>+'PROGRAMA 01 (CEG)'!X305+'PROGRAMA 02 (CEG)'!X305+'PROGRAMA 03 (CEG)'!X305+'PROGRAMA 04 (CEG)'!X305</f>
        <v>0</v>
      </c>
      <c r="S305" s="157">
        <f>+'PROGRAMA 01 (CEG)'!Y305+'PROGRAMA 02 (CEG)'!Y305+'PROGRAMA 03 (CEG)'!Y305+'PROGRAMA 04 (CEG)'!Y305</f>
        <v>0</v>
      </c>
      <c r="T305" s="157" t="e">
        <f t="shared" si="42"/>
        <v>#DIV/0!</v>
      </c>
    </row>
    <row r="306" spans="1:20" ht="12" hidden="1" customHeight="1" x14ac:dyDescent="0.2">
      <c r="A306" s="167"/>
      <c r="B306" s="167"/>
      <c r="C306" s="194" t="s">
        <v>760</v>
      </c>
      <c r="D306" s="167" t="s">
        <v>761</v>
      </c>
      <c r="E306" s="167"/>
      <c r="G306" s="195" t="s">
        <v>760</v>
      </c>
      <c r="H306" s="246"/>
      <c r="I306" s="195"/>
      <c r="J306" s="199" t="s">
        <v>762</v>
      </c>
      <c r="K306" s="199"/>
      <c r="L306" s="192" t="s">
        <v>763</v>
      </c>
      <c r="M306" s="157" t="e">
        <f>+'PROGRAMA 01 (CEG)'!L306+'PROGRAMA 02 (CEG)'!L306+'PROGRAMA 03 (CEG)'!L306+'PROGRAMA 04 (CEG)'!L306</f>
        <v>#VALUE!</v>
      </c>
      <c r="N306" s="157">
        <f>+'PROGRAMA 01 (CEG)'!M306+'PROGRAMA 02 (CEG)'!M306+'PROGRAMA 03 (CEG)'!M306+'PROGRAMA 04 (CEG)'!M306</f>
        <v>0</v>
      </c>
      <c r="O306" s="157">
        <f>+'PROGRAMA 01 (CEG)'!U306+'PROGRAMA 02 (CEG)'!U306+'PROGRAMA 03 (CEG)'!U306+'PROGRAMA 04 (CEG)'!U306</f>
        <v>0</v>
      </c>
      <c r="P306" s="157">
        <f>+'PROGRAMA 01 (CEG)'!V306+'PROGRAMA 02 (CEG)'!V306+'PROGRAMA 03 (CEG)'!V306+'PROGRAMA 04 (CEG)'!V306</f>
        <v>0</v>
      </c>
      <c r="Q306" s="157">
        <f>+'PROGRAMA 01 (CEG)'!W306+'PROGRAMA 02 (CEG)'!W306+'PROGRAMA 03 (CEG)'!W306+'PROGRAMA 04 (CEG)'!W306</f>
        <v>0</v>
      </c>
      <c r="R306" s="157">
        <f>+'PROGRAMA 01 (CEG)'!X306+'PROGRAMA 02 (CEG)'!X306+'PROGRAMA 03 (CEG)'!X306+'PROGRAMA 04 (CEG)'!X306</f>
        <v>0</v>
      </c>
      <c r="S306" s="157">
        <f>+'PROGRAMA 01 (CEG)'!Y306+'PROGRAMA 02 (CEG)'!Y306+'PROGRAMA 03 (CEG)'!Y306+'PROGRAMA 04 (CEG)'!Y306</f>
        <v>0</v>
      </c>
      <c r="T306" s="157" t="e">
        <f t="shared" si="42"/>
        <v>#DIV/0!</v>
      </c>
    </row>
    <row r="307" spans="1:20" ht="12" hidden="1" customHeight="1" x14ac:dyDescent="0.2">
      <c r="A307" s="167"/>
      <c r="B307" s="167"/>
      <c r="C307" s="167"/>
      <c r="D307" s="167"/>
      <c r="E307" s="167"/>
      <c r="F307" s="168"/>
      <c r="G307" s="194" t="s">
        <v>760</v>
      </c>
      <c r="H307" s="245"/>
      <c r="I307" s="194"/>
      <c r="J307" s="200" t="s">
        <v>764</v>
      </c>
      <c r="K307" s="200"/>
      <c r="L307" s="170" t="s">
        <v>765</v>
      </c>
      <c r="M307" s="157" t="e">
        <f>+'PROGRAMA 01 (CEG)'!L307+'PROGRAMA 02 (CEG)'!L307+'PROGRAMA 03 (CEG)'!L307+'PROGRAMA 04 (CEG)'!L307</f>
        <v>#VALUE!</v>
      </c>
      <c r="N307" s="157">
        <f>+'PROGRAMA 01 (CEG)'!M307+'PROGRAMA 02 (CEG)'!M307+'PROGRAMA 03 (CEG)'!M307+'PROGRAMA 04 (CEG)'!M307</f>
        <v>0</v>
      </c>
      <c r="O307" s="157">
        <f>+'PROGRAMA 01 (CEG)'!U307+'PROGRAMA 02 (CEG)'!U307+'PROGRAMA 03 (CEG)'!U307+'PROGRAMA 04 (CEG)'!U307</f>
        <v>0</v>
      </c>
      <c r="P307" s="157">
        <f>+'PROGRAMA 01 (CEG)'!V307+'PROGRAMA 02 (CEG)'!V307+'PROGRAMA 03 (CEG)'!V307+'PROGRAMA 04 (CEG)'!V307</f>
        <v>0</v>
      </c>
      <c r="Q307" s="157">
        <f>+'PROGRAMA 01 (CEG)'!W307+'PROGRAMA 02 (CEG)'!W307+'PROGRAMA 03 (CEG)'!W307+'PROGRAMA 04 (CEG)'!W307</f>
        <v>0</v>
      </c>
      <c r="R307" s="157">
        <f>+'PROGRAMA 01 (CEG)'!X307+'PROGRAMA 02 (CEG)'!X307+'PROGRAMA 03 (CEG)'!X307+'PROGRAMA 04 (CEG)'!X307</f>
        <v>0</v>
      </c>
      <c r="S307" s="157">
        <f>+'PROGRAMA 01 (CEG)'!Y307+'PROGRAMA 02 (CEG)'!Y307+'PROGRAMA 03 (CEG)'!Y307+'PROGRAMA 04 (CEG)'!Y307</f>
        <v>0</v>
      </c>
      <c r="T307" s="157" t="e">
        <f t="shared" si="42"/>
        <v>#DIV/0!</v>
      </c>
    </row>
    <row r="308" spans="1:20" ht="12" hidden="1" customHeight="1" x14ac:dyDescent="0.2">
      <c r="A308" s="167"/>
      <c r="B308" s="167"/>
      <c r="C308" s="167"/>
      <c r="D308" s="167"/>
      <c r="E308" s="167"/>
      <c r="G308" s="194" t="s">
        <v>760</v>
      </c>
      <c r="H308" s="245"/>
      <c r="I308" s="194"/>
      <c r="J308" s="200" t="s">
        <v>766</v>
      </c>
      <c r="K308" s="200"/>
      <c r="L308" s="170" t="s">
        <v>767</v>
      </c>
      <c r="M308" s="157" t="e">
        <f>+'PROGRAMA 01 (CEG)'!L308+'PROGRAMA 02 (CEG)'!L308+'PROGRAMA 03 (CEG)'!L308+'PROGRAMA 04 (CEG)'!L308</f>
        <v>#VALUE!</v>
      </c>
      <c r="N308" s="157">
        <f>+'PROGRAMA 01 (CEG)'!M308+'PROGRAMA 02 (CEG)'!M308+'PROGRAMA 03 (CEG)'!M308+'PROGRAMA 04 (CEG)'!M308</f>
        <v>0</v>
      </c>
      <c r="O308" s="157">
        <f>+'PROGRAMA 01 (CEG)'!U308+'PROGRAMA 02 (CEG)'!U308+'PROGRAMA 03 (CEG)'!U308+'PROGRAMA 04 (CEG)'!U308</f>
        <v>0</v>
      </c>
      <c r="P308" s="157">
        <f>+'PROGRAMA 01 (CEG)'!V308+'PROGRAMA 02 (CEG)'!V308+'PROGRAMA 03 (CEG)'!V308+'PROGRAMA 04 (CEG)'!V308</f>
        <v>0</v>
      </c>
      <c r="Q308" s="157">
        <f>+'PROGRAMA 01 (CEG)'!W308+'PROGRAMA 02 (CEG)'!W308+'PROGRAMA 03 (CEG)'!W308+'PROGRAMA 04 (CEG)'!W308</f>
        <v>0</v>
      </c>
      <c r="R308" s="157">
        <f>+'PROGRAMA 01 (CEG)'!X308+'PROGRAMA 02 (CEG)'!X308+'PROGRAMA 03 (CEG)'!X308+'PROGRAMA 04 (CEG)'!X308</f>
        <v>0</v>
      </c>
      <c r="S308" s="157">
        <f>+'PROGRAMA 01 (CEG)'!Y308+'PROGRAMA 02 (CEG)'!Y308+'PROGRAMA 03 (CEG)'!Y308+'PROGRAMA 04 (CEG)'!Y308</f>
        <v>0</v>
      </c>
      <c r="T308" s="157" t="e">
        <f t="shared" si="42"/>
        <v>#DIV/0!</v>
      </c>
    </row>
    <row r="309" spans="1:20" ht="12" hidden="1" customHeight="1" x14ac:dyDescent="0.2">
      <c r="A309" s="167"/>
      <c r="B309" s="167"/>
      <c r="C309" s="167"/>
      <c r="D309" s="167"/>
      <c r="E309" s="167"/>
      <c r="G309" s="208"/>
      <c r="H309" s="247"/>
      <c r="I309" s="208"/>
      <c r="J309" s="199"/>
      <c r="K309" s="199"/>
      <c r="L309" s="167"/>
      <c r="M309" s="157">
        <f>+'PROGRAMA 01 (CEG)'!L309+'PROGRAMA 02 (CEG)'!L309+'PROGRAMA 03 (CEG)'!L309+'PROGRAMA 04 (CEG)'!L309</f>
        <v>0</v>
      </c>
      <c r="N309" s="157">
        <f>+'PROGRAMA 01 (CEG)'!M309+'PROGRAMA 02 (CEG)'!M309+'PROGRAMA 03 (CEG)'!M309+'PROGRAMA 04 (CEG)'!M309</f>
        <v>0</v>
      </c>
      <c r="O309" s="157">
        <f>+'PROGRAMA 01 (CEG)'!U309+'PROGRAMA 02 (CEG)'!U309+'PROGRAMA 03 (CEG)'!U309+'PROGRAMA 04 (CEG)'!U309</f>
        <v>0</v>
      </c>
      <c r="P309" s="157">
        <f>+'PROGRAMA 01 (CEG)'!V309+'PROGRAMA 02 (CEG)'!V309+'PROGRAMA 03 (CEG)'!V309+'PROGRAMA 04 (CEG)'!V309</f>
        <v>0</v>
      </c>
      <c r="Q309" s="157">
        <f>+'PROGRAMA 01 (CEG)'!W309+'PROGRAMA 02 (CEG)'!W309+'PROGRAMA 03 (CEG)'!W309+'PROGRAMA 04 (CEG)'!W309</f>
        <v>0</v>
      </c>
      <c r="R309" s="157">
        <f>+'PROGRAMA 01 (CEG)'!X309+'PROGRAMA 02 (CEG)'!X309+'PROGRAMA 03 (CEG)'!X309+'PROGRAMA 04 (CEG)'!X309</f>
        <v>0</v>
      </c>
      <c r="S309" s="157">
        <f>+'PROGRAMA 01 (CEG)'!Y309+'PROGRAMA 02 (CEG)'!Y309+'PROGRAMA 03 (CEG)'!Y309+'PROGRAMA 04 (CEG)'!Y309</f>
        <v>0</v>
      </c>
      <c r="T309" s="157" t="e">
        <f t="shared" si="42"/>
        <v>#DIV/0!</v>
      </c>
    </row>
    <row r="310" spans="1:20" ht="12" hidden="1" customHeight="1" x14ac:dyDescent="0.2">
      <c r="A310" s="167"/>
      <c r="B310" s="167"/>
      <c r="C310" s="167"/>
      <c r="D310" s="201"/>
      <c r="E310" s="201"/>
      <c r="G310" s="170"/>
      <c r="H310" s="248"/>
      <c r="I310" s="170"/>
      <c r="J310" s="200"/>
      <c r="K310" s="200"/>
      <c r="L310" s="170"/>
      <c r="M310" s="157">
        <f>+'PROGRAMA 01 (CEG)'!L310+'PROGRAMA 02 (CEG)'!L310+'PROGRAMA 03 (CEG)'!L310+'PROGRAMA 04 (CEG)'!L310</f>
        <v>0</v>
      </c>
      <c r="N310" s="157">
        <f>+'PROGRAMA 01 (CEG)'!M310+'PROGRAMA 02 (CEG)'!M310+'PROGRAMA 03 (CEG)'!M310+'PROGRAMA 04 (CEG)'!M310</f>
        <v>0</v>
      </c>
      <c r="O310" s="157">
        <f>+'PROGRAMA 01 (CEG)'!U310+'PROGRAMA 02 (CEG)'!U310+'PROGRAMA 03 (CEG)'!U310+'PROGRAMA 04 (CEG)'!U310</f>
        <v>0</v>
      </c>
      <c r="P310" s="157">
        <f>+'PROGRAMA 01 (CEG)'!V310+'PROGRAMA 02 (CEG)'!V310+'PROGRAMA 03 (CEG)'!V310+'PROGRAMA 04 (CEG)'!V310</f>
        <v>0</v>
      </c>
      <c r="Q310" s="157">
        <f>+'PROGRAMA 01 (CEG)'!W310+'PROGRAMA 02 (CEG)'!W310+'PROGRAMA 03 (CEG)'!W310+'PROGRAMA 04 (CEG)'!W310</f>
        <v>0</v>
      </c>
      <c r="R310" s="157">
        <f>+'PROGRAMA 01 (CEG)'!X310+'PROGRAMA 02 (CEG)'!X310+'PROGRAMA 03 (CEG)'!X310+'PROGRAMA 04 (CEG)'!X310</f>
        <v>0</v>
      </c>
      <c r="S310" s="157">
        <f>+'PROGRAMA 01 (CEG)'!Y310+'PROGRAMA 02 (CEG)'!Y310+'PROGRAMA 03 (CEG)'!Y310+'PROGRAMA 04 (CEG)'!Y310</f>
        <v>0</v>
      </c>
      <c r="T310" s="157" t="e">
        <f t="shared" si="42"/>
        <v>#DIV/0!</v>
      </c>
    </row>
    <row r="311" spans="1:20" ht="12" hidden="1" customHeight="1" x14ac:dyDescent="0.2">
      <c r="A311" s="195">
        <v>3</v>
      </c>
      <c r="B311" s="201" t="s">
        <v>768</v>
      </c>
      <c r="C311" s="167"/>
      <c r="D311" s="201"/>
      <c r="E311" s="201"/>
      <c r="G311" s="208">
        <v>3</v>
      </c>
      <c r="H311" s="247"/>
      <c r="I311" s="208"/>
      <c r="J311" s="199">
        <v>4</v>
      </c>
      <c r="K311" s="199"/>
      <c r="L311" s="209" t="s">
        <v>769</v>
      </c>
      <c r="M311" s="157" t="e">
        <f>+'PROGRAMA 01 (CEG)'!L311+'PROGRAMA 02 (CEG)'!L311+'PROGRAMA 03 (CEG)'!L311+'PROGRAMA 04 (CEG)'!L311</f>
        <v>#VALUE!</v>
      </c>
      <c r="N311" s="157">
        <f>+'PROGRAMA 01 (CEG)'!M311+'PROGRAMA 02 (CEG)'!M311+'PROGRAMA 03 (CEG)'!M311+'PROGRAMA 04 (CEG)'!M311</f>
        <v>0</v>
      </c>
      <c r="O311" s="157">
        <f>+'PROGRAMA 01 (CEG)'!U311+'PROGRAMA 02 (CEG)'!U311+'PROGRAMA 03 (CEG)'!U311+'PROGRAMA 04 (CEG)'!U311</f>
        <v>0</v>
      </c>
      <c r="P311" s="157">
        <f>+'PROGRAMA 01 (CEG)'!V311+'PROGRAMA 02 (CEG)'!V311+'PROGRAMA 03 (CEG)'!V311+'PROGRAMA 04 (CEG)'!V311</f>
        <v>0</v>
      </c>
      <c r="Q311" s="157">
        <f>+'PROGRAMA 01 (CEG)'!W311+'PROGRAMA 02 (CEG)'!W311+'PROGRAMA 03 (CEG)'!W311+'PROGRAMA 04 (CEG)'!W311</f>
        <v>0</v>
      </c>
      <c r="R311" s="157">
        <f>+'PROGRAMA 01 (CEG)'!X311+'PROGRAMA 02 (CEG)'!X311+'PROGRAMA 03 (CEG)'!X311+'PROGRAMA 04 (CEG)'!X311</f>
        <v>0</v>
      </c>
      <c r="S311" s="157">
        <f>+'PROGRAMA 01 (CEG)'!Y311+'PROGRAMA 02 (CEG)'!Y311+'PROGRAMA 03 (CEG)'!Y311+'PROGRAMA 04 (CEG)'!Y311</f>
        <v>0</v>
      </c>
      <c r="T311" s="157" t="e">
        <f t="shared" si="42"/>
        <v>#DIV/0!</v>
      </c>
    </row>
    <row r="312" spans="1:20" ht="12" hidden="1" customHeight="1" x14ac:dyDescent="0.2">
      <c r="A312" s="167"/>
      <c r="B312" s="201" t="s">
        <v>3</v>
      </c>
      <c r="C312" s="201"/>
      <c r="D312" s="167"/>
      <c r="E312" s="167"/>
      <c r="G312" s="170"/>
      <c r="H312" s="248"/>
      <c r="I312" s="170"/>
      <c r="J312" s="200"/>
      <c r="K312" s="200"/>
      <c r="L312" s="170"/>
      <c r="M312" s="157">
        <f>+'PROGRAMA 01 (CEG)'!L312+'PROGRAMA 02 (CEG)'!L312+'PROGRAMA 03 (CEG)'!L312+'PROGRAMA 04 (CEG)'!L312</f>
        <v>0</v>
      </c>
      <c r="N312" s="157">
        <f>+'PROGRAMA 01 (CEG)'!M312+'PROGRAMA 02 (CEG)'!M312+'PROGRAMA 03 (CEG)'!M312+'PROGRAMA 04 (CEG)'!M312</f>
        <v>0</v>
      </c>
      <c r="O312" s="157">
        <f>+'PROGRAMA 01 (CEG)'!U312+'PROGRAMA 02 (CEG)'!U312+'PROGRAMA 03 (CEG)'!U312+'PROGRAMA 04 (CEG)'!U312</f>
        <v>0</v>
      </c>
      <c r="P312" s="157">
        <f>+'PROGRAMA 01 (CEG)'!V312+'PROGRAMA 02 (CEG)'!V312+'PROGRAMA 03 (CEG)'!V312+'PROGRAMA 04 (CEG)'!V312</f>
        <v>0</v>
      </c>
      <c r="Q312" s="157">
        <f>+'PROGRAMA 01 (CEG)'!W312+'PROGRAMA 02 (CEG)'!W312+'PROGRAMA 03 (CEG)'!W312+'PROGRAMA 04 (CEG)'!W312</f>
        <v>0</v>
      </c>
      <c r="R312" s="157">
        <f>+'PROGRAMA 01 (CEG)'!X312+'PROGRAMA 02 (CEG)'!X312+'PROGRAMA 03 (CEG)'!X312+'PROGRAMA 04 (CEG)'!X312</f>
        <v>0</v>
      </c>
      <c r="S312" s="157">
        <f>+'PROGRAMA 01 (CEG)'!Y312+'PROGRAMA 02 (CEG)'!Y312+'PROGRAMA 03 (CEG)'!Y312+'PROGRAMA 04 (CEG)'!Y312</f>
        <v>0</v>
      </c>
      <c r="T312" s="157" t="e">
        <f t="shared" si="42"/>
        <v>#DIV/0!</v>
      </c>
    </row>
    <row r="313" spans="1:20" ht="12" hidden="1" customHeight="1" x14ac:dyDescent="0.2">
      <c r="A313" s="167"/>
      <c r="B313" s="195" t="s">
        <v>770</v>
      </c>
      <c r="C313" s="223" t="s">
        <v>771</v>
      </c>
      <c r="D313" s="167"/>
      <c r="G313" s="199" t="s">
        <v>770</v>
      </c>
      <c r="H313" s="247"/>
      <c r="I313" s="199"/>
      <c r="J313" s="199" t="s">
        <v>772</v>
      </c>
      <c r="K313" s="199"/>
      <c r="L313" s="209" t="s">
        <v>773</v>
      </c>
      <c r="M313" s="157" t="e">
        <f>+'PROGRAMA 01 (CEG)'!L313+'PROGRAMA 02 (CEG)'!L313+'PROGRAMA 03 (CEG)'!L313+'PROGRAMA 04 (CEG)'!L313</f>
        <v>#VALUE!</v>
      </c>
      <c r="N313" s="157">
        <f>+'PROGRAMA 01 (CEG)'!M313+'PROGRAMA 02 (CEG)'!M313+'PROGRAMA 03 (CEG)'!M313+'PROGRAMA 04 (CEG)'!M313</f>
        <v>0</v>
      </c>
      <c r="O313" s="157">
        <f>+'PROGRAMA 01 (CEG)'!U313+'PROGRAMA 02 (CEG)'!U313+'PROGRAMA 03 (CEG)'!U313+'PROGRAMA 04 (CEG)'!U313</f>
        <v>0</v>
      </c>
      <c r="P313" s="157">
        <f>+'PROGRAMA 01 (CEG)'!V313+'PROGRAMA 02 (CEG)'!V313+'PROGRAMA 03 (CEG)'!V313+'PROGRAMA 04 (CEG)'!V313</f>
        <v>0</v>
      </c>
      <c r="Q313" s="157">
        <f>+'PROGRAMA 01 (CEG)'!W313+'PROGRAMA 02 (CEG)'!W313+'PROGRAMA 03 (CEG)'!W313+'PROGRAMA 04 (CEG)'!W313</f>
        <v>0</v>
      </c>
      <c r="R313" s="157">
        <f>+'PROGRAMA 01 (CEG)'!X313+'PROGRAMA 02 (CEG)'!X313+'PROGRAMA 03 (CEG)'!X313+'PROGRAMA 04 (CEG)'!X313</f>
        <v>0</v>
      </c>
      <c r="S313" s="157">
        <f>+'PROGRAMA 01 (CEG)'!Y313+'PROGRAMA 02 (CEG)'!Y313+'PROGRAMA 03 (CEG)'!Y313+'PROGRAMA 04 (CEG)'!Y313</f>
        <v>0</v>
      </c>
      <c r="T313" s="157" t="e">
        <f t="shared" si="42"/>
        <v>#DIV/0!</v>
      </c>
    </row>
    <row r="314" spans="1:20" ht="12" hidden="1" customHeight="1" x14ac:dyDescent="0.2">
      <c r="A314" s="167"/>
      <c r="B314" s="158"/>
      <c r="C314" s="167"/>
      <c r="D314" s="167"/>
      <c r="E314" s="167"/>
      <c r="G314" s="200" t="s">
        <v>770</v>
      </c>
      <c r="H314" s="248"/>
      <c r="I314" s="200"/>
      <c r="J314" s="200" t="s">
        <v>774</v>
      </c>
      <c r="K314" s="200"/>
      <c r="L314" s="170" t="s">
        <v>775</v>
      </c>
      <c r="M314" s="157" t="e">
        <f>+'PROGRAMA 01 (CEG)'!L314+'PROGRAMA 02 (CEG)'!L314+'PROGRAMA 03 (CEG)'!L314+'PROGRAMA 04 (CEG)'!L314</f>
        <v>#VALUE!</v>
      </c>
      <c r="N314" s="157">
        <f>+'PROGRAMA 01 (CEG)'!M314+'PROGRAMA 02 (CEG)'!M314+'PROGRAMA 03 (CEG)'!M314+'PROGRAMA 04 (CEG)'!M314</f>
        <v>0</v>
      </c>
      <c r="O314" s="157">
        <f>+'PROGRAMA 01 (CEG)'!U314+'PROGRAMA 02 (CEG)'!U314+'PROGRAMA 03 (CEG)'!U314+'PROGRAMA 04 (CEG)'!U314</f>
        <v>0</v>
      </c>
      <c r="P314" s="157">
        <f>+'PROGRAMA 01 (CEG)'!V314+'PROGRAMA 02 (CEG)'!V314+'PROGRAMA 03 (CEG)'!V314+'PROGRAMA 04 (CEG)'!V314</f>
        <v>0</v>
      </c>
      <c r="Q314" s="157">
        <f>+'PROGRAMA 01 (CEG)'!W314+'PROGRAMA 02 (CEG)'!W314+'PROGRAMA 03 (CEG)'!W314+'PROGRAMA 04 (CEG)'!W314</f>
        <v>0</v>
      </c>
      <c r="R314" s="157">
        <f>+'PROGRAMA 01 (CEG)'!X314+'PROGRAMA 02 (CEG)'!X314+'PROGRAMA 03 (CEG)'!X314+'PROGRAMA 04 (CEG)'!X314</f>
        <v>0</v>
      </c>
      <c r="S314" s="157">
        <f>+'PROGRAMA 01 (CEG)'!Y314+'PROGRAMA 02 (CEG)'!Y314+'PROGRAMA 03 (CEG)'!Y314+'PROGRAMA 04 (CEG)'!Y314</f>
        <v>0</v>
      </c>
      <c r="T314" s="157" t="e">
        <f t="shared" si="42"/>
        <v>#DIV/0!</v>
      </c>
    </row>
    <row r="315" spans="1:20" ht="12" hidden="1" customHeight="1" x14ac:dyDescent="0.2">
      <c r="A315" s="167"/>
      <c r="E315" s="167"/>
      <c r="G315" s="200" t="s">
        <v>770</v>
      </c>
      <c r="H315" s="248"/>
      <c r="I315" s="200"/>
      <c r="J315" s="200" t="s">
        <v>776</v>
      </c>
      <c r="K315" s="200"/>
      <c r="L315" s="170" t="s">
        <v>777</v>
      </c>
      <c r="M315" s="157" t="e">
        <f>+'PROGRAMA 01 (CEG)'!L315+'PROGRAMA 02 (CEG)'!L315+'PROGRAMA 03 (CEG)'!L315+'PROGRAMA 04 (CEG)'!L315</f>
        <v>#VALUE!</v>
      </c>
      <c r="N315" s="157">
        <f>+'PROGRAMA 01 (CEG)'!M315+'PROGRAMA 02 (CEG)'!M315+'PROGRAMA 03 (CEG)'!M315+'PROGRAMA 04 (CEG)'!M315</f>
        <v>0</v>
      </c>
      <c r="O315" s="157">
        <f>+'PROGRAMA 01 (CEG)'!U315+'PROGRAMA 02 (CEG)'!U315+'PROGRAMA 03 (CEG)'!U315+'PROGRAMA 04 (CEG)'!U315</f>
        <v>0</v>
      </c>
      <c r="P315" s="157">
        <f>+'PROGRAMA 01 (CEG)'!V315+'PROGRAMA 02 (CEG)'!V315+'PROGRAMA 03 (CEG)'!V315+'PROGRAMA 04 (CEG)'!V315</f>
        <v>0</v>
      </c>
      <c r="Q315" s="157">
        <f>+'PROGRAMA 01 (CEG)'!W315+'PROGRAMA 02 (CEG)'!W315+'PROGRAMA 03 (CEG)'!W315+'PROGRAMA 04 (CEG)'!W315</f>
        <v>0</v>
      </c>
      <c r="R315" s="157">
        <f>+'PROGRAMA 01 (CEG)'!X315+'PROGRAMA 02 (CEG)'!X315+'PROGRAMA 03 (CEG)'!X315+'PROGRAMA 04 (CEG)'!X315</f>
        <v>0</v>
      </c>
      <c r="S315" s="157">
        <f>+'PROGRAMA 01 (CEG)'!Y315+'PROGRAMA 02 (CEG)'!Y315+'PROGRAMA 03 (CEG)'!Y315+'PROGRAMA 04 (CEG)'!Y315</f>
        <v>0</v>
      </c>
      <c r="T315" s="157" t="e">
        <f t="shared" si="42"/>
        <v>#DIV/0!</v>
      </c>
    </row>
    <row r="316" spans="1:20" ht="12" hidden="1" customHeight="1" x14ac:dyDescent="0.2">
      <c r="A316" s="167"/>
      <c r="B316" s="158"/>
      <c r="C316" s="167"/>
      <c r="D316" s="167"/>
      <c r="E316" s="167"/>
      <c r="G316" s="200" t="s">
        <v>770</v>
      </c>
      <c r="H316" s="248"/>
      <c r="I316" s="200"/>
      <c r="J316" s="200" t="s">
        <v>778</v>
      </c>
      <c r="K316" s="200"/>
      <c r="L316" s="170" t="s">
        <v>779</v>
      </c>
      <c r="M316" s="157" t="e">
        <f>+'PROGRAMA 01 (CEG)'!L316+'PROGRAMA 02 (CEG)'!L316+'PROGRAMA 03 (CEG)'!L316+'PROGRAMA 04 (CEG)'!L316</f>
        <v>#VALUE!</v>
      </c>
      <c r="N316" s="157">
        <f>+'PROGRAMA 01 (CEG)'!M316+'PROGRAMA 02 (CEG)'!M316+'PROGRAMA 03 (CEG)'!M316+'PROGRAMA 04 (CEG)'!M316</f>
        <v>0</v>
      </c>
      <c r="O316" s="157">
        <f>+'PROGRAMA 01 (CEG)'!U316+'PROGRAMA 02 (CEG)'!U316+'PROGRAMA 03 (CEG)'!U316+'PROGRAMA 04 (CEG)'!U316</f>
        <v>0</v>
      </c>
      <c r="P316" s="157">
        <f>+'PROGRAMA 01 (CEG)'!V316+'PROGRAMA 02 (CEG)'!V316+'PROGRAMA 03 (CEG)'!V316+'PROGRAMA 04 (CEG)'!V316</f>
        <v>0</v>
      </c>
      <c r="Q316" s="157">
        <f>+'PROGRAMA 01 (CEG)'!W316+'PROGRAMA 02 (CEG)'!W316+'PROGRAMA 03 (CEG)'!W316+'PROGRAMA 04 (CEG)'!W316</f>
        <v>0</v>
      </c>
      <c r="R316" s="157">
        <f>+'PROGRAMA 01 (CEG)'!X316+'PROGRAMA 02 (CEG)'!X316+'PROGRAMA 03 (CEG)'!X316+'PROGRAMA 04 (CEG)'!X316</f>
        <v>0</v>
      </c>
      <c r="S316" s="157">
        <f>+'PROGRAMA 01 (CEG)'!Y316+'PROGRAMA 02 (CEG)'!Y316+'PROGRAMA 03 (CEG)'!Y316+'PROGRAMA 04 (CEG)'!Y316</f>
        <v>0</v>
      </c>
      <c r="T316" s="157" t="e">
        <f t="shared" si="42"/>
        <v>#DIV/0!</v>
      </c>
    </row>
    <row r="317" spans="1:20" ht="12" hidden="1" customHeight="1" x14ac:dyDescent="0.2">
      <c r="A317" s="167"/>
      <c r="B317" s="158"/>
      <c r="C317" s="167"/>
      <c r="D317" s="167"/>
      <c r="E317" s="167"/>
      <c r="G317" s="200" t="s">
        <v>770</v>
      </c>
      <c r="H317" s="248"/>
      <c r="I317" s="200"/>
      <c r="J317" s="200" t="s">
        <v>780</v>
      </c>
      <c r="K317" s="200"/>
      <c r="L317" s="170" t="s">
        <v>781</v>
      </c>
      <c r="M317" s="157" t="e">
        <f>+'PROGRAMA 01 (CEG)'!L317+'PROGRAMA 02 (CEG)'!L317+'PROGRAMA 03 (CEG)'!L317+'PROGRAMA 04 (CEG)'!L317</f>
        <v>#VALUE!</v>
      </c>
      <c r="N317" s="157">
        <f>+'PROGRAMA 01 (CEG)'!M317+'PROGRAMA 02 (CEG)'!M317+'PROGRAMA 03 (CEG)'!M317+'PROGRAMA 04 (CEG)'!M317</f>
        <v>0</v>
      </c>
      <c r="O317" s="157">
        <f>+'PROGRAMA 01 (CEG)'!U317+'PROGRAMA 02 (CEG)'!U317+'PROGRAMA 03 (CEG)'!U317+'PROGRAMA 04 (CEG)'!U317</f>
        <v>0</v>
      </c>
      <c r="P317" s="157">
        <f>+'PROGRAMA 01 (CEG)'!V317+'PROGRAMA 02 (CEG)'!V317+'PROGRAMA 03 (CEG)'!V317+'PROGRAMA 04 (CEG)'!V317</f>
        <v>0</v>
      </c>
      <c r="Q317" s="157">
        <f>+'PROGRAMA 01 (CEG)'!W317+'PROGRAMA 02 (CEG)'!W317+'PROGRAMA 03 (CEG)'!W317+'PROGRAMA 04 (CEG)'!W317</f>
        <v>0</v>
      </c>
      <c r="R317" s="157">
        <f>+'PROGRAMA 01 (CEG)'!X317+'PROGRAMA 02 (CEG)'!X317+'PROGRAMA 03 (CEG)'!X317+'PROGRAMA 04 (CEG)'!X317</f>
        <v>0</v>
      </c>
      <c r="S317" s="157">
        <f>+'PROGRAMA 01 (CEG)'!Y317+'PROGRAMA 02 (CEG)'!Y317+'PROGRAMA 03 (CEG)'!Y317+'PROGRAMA 04 (CEG)'!Y317</f>
        <v>0</v>
      </c>
      <c r="T317" s="157" t="e">
        <f t="shared" si="42"/>
        <v>#DIV/0!</v>
      </c>
    </row>
    <row r="318" spans="1:20" ht="12" hidden="1" customHeight="1" x14ac:dyDescent="0.2">
      <c r="A318" s="167"/>
      <c r="B318" s="158"/>
      <c r="C318" s="167"/>
      <c r="D318" s="167"/>
      <c r="E318" s="167"/>
      <c r="G318" s="200" t="s">
        <v>770</v>
      </c>
      <c r="H318" s="248"/>
      <c r="I318" s="200"/>
      <c r="J318" s="200" t="s">
        <v>782</v>
      </c>
      <c r="K318" s="200"/>
      <c r="L318" s="170" t="s">
        <v>783</v>
      </c>
      <c r="M318" s="157" t="e">
        <f>+'PROGRAMA 01 (CEG)'!L318+'PROGRAMA 02 (CEG)'!L318+'PROGRAMA 03 (CEG)'!L318+'PROGRAMA 04 (CEG)'!L318</f>
        <v>#VALUE!</v>
      </c>
      <c r="N318" s="157">
        <f>+'PROGRAMA 01 (CEG)'!M318+'PROGRAMA 02 (CEG)'!M318+'PROGRAMA 03 (CEG)'!M318+'PROGRAMA 04 (CEG)'!M318</f>
        <v>0</v>
      </c>
      <c r="O318" s="157">
        <f>+'PROGRAMA 01 (CEG)'!U318+'PROGRAMA 02 (CEG)'!U318+'PROGRAMA 03 (CEG)'!U318+'PROGRAMA 04 (CEG)'!U318</f>
        <v>0</v>
      </c>
      <c r="P318" s="157">
        <f>+'PROGRAMA 01 (CEG)'!V318+'PROGRAMA 02 (CEG)'!V318+'PROGRAMA 03 (CEG)'!V318+'PROGRAMA 04 (CEG)'!V318</f>
        <v>0</v>
      </c>
      <c r="Q318" s="157">
        <f>+'PROGRAMA 01 (CEG)'!W318+'PROGRAMA 02 (CEG)'!W318+'PROGRAMA 03 (CEG)'!W318+'PROGRAMA 04 (CEG)'!W318</f>
        <v>0</v>
      </c>
      <c r="R318" s="157">
        <f>+'PROGRAMA 01 (CEG)'!X318+'PROGRAMA 02 (CEG)'!X318+'PROGRAMA 03 (CEG)'!X318+'PROGRAMA 04 (CEG)'!X318</f>
        <v>0</v>
      </c>
      <c r="S318" s="157">
        <f>+'PROGRAMA 01 (CEG)'!Y318+'PROGRAMA 02 (CEG)'!Y318+'PROGRAMA 03 (CEG)'!Y318+'PROGRAMA 04 (CEG)'!Y318</f>
        <v>0</v>
      </c>
      <c r="T318" s="157" t="e">
        <f t="shared" si="42"/>
        <v>#DIV/0!</v>
      </c>
    </row>
    <row r="319" spans="1:20" ht="12" hidden="1" customHeight="1" x14ac:dyDescent="0.2">
      <c r="A319" s="167"/>
      <c r="B319" s="158"/>
      <c r="C319" s="167"/>
      <c r="D319" s="167"/>
      <c r="E319" s="167"/>
      <c r="G319" s="200" t="s">
        <v>770</v>
      </c>
      <c r="H319" s="248"/>
      <c r="I319" s="200"/>
      <c r="J319" s="200" t="s">
        <v>784</v>
      </c>
      <c r="K319" s="200"/>
      <c r="L319" s="170" t="s">
        <v>785</v>
      </c>
      <c r="M319" s="157" t="e">
        <f>+'PROGRAMA 01 (CEG)'!L319+'PROGRAMA 02 (CEG)'!L319+'PROGRAMA 03 (CEG)'!L319+'PROGRAMA 04 (CEG)'!L319</f>
        <v>#VALUE!</v>
      </c>
      <c r="N319" s="157">
        <f>+'PROGRAMA 01 (CEG)'!M319+'PROGRAMA 02 (CEG)'!M319+'PROGRAMA 03 (CEG)'!M319+'PROGRAMA 04 (CEG)'!M319</f>
        <v>0</v>
      </c>
      <c r="O319" s="157">
        <f>+'PROGRAMA 01 (CEG)'!U319+'PROGRAMA 02 (CEG)'!U319+'PROGRAMA 03 (CEG)'!U319+'PROGRAMA 04 (CEG)'!U319</f>
        <v>0</v>
      </c>
      <c r="P319" s="157">
        <f>+'PROGRAMA 01 (CEG)'!V319+'PROGRAMA 02 (CEG)'!V319+'PROGRAMA 03 (CEG)'!V319+'PROGRAMA 04 (CEG)'!V319</f>
        <v>0</v>
      </c>
      <c r="Q319" s="157">
        <f>+'PROGRAMA 01 (CEG)'!W319+'PROGRAMA 02 (CEG)'!W319+'PROGRAMA 03 (CEG)'!W319+'PROGRAMA 04 (CEG)'!W319</f>
        <v>0</v>
      </c>
      <c r="R319" s="157">
        <f>+'PROGRAMA 01 (CEG)'!X319+'PROGRAMA 02 (CEG)'!X319+'PROGRAMA 03 (CEG)'!X319+'PROGRAMA 04 (CEG)'!X319</f>
        <v>0</v>
      </c>
      <c r="S319" s="157">
        <f>+'PROGRAMA 01 (CEG)'!Y319+'PROGRAMA 02 (CEG)'!Y319+'PROGRAMA 03 (CEG)'!Y319+'PROGRAMA 04 (CEG)'!Y319</f>
        <v>0</v>
      </c>
      <c r="T319" s="157" t="e">
        <f t="shared" si="42"/>
        <v>#DIV/0!</v>
      </c>
    </row>
    <row r="320" spans="1:20" ht="12" hidden="1" customHeight="1" x14ac:dyDescent="0.2">
      <c r="A320" s="167"/>
      <c r="B320" s="158"/>
      <c r="C320" s="167"/>
      <c r="D320" s="167"/>
      <c r="E320" s="167"/>
      <c r="G320" s="200" t="s">
        <v>770</v>
      </c>
      <c r="H320" s="248"/>
      <c r="I320" s="200"/>
      <c r="J320" s="200" t="s">
        <v>786</v>
      </c>
      <c r="K320" s="200"/>
      <c r="L320" s="170" t="s">
        <v>787</v>
      </c>
      <c r="M320" s="157" t="e">
        <f>+'PROGRAMA 01 (CEG)'!L320+'PROGRAMA 02 (CEG)'!L320+'PROGRAMA 03 (CEG)'!L320+'PROGRAMA 04 (CEG)'!L320</f>
        <v>#VALUE!</v>
      </c>
      <c r="N320" s="157">
        <f>+'PROGRAMA 01 (CEG)'!M320+'PROGRAMA 02 (CEG)'!M320+'PROGRAMA 03 (CEG)'!M320+'PROGRAMA 04 (CEG)'!M320</f>
        <v>0</v>
      </c>
      <c r="O320" s="157">
        <f>+'PROGRAMA 01 (CEG)'!U320+'PROGRAMA 02 (CEG)'!U320+'PROGRAMA 03 (CEG)'!U320+'PROGRAMA 04 (CEG)'!U320</f>
        <v>0</v>
      </c>
      <c r="P320" s="157">
        <f>+'PROGRAMA 01 (CEG)'!V320+'PROGRAMA 02 (CEG)'!V320+'PROGRAMA 03 (CEG)'!V320+'PROGRAMA 04 (CEG)'!V320</f>
        <v>0</v>
      </c>
      <c r="Q320" s="157">
        <f>+'PROGRAMA 01 (CEG)'!W320+'PROGRAMA 02 (CEG)'!W320+'PROGRAMA 03 (CEG)'!W320+'PROGRAMA 04 (CEG)'!W320</f>
        <v>0</v>
      </c>
      <c r="R320" s="157">
        <f>+'PROGRAMA 01 (CEG)'!X320+'PROGRAMA 02 (CEG)'!X320+'PROGRAMA 03 (CEG)'!X320+'PROGRAMA 04 (CEG)'!X320</f>
        <v>0</v>
      </c>
      <c r="S320" s="157">
        <f>+'PROGRAMA 01 (CEG)'!Y320+'PROGRAMA 02 (CEG)'!Y320+'PROGRAMA 03 (CEG)'!Y320+'PROGRAMA 04 (CEG)'!Y320</f>
        <v>0</v>
      </c>
      <c r="T320" s="157" t="e">
        <f t="shared" si="42"/>
        <v>#DIV/0!</v>
      </c>
    </row>
    <row r="321" spans="1:20" ht="12" hidden="1" customHeight="1" x14ac:dyDescent="0.2">
      <c r="A321" s="167"/>
      <c r="B321" s="158"/>
      <c r="C321" s="167"/>
      <c r="D321" s="167"/>
      <c r="E321" s="167"/>
      <c r="G321" s="200" t="s">
        <v>770</v>
      </c>
      <c r="H321" s="248"/>
      <c r="I321" s="200"/>
      <c r="J321" s="200" t="s">
        <v>788</v>
      </c>
      <c r="K321" s="200"/>
      <c r="L321" s="170" t="s">
        <v>789</v>
      </c>
      <c r="M321" s="157" t="e">
        <f>+'PROGRAMA 01 (CEG)'!L321+'PROGRAMA 02 (CEG)'!L321+'PROGRAMA 03 (CEG)'!L321+'PROGRAMA 04 (CEG)'!L321</f>
        <v>#VALUE!</v>
      </c>
      <c r="N321" s="157">
        <f>+'PROGRAMA 01 (CEG)'!M321+'PROGRAMA 02 (CEG)'!M321+'PROGRAMA 03 (CEG)'!M321+'PROGRAMA 04 (CEG)'!M321</f>
        <v>0</v>
      </c>
      <c r="O321" s="157">
        <f>+'PROGRAMA 01 (CEG)'!U321+'PROGRAMA 02 (CEG)'!U321+'PROGRAMA 03 (CEG)'!U321+'PROGRAMA 04 (CEG)'!U321</f>
        <v>0</v>
      </c>
      <c r="P321" s="157">
        <f>+'PROGRAMA 01 (CEG)'!V321+'PROGRAMA 02 (CEG)'!V321+'PROGRAMA 03 (CEG)'!V321+'PROGRAMA 04 (CEG)'!V321</f>
        <v>0</v>
      </c>
      <c r="Q321" s="157">
        <f>+'PROGRAMA 01 (CEG)'!W321+'PROGRAMA 02 (CEG)'!W321+'PROGRAMA 03 (CEG)'!W321+'PROGRAMA 04 (CEG)'!W321</f>
        <v>0</v>
      </c>
      <c r="R321" s="157">
        <f>+'PROGRAMA 01 (CEG)'!X321+'PROGRAMA 02 (CEG)'!X321+'PROGRAMA 03 (CEG)'!X321+'PROGRAMA 04 (CEG)'!X321</f>
        <v>0</v>
      </c>
      <c r="S321" s="157">
        <f>+'PROGRAMA 01 (CEG)'!Y321+'PROGRAMA 02 (CEG)'!Y321+'PROGRAMA 03 (CEG)'!Y321+'PROGRAMA 04 (CEG)'!Y321</f>
        <v>0</v>
      </c>
      <c r="T321" s="157" t="e">
        <f t="shared" si="42"/>
        <v>#DIV/0!</v>
      </c>
    </row>
    <row r="322" spans="1:20" ht="12" hidden="1" customHeight="1" x14ac:dyDescent="0.2">
      <c r="A322" s="167"/>
      <c r="B322" s="158"/>
      <c r="C322" s="167"/>
      <c r="D322" s="201"/>
      <c r="E322" s="201"/>
      <c r="G322" s="170"/>
      <c r="H322" s="248"/>
      <c r="I322" s="170"/>
      <c r="J322" s="200"/>
      <c r="K322" s="200"/>
      <c r="L322" s="167"/>
      <c r="M322" s="157">
        <f>+'PROGRAMA 01 (CEG)'!L322+'PROGRAMA 02 (CEG)'!L322+'PROGRAMA 03 (CEG)'!L322+'PROGRAMA 04 (CEG)'!L322</f>
        <v>0</v>
      </c>
      <c r="N322" s="157">
        <f>+'PROGRAMA 01 (CEG)'!M322+'PROGRAMA 02 (CEG)'!M322+'PROGRAMA 03 (CEG)'!M322+'PROGRAMA 04 (CEG)'!M322</f>
        <v>0</v>
      </c>
      <c r="O322" s="157">
        <f>+'PROGRAMA 01 (CEG)'!U322+'PROGRAMA 02 (CEG)'!U322+'PROGRAMA 03 (CEG)'!U322+'PROGRAMA 04 (CEG)'!U322</f>
        <v>0</v>
      </c>
      <c r="P322" s="157">
        <f>+'PROGRAMA 01 (CEG)'!V322+'PROGRAMA 02 (CEG)'!V322+'PROGRAMA 03 (CEG)'!V322+'PROGRAMA 04 (CEG)'!V322</f>
        <v>0</v>
      </c>
      <c r="Q322" s="157">
        <f>+'PROGRAMA 01 (CEG)'!W322+'PROGRAMA 02 (CEG)'!W322+'PROGRAMA 03 (CEG)'!W322+'PROGRAMA 04 (CEG)'!W322</f>
        <v>0</v>
      </c>
      <c r="R322" s="157">
        <f>+'PROGRAMA 01 (CEG)'!X322+'PROGRAMA 02 (CEG)'!X322+'PROGRAMA 03 (CEG)'!X322+'PROGRAMA 04 (CEG)'!X322</f>
        <v>0</v>
      </c>
      <c r="S322" s="157">
        <f>+'PROGRAMA 01 (CEG)'!Y322+'PROGRAMA 02 (CEG)'!Y322+'PROGRAMA 03 (CEG)'!Y322+'PROGRAMA 04 (CEG)'!Y322</f>
        <v>0</v>
      </c>
      <c r="T322" s="157" t="e">
        <f t="shared" si="42"/>
        <v>#DIV/0!</v>
      </c>
    </row>
    <row r="323" spans="1:20" ht="12" hidden="1" customHeight="1" x14ac:dyDescent="0.2">
      <c r="A323" s="167"/>
      <c r="B323" s="155" t="s">
        <v>790</v>
      </c>
      <c r="C323" s="201" t="s">
        <v>791</v>
      </c>
      <c r="E323" s="167"/>
      <c r="G323" s="199" t="s">
        <v>790</v>
      </c>
      <c r="H323" s="247"/>
      <c r="I323" s="199"/>
      <c r="J323" s="199" t="s">
        <v>792</v>
      </c>
      <c r="K323" s="199"/>
      <c r="L323" s="209" t="s">
        <v>791</v>
      </c>
      <c r="M323" s="157" t="e">
        <f>+'PROGRAMA 01 (CEG)'!L323+'PROGRAMA 02 (CEG)'!L323+'PROGRAMA 03 (CEG)'!L323+'PROGRAMA 04 (CEG)'!L323</f>
        <v>#VALUE!</v>
      </c>
      <c r="N323" s="157">
        <f>+'PROGRAMA 01 (CEG)'!M323+'PROGRAMA 02 (CEG)'!M323+'PROGRAMA 03 (CEG)'!M323+'PROGRAMA 04 (CEG)'!M323</f>
        <v>0</v>
      </c>
      <c r="O323" s="157">
        <f>+'PROGRAMA 01 (CEG)'!U323+'PROGRAMA 02 (CEG)'!U323+'PROGRAMA 03 (CEG)'!U323+'PROGRAMA 04 (CEG)'!U323</f>
        <v>0</v>
      </c>
      <c r="P323" s="157">
        <f>+'PROGRAMA 01 (CEG)'!V323+'PROGRAMA 02 (CEG)'!V323+'PROGRAMA 03 (CEG)'!V323+'PROGRAMA 04 (CEG)'!V323</f>
        <v>0</v>
      </c>
      <c r="Q323" s="157">
        <f>+'PROGRAMA 01 (CEG)'!W323+'PROGRAMA 02 (CEG)'!W323+'PROGRAMA 03 (CEG)'!W323+'PROGRAMA 04 (CEG)'!W323</f>
        <v>0</v>
      </c>
      <c r="R323" s="157">
        <f>+'PROGRAMA 01 (CEG)'!X323+'PROGRAMA 02 (CEG)'!X323+'PROGRAMA 03 (CEG)'!X323+'PROGRAMA 04 (CEG)'!X323</f>
        <v>0</v>
      </c>
      <c r="S323" s="157">
        <f>+'PROGRAMA 01 (CEG)'!Y323+'PROGRAMA 02 (CEG)'!Y323+'PROGRAMA 03 (CEG)'!Y323+'PROGRAMA 04 (CEG)'!Y323</f>
        <v>0</v>
      </c>
      <c r="T323" s="157" t="e">
        <f t="shared" si="42"/>
        <v>#DIV/0!</v>
      </c>
    </row>
    <row r="324" spans="1:20" ht="12" hidden="1" customHeight="1" x14ac:dyDescent="0.2">
      <c r="A324" s="167"/>
      <c r="B324" s="167"/>
      <c r="C324" s="167"/>
      <c r="D324" s="167"/>
      <c r="E324" s="167"/>
      <c r="G324" s="200" t="s">
        <v>790</v>
      </c>
      <c r="H324" s="248"/>
      <c r="I324" s="200"/>
      <c r="J324" s="200" t="s">
        <v>793</v>
      </c>
      <c r="K324" s="200"/>
      <c r="L324" s="170" t="s">
        <v>794</v>
      </c>
      <c r="M324" s="157" t="e">
        <f>+'PROGRAMA 01 (CEG)'!L324+'PROGRAMA 02 (CEG)'!L324+'PROGRAMA 03 (CEG)'!L324+'PROGRAMA 04 (CEG)'!L324</f>
        <v>#VALUE!</v>
      </c>
      <c r="N324" s="157">
        <f>+'PROGRAMA 01 (CEG)'!M324+'PROGRAMA 02 (CEG)'!M324+'PROGRAMA 03 (CEG)'!M324+'PROGRAMA 04 (CEG)'!M324</f>
        <v>0</v>
      </c>
      <c r="O324" s="157">
        <f>+'PROGRAMA 01 (CEG)'!U324+'PROGRAMA 02 (CEG)'!U324+'PROGRAMA 03 (CEG)'!U324+'PROGRAMA 04 (CEG)'!U324</f>
        <v>0</v>
      </c>
      <c r="P324" s="157">
        <f>+'PROGRAMA 01 (CEG)'!V324+'PROGRAMA 02 (CEG)'!V324+'PROGRAMA 03 (CEG)'!V324+'PROGRAMA 04 (CEG)'!V324</f>
        <v>0</v>
      </c>
      <c r="Q324" s="157">
        <f>+'PROGRAMA 01 (CEG)'!W324+'PROGRAMA 02 (CEG)'!W324+'PROGRAMA 03 (CEG)'!W324+'PROGRAMA 04 (CEG)'!W324</f>
        <v>0</v>
      </c>
      <c r="R324" s="157">
        <f>+'PROGRAMA 01 (CEG)'!X324+'PROGRAMA 02 (CEG)'!X324+'PROGRAMA 03 (CEG)'!X324+'PROGRAMA 04 (CEG)'!X324</f>
        <v>0</v>
      </c>
      <c r="S324" s="157">
        <f>+'PROGRAMA 01 (CEG)'!Y324+'PROGRAMA 02 (CEG)'!Y324+'PROGRAMA 03 (CEG)'!Y324+'PROGRAMA 04 (CEG)'!Y324</f>
        <v>0</v>
      </c>
      <c r="T324" s="157" t="e">
        <f t="shared" si="42"/>
        <v>#DIV/0!</v>
      </c>
    </row>
    <row r="325" spans="1:20" ht="12" hidden="1" customHeight="1" x14ac:dyDescent="0.2">
      <c r="A325" s="167"/>
      <c r="B325" s="167"/>
      <c r="C325" s="167"/>
      <c r="D325" s="167"/>
      <c r="E325" s="167"/>
      <c r="G325" s="200" t="s">
        <v>790</v>
      </c>
      <c r="H325" s="248"/>
      <c r="I325" s="200"/>
      <c r="J325" s="200" t="s">
        <v>795</v>
      </c>
      <c r="K325" s="200"/>
      <c r="L325" s="170" t="s">
        <v>796</v>
      </c>
      <c r="M325" s="157" t="e">
        <f>+'PROGRAMA 01 (CEG)'!L325+'PROGRAMA 02 (CEG)'!L325+'PROGRAMA 03 (CEG)'!L325+'PROGRAMA 04 (CEG)'!L325</f>
        <v>#VALUE!</v>
      </c>
      <c r="N325" s="157">
        <f>+'PROGRAMA 01 (CEG)'!M325+'PROGRAMA 02 (CEG)'!M325+'PROGRAMA 03 (CEG)'!M325+'PROGRAMA 04 (CEG)'!M325</f>
        <v>0</v>
      </c>
      <c r="O325" s="157">
        <f>+'PROGRAMA 01 (CEG)'!U325+'PROGRAMA 02 (CEG)'!U325+'PROGRAMA 03 (CEG)'!U325+'PROGRAMA 04 (CEG)'!U325</f>
        <v>0</v>
      </c>
      <c r="P325" s="157">
        <f>+'PROGRAMA 01 (CEG)'!V325+'PROGRAMA 02 (CEG)'!V325+'PROGRAMA 03 (CEG)'!V325+'PROGRAMA 04 (CEG)'!V325</f>
        <v>0</v>
      </c>
      <c r="Q325" s="157">
        <f>+'PROGRAMA 01 (CEG)'!W325+'PROGRAMA 02 (CEG)'!W325+'PROGRAMA 03 (CEG)'!W325+'PROGRAMA 04 (CEG)'!W325</f>
        <v>0</v>
      </c>
      <c r="R325" s="157">
        <f>+'PROGRAMA 01 (CEG)'!X325+'PROGRAMA 02 (CEG)'!X325+'PROGRAMA 03 (CEG)'!X325+'PROGRAMA 04 (CEG)'!X325</f>
        <v>0</v>
      </c>
      <c r="S325" s="157">
        <f>+'PROGRAMA 01 (CEG)'!Y325+'PROGRAMA 02 (CEG)'!Y325+'PROGRAMA 03 (CEG)'!Y325+'PROGRAMA 04 (CEG)'!Y325</f>
        <v>0</v>
      </c>
      <c r="T325" s="157" t="e">
        <f t="shared" si="42"/>
        <v>#DIV/0!</v>
      </c>
    </row>
    <row r="326" spans="1:20" ht="12" hidden="1" customHeight="1" x14ac:dyDescent="0.2">
      <c r="A326" s="167"/>
      <c r="B326" s="167"/>
      <c r="C326" s="167"/>
      <c r="D326" s="167"/>
      <c r="E326" s="167"/>
      <c r="G326" s="200" t="s">
        <v>790</v>
      </c>
      <c r="H326" s="248"/>
      <c r="I326" s="200"/>
      <c r="J326" s="200" t="s">
        <v>797</v>
      </c>
      <c r="K326" s="200"/>
      <c r="L326" s="170" t="s">
        <v>798</v>
      </c>
      <c r="M326" s="157" t="e">
        <f>+'PROGRAMA 01 (CEG)'!L326+'PROGRAMA 02 (CEG)'!L326+'PROGRAMA 03 (CEG)'!L326+'PROGRAMA 04 (CEG)'!L326</f>
        <v>#VALUE!</v>
      </c>
      <c r="N326" s="157">
        <f>+'PROGRAMA 01 (CEG)'!M326+'PROGRAMA 02 (CEG)'!M326+'PROGRAMA 03 (CEG)'!M326+'PROGRAMA 04 (CEG)'!M326</f>
        <v>0</v>
      </c>
      <c r="O326" s="157">
        <f>+'PROGRAMA 01 (CEG)'!U326+'PROGRAMA 02 (CEG)'!U326+'PROGRAMA 03 (CEG)'!U326+'PROGRAMA 04 (CEG)'!U326</f>
        <v>0</v>
      </c>
      <c r="P326" s="157">
        <f>+'PROGRAMA 01 (CEG)'!V326+'PROGRAMA 02 (CEG)'!V326+'PROGRAMA 03 (CEG)'!V326+'PROGRAMA 04 (CEG)'!V326</f>
        <v>0</v>
      </c>
      <c r="Q326" s="157">
        <f>+'PROGRAMA 01 (CEG)'!W326+'PROGRAMA 02 (CEG)'!W326+'PROGRAMA 03 (CEG)'!W326+'PROGRAMA 04 (CEG)'!W326</f>
        <v>0</v>
      </c>
      <c r="R326" s="157">
        <f>+'PROGRAMA 01 (CEG)'!X326+'PROGRAMA 02 (CEG)'!X326+'PROGRAMA 03 (CEG)'!X326+'PROGRAMA 04 (CEG)'!X326</f>
        <v>0</v>
      </c>
      <c r="S326" s="157">
        <f>+'PROGRAMA 01 (CEG)'!Y326+'PROGRAMA 02 (CEG)'!Y326+'PROGRAMA 03 (CEG)'!Y326+'PROGRAMA 04 (CEG)'!Y326</f>
        <v>0</v>
      </c>
      <c r="T326" s="157" t="e">
        <f t="shared" si="42"/>
        <v>#DIV/0!</v>
      </c>
    </row>
    <row r="327" spans="1:20" ht="12" hidden="1" customHeight="1" x14ac:dyDescent="0.2">
      <c r="A327" s="167"/>
      <c r="B327" s="167"/>
      <c r="C327" s="167"/>
      <c r="D327" s="167"/>
      <c r="E327" s="167"/>
      <c r="G327" s="200" t="s">
        <v>790</v>
      </c>
      <c r="H327" s="248"/>
      <c r="I327" s="200"/>
      <c r="J327" s="200" t="s">
        <v>799</v>
      </c>
      <c r="K327" s="200"/>
      <c r="L327" s="170" t="s">
        <v>800</v>
      </c>
      <c r="M327" s="157" t="e">
        <f>+'PROGRAMA 01 (CEG)'!L327+'PROGRAMA 02 (CEG)'!L327+'PROGRAMA 03 (CEG)'!L327+'PROGRAMA 04 (CEG)'!L327</f>
        <v>#VALUE!</v>
      </c>
      <c r="N327" s="157">
        <f>+'PROGRAMA 01 (CEG)'!M327+'PROGRAMA 02 (CEG)'!M327+'PROGRAMA 03 (CEG)'!M327+'PROGRAMA 04 (CEG)'!M327</f>
        <v>0</v>
      </c>
      <c r="O327" s="157">
        <f>+'PROGRAMA 01 (CEG)'!U327+'PROGRAMA 02 (CEG)'!U327+'PROGRAMA 03 (CEG)'!U327+'PROGRAMA 04 (CEG)'!U327</f>
        <v>0</v>
      </c>
      <c r="P327" s="157">
        <f>+'PROGRAMA 01 (CEG)'!V327+'PROGRAMA 02 (CEG)'!V327+'PROGRAMA 03 (CEG)'!V327+'PROGRAMA 04 (CEG)'!V327</f>
        <v>0</v>
      </c>
      <c r="Q327" s="157">
        <f>+'PROGRAMA 01 (CEG)'!W327+'PROGRAMA 02 (CEG)'!W327+'PROGRAMA 03 (CEG)'!W327+'PROGRAMA 04 (CEG)'!W327</f>
        <v>0</v>
      </c>
      <c r="R327" s="157">
        <f>+'PROGRAMA 01 (CEG)'!X327+'PROGRAMA 02 (CEG)'!X327+'PROGRAMA 03 (CEG)'!X327+'PROGRAMA 04 (CEG)'!X327</f>
        <v>0</v>
      </c>
      <c r="S327" s="157">
        <f>+'PROGRAMA 01 (CEG)'!Y327+'PROGRAMA 02 (CEG)'!Y327+'PROGRAMA 03 (CEG)'!Y327+'PROGRAMA 04 (CEG)'!Y327</f>
        <v>0</v>
      </c>
      <c r="T327" s="157" t="e">
        <f t="shared" si="42"/>
        <v>#DIV/0!</v>
      </c>
    </row>
    <row r="328" spans="1:20" ht="12" hidden="1" customHeight="1" x14ac:dyDescent="0.2">
      <c r="A328" s="167"/>
      <c r="B328" s="167"/>
      <c r="C328" s="167"/>
      <c r="D328" s="167"/>
      <c r="E328" s="167"/>
      <c r="G328" s="200" t="s">
        <v>790</v>
      </c>
      <c r="H328" s="248"/>
      <c r="I328" s="200"/>
      <c r="J328" s="200" t="s">
        <v>801</v>
      </c>
      <c r="K328" s="200"/>
      <c r="L328" s="170" t="s">
        <v>802</v>
      </c>
      <c r="M328" s="157" t="e">
        <f>+'PROGRAMA 01 (CEG)'!L328+'PROGRAMA 02 (CEG)'!L328+'PROGRAMA 03 (CEG)'!L328+'PROGRAMA 04 (CEG)'!L328</f>
        <v>#VALUE!</v>
      </c>
      <c r="N328" s="157">
        <f>+'PROGRAMA 01 (CEG)'!M328+'PROGRAMA 02 (CEG)'!M328+'PROGRAMA 03 (CEG)'!M328+'PROGRAMA 04 (CEG)'!M328</f>
        <v>0</v>
      </c>
      <c r="O328" s="157">
        <f>+'PROGRAMA 01 (CEG)'!U328+'PROGRAMA 02 (CEG)'!U328+'PROGRAMA 03 (CEG)'!U328+'PROGRAMA 04 (CEG)'!U328</f>
        <v>0</v>
      </c>
      <c r="P328" s="157">
        <f>+'PROGRAMA 01 (CEG)'!V328+'PROGRAMA 02 (CEG)'!V328+'PROGRAMA 03 (CEG)'!V328+'PROGRAMA 04 (CEG)'!V328</f>
        <v>0</v>
      </c>
      <c r="Q328" s="157">
        <f>+'PROGRAMA 01 (CEG)'!W328+'PROGRAMA 02 (CEG)'!W328+'PROGRAMA 03 (CEG)'!W328+'PROGRAMA 04 (CEG)'!W328</f>
        <v>0</v>
      </c>
      <c r="R328" s="157">
        <f>+'PROGRAMA 01 (CEG)'!X328+'PROGRAMA 02 (CEG)'!X328+'PROGRAMA 03 (CEG)'!X328+'PROGRAMA 04 (CEG)'!X328</f>
        <v>0</v>
      </c>
      <c r="S328" s="157">
        <f>+'PROGRAMA 01 (CEG)'!Y328+'PROGRAMA 02 (CEG)'!Y328+'PROGRAMA 03 (CEG)'!Y328+'PROGRAMA 04 (CEG)'!Y328</f>
        <v>0</v>
      </c>
      <c r="T328" s="157" t="e">
        <f t="shared" si="42"/>
        <v>#DIV/0!</v>
      </c>
    </row>
    <row r="329" spans="1:20" ht="12" hidden="1" customHeight="1" x14ac:dyDescent="0.2">
      <c r="A329" s="167"/>
      <c r="B329" s="167"/>
      <c r="C329" s="167"/>
      <c r="D329" s="167"/>
      <c r="E329" s="167"/>
      <c r="G329" s="200" t="s">
        <v>790</v>
      </c>
      <c r="H329" s="248"/>
      <c r="I329" s="200"/>
      <c r="J329" s="200" t="s">
        <v>803</v>
      </c>
      <c r="K329" s="200"/>
      <c r="L329" s="170" t="s">
        <v>804</v>
      </c>
      <c r="M329" s="157" t="e">
        <f>+'PROGRAMA 01 (CEG)'!L329+'PROGRAMA 02 (CEG)'!L329+'PROGRAMA 03 (CEG)'!L329+'PROGRAMA 04 (CEG)'!L329</f>
        <v>#VALUE!</v>
      </c>
      <c r="N329" s="157">
        <f>+'PROGRAMA 01 (CEG)'!M329+'PROGRAMA 02 (CEG)'!M329+'PROGRAMA 03 (CEG)'!M329+'PROGRAMA 04 (CEG)'!M329</f>
        <v>0</v>
      </c>
      <c r="O329" s="157">
        <f>+'PROGRAMA 01 (CEG)'!U329+'PROGRAMA 02 (CEG)'!U329+'PROGRAMA 03 (CEG)'!U329+'PROGRAMA 04 (CEG)'!U329</f>
        <v>0</v>
      </c>
      <c r="P329" s="157">
        <f>+'PROGRAMA 01 (CEG)'!V329+'PROGRAMA 02 (CEG)'!V329+'PROGRAMA 03 (CEG)'!V329+'PROGRAMA 04 (CEG)'!V329</f>
        <v>0</v>
      </c>
      <c r="Q329" s="157">
        <f>+'PROGRAMA 01 (CEG)'!W329+'PROGRAMA 02 (CEG)'!W329+'PROGRAMA 03 (CEG)'!W329+'PROGRAMA 04 (CEG)'!W329</f>
        <v>0</v>
      </c>
      <c r="R329" s="157">
        <f>+'PROGRAMA 01 (CEG)'!X329+'PROGRAMA 02 (CEG)'!X329+'PROGRAMA 03 (CEG)'!X329+'PROGRAMA 04 (CEG)'!X329</f>
        <v>0</v>
      </c>
      <c r="S329" s="157">
        <f>+'PROGRAMA 01 (CEG)'!Y329+'PROGRAMA 02 (CEG)'!Y329+'PROGRAMA 03 (CEG)'!Y329+'PROGRAMA 04 (CEG)'!Y329</f>
        <v>0</v>
      </c>
      <c r="T329" s="157" t="e">
        <f t="shared" si="42"/>
        <v>#DIV/0!</v>
      </c>
    </row>
    <row r="330" spans="1:20" ht="12" hidden="1" customHeight="1" x14ac:dyDescent="0.2">
      <c r="A330" s="167"/>
      <c r="B330" s="167"/>
      <c r="C330" s="167"/>
      <c r="D330" s="167"/>
      <c r="E330" s="167"/>
      <c r="G330" s="200" t="s">
        <v>790</v>
      </c>
      <c r="H330" s="248"/>
      <c r="I330" s="200"/>
      <c r="J330" s="200" t="s">
        <v>805</v>
      </c>
      <c r="K330" s="200"/>
      <c r="L330" s="170" t="s">
        <v>806</v>
      </c>
      <c r="M330" s="157" t="e">
        <f>+'PROGRAMA 01 (CEG)'!L330+'PROGRAMA 02 (CEG)'!L330+'PROGRAMA 03 (CEG)'!L330+'PROGRAMA 04 (CEG)'!L330</f>
        <v>#VALUE!</v>
      </c>
      <c r="N330" s="157">
        <f>+'PROGRAMA 01 (CEG)'!M330+'PROGRAMA 02 (CEG)'!M330+'PROGRAMA 03 (CEG)'!M330+'PROGRAMA 04 (CEG)'!M330</f>
        <v>0</v>
      </c>
      <c r="O330" s="157">
        <f>+'PROGRAMA 01 (CEG)'!U330+'PROGRAMA 02 (CEG)'!U330+'PROGRAMA 03 (CEG)'!U330+'PROGRAMA 04 (CEG)'!U330</f>
        <v>0</v>
      </c>
      <c r="P330" s="157">
        <f>+'PROGRAMA 01 (CEG)'!V330+'PROGRAMA 02 (CEG)'!V330+'PROGRAMA 03 (CEG)'!V330+'PROGRAMA 04 (CEG)'!V330</f>
        <v>0</v>
      </c>
      <c r="Q330" s="157">
        <f>+'PROGRAMA 01 (CEG)'!W330+'PROGRAMA 02 (CEG)'!W330+'PROGRAMA 03 (CEG)'!W330+'PROGRAMA 04 (CEG)'!W330</f>
        <v>0</v>
      </c>
      <c r="R330" s="157">
        <f>+'PROGRAMA 01 (CEG)'!X330+'PROGRAMA 02 (CEG)'!X330+'PROGRAMA 03 (CEG)'!X330+'PROGRAMA 04 (CEG)'!X330</f>
        <v>0</v>
      </c>
      <c r="S330" s="157">
        <f>+'PROGRAMA 01 (CEG)'!Y330+'PROGRAMA 02 (CEG)'!Y330+'PROGRAMA 03 (CEG)'!Y330+'PROGRAMA 04 (CEG)'!Y330</f>
        <v>0</v>
      </c>
      <c r="T330" s="157" t="e">
        <f t="shared" si="42"/>
        <v>#DIV/0!</v>
      </c>
    </row>
    <row r="331" spans="1:20" ht="12" hidden="1" customHeight="1" x14ac:dyDescent="0.2">
      <c r="A331" s="167"/>
      <c r="B331" s="167"/>
      <c r="C331" s="167"/>
      <c r="D331" s="167"/>
      <c r="E331" s="167"/>
      <c r="G331" s="200" t="s">
        <v>790</v>
      </c>
      <c r="H331" s="248"/>
      <c r="I331" s="200"/>
      <c r="J331" s="200" t="s">
        <v>807</v>
      </c>
      <c r="K331" s="200"/>
      <c r="L331" s="170" t="s">
        <v>808</v>
      </c>
      <c r="M331" s="157" t="e">
        <f>+'PROGRAMA 01 (CEG)'!L331+'PROGRAMA 02 (CEG)'!L331+'PROGRAMA 03 (CEG)'!L331+'PROGRAMA 04 (CEG)'!L331</f>
        <v>#VALUE!</v>
      </c>
      <c r="N331" s="157">
        <f>+'PROGRAMA 01 (CEG)'!M331+'PROGRAMA 02 (CEG)'!M331+'PROGRAMA 03 (CEG)'!M331+'PROGRAMA 04 (CEG)'!M331</f>
        <v>0</v>
      </c>
      <c r="O331" s="157">
        <f>+'PROGRAMA 01 (CEG)'!U331+'PROGRAMA 02 (CEG)'!U331+'PROGRAMA 03 (CEG)'!U331+'PROGRAMA 04 (CEG)'!U331</f>
        <v>0</v>
      </c>
      <c r="P331" s="157">
        <f>+'PROGRAMA 01 (CEG)'!V331+'PROGRAMA 02 (CEG)'!V331+'PROGRAMA 03 (CEG)'!V331+'PROGRAMA 04 (CEG)'!V331</f>
        <v>0</v>
      </c>
      <c r="Q331" s="157">
        <f>+'PROGRAMA 01 (CEG)'!W331+'PROGRAMA 02 (CEG)'!W331+'PROGRAMA 03 (CEG)'!W331+'PROGRAMA 04 (CEG)'!W331</f>
        <v>0</v>
      </c>
      <c r="R331" s="157">
        <f>+'PROGRAMA 01 (CEG)'!X331+'PROGRAMA 02 (CEG)'!X331+'PROGRAMA 03 (CEG)'!X331+'PROGRAMA 04 (CEG)'!X331</f>
        <v>0</v>
      </c>
      <c r="S331" s="157">
        <f>+'PROGRAMA 01 (CEG)'!Y331+'PROGRAMA 02 (CEG)'!Y331+'PROGRAMA 03 (CEG)'!Y331+'PROGRAMA 04 (CEG)'!Y331</f>
        <v>0</v>
      </c>
      <c r="T331" s="157" t="e">
        <f t="shared" si="42"/>
        <v>#DIV/0!</v>
      </c>
    </row>
    <row r="332" spans="1:20" ht="12" hidden="1" customHeight="1" x14ac:dyDescent="0.2">
      <c r="A332" s="167"/>
      <c r="B332" s="167"/>
      <c r="C332" s="167"/>
      <c r="D332" s="167"/>
      <c r="E332" s="167"/>
      <c r="G332" s="170"/>
      <c r="H332" s="248"/>
      <c r="I332" s="170"/>
      <c r="J332" s="200"/>
      <c r="K332" s="200"/>
      <c r="L332" s="167"/>
      <c r="M332" s="157">
        <f>+'PROGRAMA 01 (CEG)'!L332+'PROGRAMA 02 (CEG)'!L332+'PROGRAMA 03 (CEG)'!L332+'PROGRAMA 04 (CEG)'!L332</f>
        <v>0</v>
      </c>
      <c r="N332" s="157">
        <f>+'PROGRAMA 01 (CEG)'!M332+'PROGRAMA 02 (CEG)'!M332+'PROGRAMA 03 (CEG)'!M332+'PROGRAMA 04 (CEG)'!M332</f>
        <v>0</v>
      </c>
      <c r="O332" s="157">
        <f>+'PROGRAMA 01 (CEG)'!U332+'PROGRAMA 02 (CEG)'!U332+'PROGRAMA 03 (CEG)'!U332+'PROGRAMA 04 (CEG)'!U332</f>
        <v>0</v>
      </c>
      <c r="P332" s="157">
        <f>+'PROGRAMA 01 (CEG)'!V332+'PROGRAMA 02 (CEG)'!V332+'PROGRAMA 03 (CEG)'!V332+'PROGRAMA 04 (CEG)'!V332</f>
        <v>0</v>
      </c>
      <c r="Q332" s="157">
        <f>+'PROGRAMA 01 (CEG)'!W332+'PROGRAMA 02 (CEG)'!W332+'PROGRAMA 03 (CEG)'!W332+'PROGRAMA 04 (CEG)'!W332</f>
        <v>0</v>
      </c>
      <c r="R332" s="157">
        <f>+'PROGRAMA 01 (CEG)'!X332+'PROGRAMA 02 (CEG)'!X332+'PROGRAMA 03 (CEG)'!X332+'PROGRAMA 04 (CEG)'!X332</f>
        <v>0</v>
      </c>
      <c r="S332" s="157">
        <f>+'PROGRAMA 01 (CEG)'!Y332+'PROGRAMA 02 (CEG)'!Y332+'PROGRAMA 03 (CEG)'!Y332+'PROGRAMA 04 (CEG)'!Y332</f>
        <v>0</v>
      </c>
      <c r="T332" s="157" t="e">
        <f t="shared" si="42"/>
        <v>#DIV/0!</v>
      </c>
    </row>
    <row r="333" spans="1:20" ht="12" hidden="1" customHeight="1" x14ac:dyDescent="0.2">
      <c r="A333" s="167"/>
      <c r="B333" s="195" t="s">
        <v>809</v>
      </c>
      <c r="C333" s="201" t="s">
        <v>810</v>
      </c>
      <c r="D333" s="167"/>
      <c r="E333" s="167"/>
      <c r="G333" s="199" t="s">
        <v>809</v>
      </c>
      <c r="H333" s="247"/>
      <c r="I333" s="199"/>
      <c r="J333" s="199">
        <v>8</v>
      </c>
      <c r="K333" s="199"/>
      <c r="L333" s="209" t="s">
        <v>811</v>
      </c>
      <c r="M333" s="157" t="e">
        <f>+'PROGRAMA 01 (CEG)'!L333+'PROGRAMA 02 (CEG)'!L333+'PROGRAMA 03 (CEG)'!L333+'PROGRAMA 04 (CEG)'!L333</f>
        <v>#VALUE!</v>
      </c>
      <c r="N333" s="157">
        <f>+'PROGRAMA 01 (CEG)'!M333+'PROGRAMA 02 (CEG)'!M333+'PROGRAMA 03 (CEG)'!M333+'PROGRAMA 04 (CEG)'!M333</f>
        <v>0</v>
      </c>
      <c r="O333" s="157">
        <f>+'PROGRAMA 01 (CEG)'!U333+'PROGRAMA 02 (CEG)'!U333+'PROGRAMA 03 (CEG)'!U333+'PROGRAMA 04 (CEG)'!U333</f>
        <v>0</v>
      </c>
      <c r="P333" s="157">
        <f>+'PROGRAMA 01 (CEG)'!V333+'PROGRAMA 02 (CEG)'!V333+'PROGRAMA 03 (CEG)'!V333+'PROGRAMA 04 (CEG)'!V333</f>
        <v>0</v>
      </c>
      <c r="Q333" s="157">
        <f>+'PROGRAMA 01 (CEG)'!W333+'PROGRAMA 02 (CEG)'!W333+'PROGRAMA 03 (CEG)'!W333+'PROGRAMA 04 (CEG)'!W333</f>
        <v>0</v>
      </c>
      <c r="R333" s="157">
        <f>+'PROGRAMA 01 (CEG)'!X333+'PROGRAMA 02 (CEG)'!X333+'PROGRAMA 03 (CEG)'!X333+'PROGRAMA 04 (CEG)'!X333</f>
        <v>0</v>
      </c>
      <c r="S333" s="157">
        <f>+'PROGRAMA 01 (CEG)'!Y333+'PROGRAMA 02 (CEG)'!Y333+'PROGRAMA 03 (CEG)'!Y333+'PROGRAMA 04 (CEG)'!Y333</f>
        <v>0</v>
      </c>
      <c r="T333" s="157" t="e">
        <f t="shared" si="42"/>
        <v>#DIV/0!</v>
      </c>
    </row>
    <row r="334" spans="1:20" ht="12" hidden="1" customHeight="1" x14ac:dyDescent="0.2">
      <c r="A334" s="167"/>
      <c r="B334" s="167"/>
      <c r="C334" s="167"/>
      <c r="D334" s="167"/>
      <c r="E334" s="167"/>
      <c r="G334" s="170"/>
      <c r="H334" s="248"/>
      <c r="I334" s="170"/>
      <c r="J334" s="200"/>
      <c r="K334" s="200"/>
      <c r="L334" s="167"/>
      <c r="M334" s="157">
        <f>+'PROGRAMA 01 (CEG)'!L334+'PROGRAMA 02 (CEG)'!L334+'PROGRAMA 03 (CEG)'!L334+'PROGRAMA 04 (CEG)'!L334</f>
        <v>0</v>
      </c>
      <c r="N334" s="157">
        <f>+'PROGRAMA 01 (CEG)'!M334+'PROGRAMA 02 (CEG)'!M334+'PROGRAMA 03 (CEG)'!M334+'PROGRAMA 04 (CEG)'!M334</f>
        <v>0</v>
      </c>
      <c r="O334" s="157">
        <f>+'PROGRAMA 01 (CEG)'!U334+'PROGRAMA 02 (CEG)'!U334+'PROGRAMA 03 (CEG)'!U334+'PROGRAMA 04 (CEG)'!U334</f>
        <v>0</v>
      </c>
      <c r="P334" s="157">
        <f>+'PROGRAMA 01 (CEG)'!V334+'PROGRAMA 02 (CEG)'!V334+'PROGRAMA 03 (CEG)'!V334+'PROGRAMA 04 (CEG)'!V334</f>
        <v>0</v>
      </c>
      <c r="Q334" s="157">
        <f>+'PROGRAMA 01 (CEG)'!W334+'PROGRAMA 02 (CEG)'!W334+'PROGRAMA 03 (CEG)'!W334+'PROGRAMA 04 (CEG)'!W334</f>
        <v>0</v>
      </c>
      <c r="R334" s="157">
        <f>+'PROGRAMA 01 (CEG)'!X334+'PROGRAMA 02 (CEG)'!X334+'PROGRAMA 03 (CEG)'!X334+'PROGRAMA 04 (CEG)'!X334</f>
        <v>0</v>
      </c>
      <c r="S334" s="157">
        <f>+'PROGRAMA 01 (CEG)'!Y334+'PROGRAMA 02 (CEG)'!Y334+'PROGRAMA 03 (CEG)'!Y334+'PROGRAMA 04 (CEG)'!Y334</f>
        <v>0</v>
      </c>
      <c r="T334" s="157" t="e">
        <f t="shared" si="42"/>
        <v>#DIV/0!</v>
      </c>
    </row>
    <row r="335" spans="1:20" ht="12" hidden="1" customHeight="1" x14ac:dyDescent="0.2">
      <c r="A335" s="167"/>
      <c r="B335" s="167"/>
      <c r="C335" s="194" t="s">
        <v>812</v>
      </c>
      <c r="D335" s="167" t="s">
        <v>813</v>
      </c>
      <c r="E335" s="167"/>
      <c r="G335" s="170"/>
      <c r="H335" s="248"/>
      <c r="I335" s="170"/>
      <c r="J335" s="167"/>
      <c r="K335" s="167"/>
      <c r="L335" s="167"/>
      <c r="M335" s="157">
        <f>+'PROGRAMA 01 (CEG)'!L335+'PROGRAMA 02 (CEG)'!L335+'PROGRAMA 03 (CEG)'!L335+'PROGRAMA 04 (CEG)'!L335</f>
        <v>0</v>
      </c>
      <c r="N335" s="157">
        <f>+'PROGRAMA 01 (CEG)'!M335+'PROGRAMA 02 (CEG)'!M335+'PROGRAMA 03 (CEG)'!M335+'PROGRAMA 04 (CEG)'!M335</f>
        <v>0</v>
      </c>
      <c r="O335" s="157">
        <f>+'PROGRAMA 01 (CEG)'!U335+'PROGRAMA 02 (CEG)'!U335+'PROGRAMA 03 (CEG)'!U335+'PROGRAMA 04 (CEG)'!U335</f>
        <v>0</v>
      </c>
      <c r="P335" s="157">
        <f>+'PROGRAMA 01 (CEG)'!V335+'PROGRAMA 02 (CEG)'!V335+'PROGRAMA 03 (CEG)'!V335+'PROGRAMA 04 (CEG)'!V335</f>
        <v>0</v>
      </c>
      <c r="Q335" s="157">
        <f>+'PROGRAMA 01 (CEG)'!W335+'PROGRAMA 02 (CEG)'!W335+'PROGRAMA 03 (CEG)'!W335+'PROGRAMA 04 (CEG)'!W335</f>
        <v>0</v>
      </c>
      <c r="R335" s="157">
        <f>+'PROGRAMA 01 (CEG)'!X335+'PROGRAMA 02 (CEG)'!X335+'PROGRAMA 03 (CEG)'!X335+'PROGRAMA 04 (CEG)'!X335</f>
        <v>0</v>
      </c>
      <c r="S335" s="157">
        <f>+'PROGRAMA 01 (CEG)'!Y335+'PROGRAMA 02 (CEG)'!Y335+'PROGRAMA 03 (CEG)'!Y335+'PROGRAMA 04 (CEG)'!Y335</f>
        <v>0</v>
      </c>
      <c r="T335" s="157" t="e">
        <f t="shared" si="42"/>
        <v>#DIV/0!</v>
      </c>
    </row>
    <row r="336" spans="1:20" ht="12" hidden="1" customHeight="1" x14ac:dyDescent="0.2">
      <c r="A336" s="167"/>
      <c r="B336" s="167"/>
      <c r="C336" s="167"/>
      <c r="D336" s="167"/>
      <c r="E336" s="167"/>
      <c r="G336" s="199" t="s">
        <v>812</v>
      </c>
      <c r="H336" s="247"/>
      <c r="I336" s="199"/>
      <c r="J336" s="199" t="s">
        <v>814</v>
      </c>
      <c r="K336" s="199"/>
      <c r="L336" s="209" t="s">
        <v>815</v>
      </c>
      <c r="M336" s="157" t="e">
        <f>+'PROGRAMA 01 (CEG)'!L336+'PROGRAMA 02 (CEG)'!L336+'PROGRAMA 03 (CEG)'!L336+'PROGRAMA 04 (CEG)'!L336</f>
        <v>#VALUE!</v>
      </c>
      <c r="N336" s="157">
        <f>+'PROGRAMA 01 (CEG)'!M336+'PROGRAMA 02 (CEG)'!M336+'PROGRAMA 03 (CEG)'!M336+'PROGRAMA 04 (CEG)'!M336</f>
        <v>0</v>
      </c>
      <c r="O336" s="157">
        <f>+'PROGRAMA 01 (CEG)'!U336+'PROGRAMA 02 (CEG)'!U336+'PROGRAMA 03 (CEG)'!U336+'PROGRAMA 04 (CEG)'!U336</f>
        <v>0</v>
      </c>
      <c r="P336" s="157">
        <f>+'PROGRAMA 01 (CEG)'!V336+'PROGRAMA 02 (CEG)'!V336+'PROGRAMA 03 (CEG)'!V336+'PROGRAMA 04 (CEG)'!V336</f>
        <v>0</v>
      </c>
      <c r="Q336" s="157">
        <f>+'PROGRAMA 01 (CEG)'!W336+'PROGRAMA 02 (CEG)'!W336+'PROGRAMA 03 (CEG)'!W336+'PROGRAMA 04 (CEG)'!W336</f>
        <v>0</v>
      </c>
      <c r="R336" s="157">
        <f>+'PROGRAMA 01 (CEG)'!X336+'PROGRAMA 02 (CEG)'!X336+'PROGRAMA 03 (CEG)'!X336+'PROGRAMA 04 (CEG)'!X336</f>
        <v>0</v>
      </c>
      <c r="S336" s="157">
        <f>+'PROGRAMA 01 (CEG)'!Y336+'PROGRAMA 02 (CEG)'!Y336+'PROGRAMA 03 (CEG)'!Y336+'PROGRAMA 04 (CEG)'!Y336</f>
        <v>0</v>
      </c>
      <c r="T336" s="157" t="e">
        <f t="shared" si="42"/>
        <v>#DIV/0!</v>
      </c>
    </row>
    <row r="337" spans="1:20" ht="12" hidden="1" customHeight="1" x14ac:dyDescent="0.2">
      <c r="A337" s="167"/>
      <c r="B337" s="167"/>
      <c r="C337" s="167"/>
      <c r="D337" s="167"/>
      <c r="E337" s="167"/>
      <c r="G337" s="200" t="s">
        <v>812</v>
      </c>
      <c r="H337" s="248"/>
      <c r="I337" s="200"/>
      <c r="J337" s="200" t="s">
        <v>816</v>
      </c>
      <c r="K337" s="200"/>
      <c r="L337" s="170" t="s">
        <v>817</v>
      </c>
      <c r="M337" s="157" t="e">
        <f>+'PROGRAMA 01 (CEG)'!L337+'PROGRAMA 02 (CEG)'!L337+'PROGRAMA 03 (CEG)'!L337+'PROGRAMA 04 (CEG)'!L337</f>
        <v>#VALUE!</v>
      </c>
      <c r="N337" s="157">
        <f>+'PROGRAMA 01 (CEG)'!M337+'PROGRAMA 02 (CEG)'!M337+'PROGRAMA 03 (CEG)'!M337+'PROGRAMA 04 (CEG)'!M337</f>
        <v>0</v>
      </c>
      <c r="O337" s="157">
        <f>+'PROGRAMA 01 (CEG)'!U337+'PROGRAMA 02 (CEG)'!U337+'PROGRAMA 03 (CEG)'!U337+'PROGRAMA 04 (CEG)'!U337</f>
        <v>0</v>
      </c>
      <c r="P337" s="157">
        <f>+'PROGRAMA 01 (CEG)'!V337+'PROGRAMA 02 (CEG)'!V337+'PROGRAMA 03 (CEG)'!V337+'PROGRAMA 04 (CEG)'!V337</f>
        <v>0</v>
      </c>
      <c r="Q337" s="157">
        <f>+'PROGRAMA 01 (CEG)'!W337+'PROGRAMA 02 (CEG)'!W337+'PROGRAMA 03 (CEG)'!W337+'PROGRAMA 04 (CEG)'!W337</f>
        <v>0</v>
      </c>
      <c r="R337" s="157">
        <f>+'PROGRAMA 01 (CEG)'!X337+'PROGRAMA 02 (CEG)'!X337+'PROGRAMA 03 (CEG)'!X337+'PROGRAMA 04 (CEG)'!X337</f>
        <v>0</v>
      </c>
      <c r="S337" s="157">
        <f>+'PROGRAMA 01 (CEG)'!Y337+'PROGRAMA 02 (CEG)'!Y337+'PROGRAMA 03 (CEG)'!Y337+'PROGRAMA 04 (CEG)'!Y337</f>
        <v>0</v>
      </c>
      <c r="T337" s="157" t="e">
        <f t="shared" si="42"/>
        <v>#DIV/0!</v>
      </c>
    </row>
    <row r="338" spans="1:20" ht="12" hidden="1" customHeight="1" x14ac:dyDescent="0.2">
      <c r="A338" s="167"/>
      <c r="B338" s="167"/>
      <c r="C338" s="167"/>
      <c r="D338" s="167"/>
      <c r="E338" s="167"/>
      <c r="G338" s="200" t="s">
        <v>812</v>
      </c>
      <c r="H338" s="248"/>
      <c r="I338" s="200"/>
      <c r="J338" s="200" t="s">
        <v>818</v>
      </c>
      <c r="K338" s="200"/>
      <c r="L338" s="170" t="s">
        <v>819</v>
      </c>
      <c r="M338" s="157" t="e">
        <f>+'PROGRAMA 01 (CEG)'!L338+'PROGRAMA 02 (CEG)'!L338+'PROGRAMA 03 (CEG)'!L338+'PROGRAMA 04 (CEG)'!L338</f>
        <v>#VALUE!</v>
      </c>
      <c r="N338" s="157">
        <f>+'PROGRAMA 01 (CEG)'!M338+'PROGRAMA 02 (CEG)'!M338+'PROGRAMA 03 (CEG)'!M338+'PROGRAMA 04 (CEG)'!M338</f>
        <v>0</v>
      </c>
      <c r="O338" s="157">
        <f>+'PROGRAMA 01 (CEG)'!U338+'PROGRAMA 02 (CEG)'!U338+'PROGRAMA 03 (CEG)'!U338+'PROGRAMA 04 (CEG)'!U338</f>
        <v>0</v>
      </c>
      <c r="P338" s="157">
        <f>+'PROGRAMA 01 (CEG)'!V338+'PROGRAMA 02 (CEG)'!V338+'PROGRAMA 03 (CEG)'!V338+'PROGRAMA 04 (CEG)'!V338</f>
        <v>0</v>
      </c>
      <c r="Q338" s="157">
        <f>+'PROGRAMA 01 (CEG)'!W338+'PROGRAMA 02 (CEG)'!W338+'PROGRAMA 03 (CEG)'!W338+'PROGRAMA 04 (CEG)'!W338</f>
        <v>0</v>
      </c>
      <c r="R338" s="157">
        <f>+'PROGRAMA 01 (CEG)'!X338+'PROGRAMA 02 (CEG)'!X338+'PROGRAMA 03 (CEG)'!X338+'PROGRAMA 04 (CEG)'!X338</f>
        <v>0</v>
      </c>
      <c r="S338" s="157">
        <f>+'PROGRAMA 01 (CEG)'!Y338+'PROGRAMA 02 (CEG)'!Y338+'PROGRAMA 03 (CEG)'!Y338+'PROGRAMA 04 (CEG)'!Y338</f>
        <v>0</v>
      </c>
      <c r="T338" s="157" t="e">
        <f t="shared" ref="T338:T368" si="44">+R338/N338*100</f>
        <v>#DIV/0!</v>
      </c>
    </row>
    <row r="339" spans="1:20" ht="12" hidden="1" customHeight="1" x14ac:dyDescent="0.2">
      <c r="A339" s="167"/>
      <c r="B339" s="167"/>
      <c r="C339" s="167"/>
      <c r="D339" s="167"/>
      <c r="E339" s="167"/>
      <c r="G339" s="199" t="s">
        <v>812</v>
      </c>
      <c r="H339" s="247"/>
      <c r="I339" s="199"/>
      <c r="J339" s="199" t="s">
        <v>820</v>
      </c>
      <c r="K339" s="199"/>
      <c r="L339" s="209" t="s">
        <v>821</v>
      </c>
      <c r="M339" s="157" t="e">
        <f>+'PROGRAMA 01 (CEG)'!L339+'PROGRAMA 02 (CEG)'!L339+'PROGRAMA 03 (CEG)'!L339+'PROGRAMA 04 (CEG)'!L339</f>
        <v>#VALUE!</v>
      </c>
      <c r="N339" s="157">
        <f>+'PROGRAMA 01 (CEG)'!M339+'PROGRAMA 02 (CEG)'!M339+'PROGRAMA 03 (CEG)'!M339+'PROGRAMA 04 (CEG)'!M339</f>
        <v>0</v>
      </c>
      <c r="O339" s="157">
        <f>+'PROGRAMA 01 (CEG)'!U339+'PROGRAMA 02 (CEG)'!U339+'PROGRAMA 03 (CEG)'!U339+'PROGRAMA 04 (CEG)'!U339</f>
        <v>0</v>
      </c>
      <c r="P339" s="157">
        <f>+'PROGRAMA 01 (CEG)'!V339+'PROGRAMA 02 (CEG)'!V339+'PROGRAMA 03 (CEG)'!V339+'PROGRAMA 04 (CEG)'!V339</f>
        <v>0</v>
      </c>
      <c r="Q339" s="157">
        <f>+'PROGRAMA 01 (CEG)'!W339+'PROGRAMA 02 (CEG)'!W339+'PROGRAMA 03 (CEG)'!W339+'PROGRAMA 04 (CEG)'!W339</f>
        <v>0</v>
      </c>
      <c r="R339" s="157">
        <f>+'PROGRAMA 01 (CEG)'!X339+'PROGRAMA 02 (CEG)'!X339+'PROGRAMA 03 (CEG)'!X339+'PROGRAMA 04 (CEG)'!X339</f>
        <v>0</v>
      </c>
      <c r="S339" s="157">
        <f>+'PROGRAMA 01 (CEG)'!Y339+'PROGRAMA 02 (CEG)'!Y339+'PROGRAMA 03 (CEG)'!Y339+'PROGRAMA 04 (CEG)'!Y339</f>
        <v>0</v>
      </c>
      <c r="T339" s="157" t="e">
        <f t="shared" si="44"/>
        <v>#DIV/0!</v>
      </c>
    </row>
    <row r="340" spans="1:20" ht="12" hidden="1" customHeight="1" x14ac:dyDescent="0.2">
      <c r="A340" s="167"/>
      <c r="B340" s="167"/>
      <c r="C340" s="167"/>
      <c r="D340" s="167"/>
      <c r="E340" s="167"/>
      <c r="G340" s="200" t="s">
        <v>812</v>
      </c>
      <c r="H340" s="248"/>
      <c r="I340" s="200"/>
      <c r="J340" s="200" t="s">
        <v>822</v>
      </c>
      <c r="K340" s="200"/>
      <c r="L340" s="170" t="s">
        <v>823</v>
      </c>
      <c r="M340" s="157" t="e">
        <f>+'PROGRAMA 01 (CEG)'!L340+'PROGRAMA 02 (CEG)'!L340+'PROGRAMA 03 (CEG)'!L340+'PROGRAMA 04 (CEG)'!L340</f>
        <v>#VALUE!</v>
      </c>
      <c r="N340" s="157">
        <f>+'PROGRAMA 01 (CEG)'!M340+'PROGRAMA 02 (CEG)'!M340+'PROGRAMA 03 (CEG)'!M340+'PROGRAMA 04 (CEG)'!M340</f>
        <v>0</v>
      </c>
      <c r="O340" s="157">
        <f>+'PROGRAMA 01 (CEG)'!U340+'PROGRAMA 02 (CEG)'!U340+'PROGRAMA 03 (CEG)'!U340+'PROGRAMA 04 (CEG)'!U340</f>
        <v>0</v>
      </c>
      <c r="P340" s="157">
        <f>+'PROGRAMA 01 (CEG)'!V340+'PROGRAMA 02 (CEG)'!V340+'PROGRAMA 03 (CEG)'!V340+'PROGRAMA 04 (CEG)'!V340</f>
        <v>0</v>
      </c>
      <c r="Q340" s="157">
        <f>+'PROGRAMA 01 (CEG)'!W340+'PROGRAMA 02 (CEG)'!W340+'PROGRAMA 03 (CEG)'!W340+'PROGRAMA 04 (CEG)'!W340</f>
        <v>0</v>
      </c>
      <c r="R340" s="157">
        <f>+'PROGRAMA 01 (CEG)'!X340+'PROGRAMA 02 (CEG)'!X340+'PROGRAMA 03 (CEG)'!X340+'PROGRAMA 04 (CEG)'!X340</f>
        <v>0</v>
      </c>
      <c r="S340" s="157">
        <f>+'PROGRAMA 01 (CEG)'!Y340+'PROGRAMA 02 (CEG)'!Y340+'PROGRAMA 03 (CEG)'!Y340+'PROGRAMA 04 (CEG)'!Y340</f>
        <v>0</v>
      </c>
      <c r="T340" s="157" t="e">
        <f t="shared" si="44"/>
        <v>#DIV/0!</v>
      </c>
    </row>
    <row r="341" spans="1:20" ht="12" hidden="1" customHeight="1" x14ac:dyDescent="0.2">
      <c r="A341" s="167"/>
      <c r="B341" s="167"/>
      <c r="C341" s="167"/>
      <c r="D341" s="167"/>
      <c r="E341" s="167"/>
      <c r="G341" s="200" t="s">
        <v>812</v>
      </c>
      <c r="H341" s="248"/>
      <c r="I341" s="200"/>
      <c r="J341" s="200" t="s">
        <v>824</v>
      </c>
      <c r="K341" s="200"/>
      <c r="L341" s="170" t="s">
        <v>825</v>
      </c>
      <c r="M341" s="157" t="e">
        <f>+'PROGRAMA 01 (CEG)'!L341+'PROGRAMA 02 (CEG)'!L341+'PROGRAMA 03 (CEG)'!L341+'PROGRAMA 04 (CEG)'!L341</f>
        <v>#VALUE!</v>
      </c>
      <c r="N341" s="157">
        <f>+'PROGRAMA 01 (CEG)'!M341+'PROGRAMA 02 (CEG)'!M341+'PROGRAMA 03 (CEG)'!M341+'PROGRAMA 04 (CEG)'!M341</f>
        <v>0</v>
      </c>
      <c r="O341" s="157">
        <f>+'PROGRAMA 01 (CEG)'!U341+'PROGRAMA 02 (CEG)'!U341+'PROGRAMA 03 (CEG)'!U341+'PROGRAMA 04 (CEG)'!U341</f>
        <v>0</v>
      </c>
      <c r="P341" s="157">
        <f>+'PROGRAMA 01 (CEG)'!V341+'PROGRAMA 02 (CEG)'!V341+'PROGRAMA 03 (CEG)'!V341+'PROGRAMA 04 (CEG)'!V341</f>
        <v>0</v>
      </c>
      <c r="Q341" s="157">
        <f>+'PROGRAMA 01 (CEG)'!W341+'PROGRAMA 02 (CEG)'!W341+'PROGRAMA 03 (CEG)'!W341+'PROGRAMA 04 (CEG)'!W341</f>
        <v>0</v>
      </c>
      <c r="R341" s="157">
        <f>+'PROGRAMA 01 (CEG)'!X341+'PROGRAMA 02 (CEG)'!X341+'PROGRAMA 03 (CEG)'!X341+'PROGRAMA 04 (CEG)'!X341</f>
        <v>0</v>
      </c>
      <c r="S341" s="157">
        <f>+'PROGRAMA 01 (CEG)'!Y341+'PROGRAMA 02 (CEG)'!Y341+'PROGRAMA 03 (CEG)'!Y341+'PROGRAMA 04 (CEG)'!Y341</f>
        <v>0</v>
      </c>
      <c r="T341" s="157" t="e">
        <f t="shared" si="44"/>
        <v>#DIV/0!</v>
      </c>
    </row>
    <row r="342" spans="1:20" ht="12" hidden="1" customHeight="1" x14ac:dyDescent="0.2">
      <c r="A342" s="167"/>
      <c r="B342" s="167"/>
      <c r="C342" s="167"/>
      <c r="D342" s="167"/>
      <c r="E342" s="167"/>
      <c r="G342" s="200" t="s">
        <v>812</v>
      </c>
      <c r="H342" s="248"/>
      <c r="I342" s="200"/>
      <c r="J342" s="200" t="s">
        <v>826</v>
      </c>
      <c r="K342" s="200"/>
      <c r="L342" s="170" t="s">
        <v>827</v>
      </c>
      <c r="M342" s="157" t="e">
        <f>+'PROGRAMA 01 (CEG)'!L342+'PROGRAMA 02 (CEG)'!L342+'PROGRAMA 03 (CEG)'!L342+'PROGRAMA 04 (CEG)'!L342</f>
        <v>#VALUE!</v>
      </c>
      <c r="N342" s="157">
        <f>+'PROGRAMA 01 (CEG)'!M342+'PROGRAMA 02 (CEG)'!M342+'PROGRAMA 03 (CEG)'!M342+'PROGRAMA 04 (CEG)'!M342</f>
        <v>0</v>
      </c>
      <c r="O342" s="157">
        <f>+'PROGRAMA 01 (CEG)'!U342+'PROGRAMA 02 (CEG)'!U342+'PROGRAMA 03 (CEG)'!U342+'PROGRAMA 04 (CEG)'!U342</f>
        <v>0</v>
      </c>
      <c r="P342" s="157">
        <f>+'PROGRAMA 01 (CEG)'!V342+'PROGRAMA 02 (CEG)'!V342+'PROGRAMA 03 (CEG)'!V342+'PROGRAMA 04 (CEG)'!V342</f>
        <v>0</v>
      </c>
      <c r="Q342" s="157">
        <f>+'PROGRAMA 01 (CEG)'!W342+'PROGRAMA 02 (CEG)'!W342+'PROGRAMA 03 (CEG)'!W342+'PROGRAMA 04 (CEG)'!W342</f>
        <v>0</v>
      </c>
      <c r="R342" s="157">
        <f>+'PROGRAMA 01 (CEG)'!X342+'PROGRAMA 02 (CEG)'!X342+'PROGRAMA 03 (CEG)'!X342+'PROGRAMA 04 (CEG)'!X342</f>
        <v>0</v>
      </c>
      <c r="S342" s="157">
        <f>+'PROGRAMA 01 (CEG)'!Y342+'PROGRAMA 02 (CEG)'!Y342+'PROGRAMA 03 (CEG)'!Y342+'PROGRAMA 04 (CEG)'!Y342</f>
        <v>0</v>
      </c>
      <c r="T342" s="157" t="e">
        <f t="shared" si="44"/>
        <v>#DIV/0!</v>
      </c>
    </row>
    <row r="343" spans="1:20" ht="12" hidden="1" customHeight="1" x14ac:dyDescent="0.2">
      <c r="A343" s="167"/>
      <c r="B343" s="167"/>
      <c r="C343" s="167"/>
      <c r="D343" s="167"/>
      <c r="E343" s="167"/>
      <c r="G343" s="200" t="s">
        <v>812</v>
      </c>
      <c r="H343" s="248"/>
      <c r="I343" s="200"/>
      <c r="J343" s="200" t="s">
        <v>828</v>
      </c>
      <c r="K343" s="200"/>
      <c r="L343" s="170" t="s">
        <v>829</v>
      </c>
      <c r="M343" s="157" t="e">
        <f>+'PROGRAMA 01 (CEG)'!L343+'PROGRAMA 02 (CEG)'!L343+'PROGRAMA 03 (CEG)'!L343+'PROGRAMA 04 (CEG)'!L343</f>
        <v>#VALUE!</v>
      </c>
      <c r="N343" s="157">
        <f>+'PROGRAMA 01 (CEG)'!M343+'PROGRAMA 02 (CEG)'!M343+'PROGRAMA 03 (CEG)'!M343+'PROGRAMA 04 (CEG)'!M343</f>
        <v>0</v>
      </c>
      <c r="O343" s="157">
        <f>+'PROGRAMA 01 (CEG)'!U343+'PROGRAMA 02 (CEG)'!U343+'PROGRAMA 03 (CEG)'!U343+'PROGRAMA 04 (CEG)'!U343</f>
        <v>0</v>
      </c>
      <c r="P343" s="157">
        <f>+'PROGRAMA 01 (CEG)'!V343+'PROGRAMA 02 (CEG)'!V343+'PROGRAMA 03 (CEG)'!V343+'PROGRAMA 04 (CEG)'!V343</f>
        <v>0</v>
      </c>
      <c r="Q343" s="157">
        <f>+'PROGRAMA 01 (CEG)'!W343+'PROGRAMA 02 (CEG)'!W343+'PROGRAMA 03 (CEG)'!W343+'PROGRAMA 04 (CEG)'!W343</f>
        <v>0</v>
      </c>
      <c r="R343" s="157">
        <f>+'PROGRAMA 01 (CEG)'!X343+'PROGRAMA 02 (CEG)'!X343+'PROGRAMA 03 (CEG)'!X343+'PROGRAMA 04 (CEG)'!X343</f>
        <v>0</v>
      </c>
      <c r="S343" s="157">
        <f>+'PROGRAMA 01 (CEG)'!Y343+'PROGRAMA 02 (CEG)'!Y343+'PROGRAMA 03 (CEG)'!Y343+'PROGRAMA 04 (CEG)'!Y343</f>
        <v>0</v>
      </c>
      <c r="T343" s="157" t="e">
        <f t="shared" si="44"/>
        <v>#DIV/0!</v>
      </c>
    </row>
    <row r="344" spans="1:20" ht="12" hidden="1" customHeight="1" x14ac:dyDescent="0.2">
      <c r="A344" s="167"/>
      <c r="B344" s="167"/>
      <c r="C344" s="167"/>
      <c r="D344" s="167"/>
      <c r="E344" s="167"/>
      <c r="G344" s="200" t="s">
        <v>812</v>
      </c>
      <c r="H344" s="248"/>
      <c r="I344" s="200"/>
      <c r="J344" s="200" t="s">
        <v>830</v>
      </c>
      <c r="K344" s="200"/>
      <c r="L344" s="170" t="s">
        <v>831</v>
      </c>
      <c r="M344" s="157" t="e">
        <f>+'PROGRAMA 01 (CEG)'!L344+'PROGRAMA 02 (CEG)'!L344+'PROGRAMA 03 (CEG)'!L344+'PROGRAMA 04 (CEG)'!L344</f>
        <v>#VALUE!</v>
      </c>
      <c r="N344" s="157">
        <f>+'PROGRAMA 01 (CEG)'!M344+'PROGRAMA 02 (CEG)'!M344+'PROGRAMA 03 (CEG)'!M344+'PROGRAMA 04 (CEG)'!M344</f>
        <v>0</v>
      </c>
      <c r="O344" s="157">
        <f>+'PROGRAMA 01 (CEG)'!U344+'PROGRAMA 02 (CEG)'!U344+'PROGRAMA 03 (CEG)'!U344+'PROGRAMA 04 (CEG)'!U344</f>
        <v>0</v>
      </c>
      <c r="P344" s="157">
        <f>+'PROGRAMA 01 (CEG)'!V344+'PROGRAMA 02 (CEG)'!V344+'PROGRAMA 03 (CEG)'!V344+'PROGRAMA 04 (CEG)'!V344</f>
        <v>0</v>
      </c>
      <c r="Q344" s="157">
        <f>+'PROGRAMA 01 (CEG)'!W344+'PROGRAMA 02 (CEG)'!W344+'PROGRAMA 03 (CEG)'!W344+'PROGRAMA 04 (CEG)'!W344</f>
        <v>0</v>
      </c>
      <c r="R344" s="157">
        <f>+'PROGRAMA 01 (CEG)'!X344+'PROGRAMA 02 (CEG)'!X344+'PROGRAMA 03 (CEG)'!X344+'PROGRAMA 04 (CEG)'!X344</f>
        <v>0</v>
      </c>
      <c r="S344" s="157">
        <f>+'PROGRAMA 01 (CEG)'!Y344+'PROGRAMA 02 (CEG)'!Y344+'PROGRAMA 03 (CEG)'!Y344+'PROGRAMA 04 (CEG)'!Y344</f>
        <v>0</v>
      </c>
      <c r="T344" s="157" t="e">
        <f t="shared" si="44"/>
        <v>#DIV/0!</v>
      </c>
    </row>
    <row r="345" spans="1:20" ht="12" hidden="1" customHeight="1" x14ac:dyDescent="0.2">
      <c r="A345" s="167"/>
      <c r="B345" s="167"/>
      <c r="C345" s="167"/>
      <c r="D345" s="167"/>
      <c r="E345" s="167"/>
      <c r="G345" s="200" t="s">
        <v>812</v>
      </c>
      <c r="H345" s="248"/>
      <c r="I345" s="200"/>
      <c r="J345" s="200" t="s">
        <v>832</v>
      </c>
      <c r="K345" s="200"/>
      <c r="L345" s="170" t="s">
        <v>833</v>
      </c>
      <c r="M345" s="157" t="e">
        <f>+'PROGRAMA 01 (CEG)'!L345+'PROGRAMA 02 (CEG)'!L345+'PROGRAMA 03 (CEG)'!L345+'PROGRAMA 04 (CEG)'!L345</f>
        <v>#VALUE!</v>
      </c>
      <c r="N345" s="157">
        <f>+'PROGRAMA 01 (CEG)'!M345+'PROGRAMA 02 (CEG)'!M345+'PROGRAMA 03 (CEG)'!M345+'PROGRAMA 04 (CEG)'!M345</f>
        <v>0</v>
      </c>
      <c r="O345" s="157">
        <f>+'PROGRAMA 01 (CEG)'!U345+'PROGRAMA 02 (CEG)'!U345+'PROGRAMA 03 (CEG)'!U345+'PROGRAMA 04 (CEG)'!U345</f>
        <v>0</v>
      </c>
      <c r="P345" s="157">
        <f>+'PROGRAMA 01 (CEG)'!V345+'PROGRAMA 02 (CEG)'!V345+'PROGRAMA 03 (CEG)'!V345+'PROGRAMA 04 (CEG)'!V345</f>
        <v>0</v>
      </c>
      <c r="Q345" s="157">
        <f>+'PROGRAMA 01 (CEG)'!W345+'PROGRAMA 02 (CEG)'!W345+'PROGRAMA 03 (CEG)'!W345+'PROGRAMA 04 (CEG)'!W345</f>
        <v>0</v>
      </c>
      <c r="R345" s="157">
        <f>+'PROGRAMA 01 (CEG)'!X345+'PROGRAMA 02 (CEG)'!X345+'PROGRAMA 03 (CEG)'!X345+'PROGRAMA 04 (CEG)'!X345</f>
        <v>0</v>
      </c>
      <c r="S345" s="157">
        <f>+'PROGRAMA 01 (CEG)'!Y345+'PROGRAMA 02 (CEG)'!Y345+'PROGRAMA 03 (CEG)'!Y345+'PROGRAMA 04 (CEG)'!Y345</f>
        <v>0</v>
      </c>
      <c r="T345" s="157" t="e">
        <f t="shared" si="44"/>
        <v>#DIV/0!</v>
      </c>
    </row>
    <row r="346" spans="1:20" ht="12" hidden="1" customHeight="1" x14ac:dyDescent="0.2">
      <c r="A346" s="167"/>
      <c r="B346" s="167"/>
      <c r="C346" s="167"/>
      <c r="D346" s="167"/>
      <c r="E346" s="167"/>
      <c r="G346" s="200" t="s">
        <v>812</v>
      </c>
      <c r="H346" s="248"/>
      <c r="I346" s="200"/>
      <c r="J346" s="200" t="s">
        <v>834</v>
      </c>
      <c r="K346" s="200"/>
      <c r="L346" s="170" t="s">
        <v>835</v>
      </c>
      <c r="M346" s="157" t="e">
        <f>+'PROGRAMA 01 (CEG)'!L346+'PROGRAMA 02 (CEG)'!L346+'PROGRAMA 03 (CEG)'!L346+'PROGRAMA 04 (CEG)'!L346</f>
        <v>#VALUE!</v>
      </c>
      <c r="N346" s="157">
        <f>+'PROGRAMA 01 (CEG)'!M346+'PROGRAMA 02 (CEG)'!M346+'PROGRAMA 03 (CEG)'!M346+'PROGRAMA 04 (CEG)'!M346</f>
        <v>0</v>
      </c>
      <c r="O346" s="157">
        <f>+'PROGRAMA 01 (CEG)'!U346+'PROGRAMA 02 (CEG)'!U346+'PROGRAMA 03 (CEG)'!U346+'PROGRAMA 04 (CEG)'!U346</f>
        <v>0</v>
      </c>
      <c r="P346" s="157">
        <f>+'PROGRAMA 01 (CEG)'!V346+'PROGRAMA 02 (CEG)'!V346+'PROGRAMA 03 (CEG)'!V346+'PROGRAMA 04 (CEG)'!V346</f>
        <v>0</v>
      </c>
      <c r="Q346" s="157">
        <f>+'PROGRAMA 01 (CEG)'!W346+'PROGRAMA 02 (CEG)'!W346+'PROGRAMA 03 (CEG)'!W346+'PROGRAMA 04 (CEG)'!W346</f>
        <v>0</v>
      </c>
      <c r="R346" s="157">
        <f>+'PROGRAMA 01 (CEG)'!X346+'PROGRAMA 02 (CEG)'!X346+'PROGRAMA 03 (CEG)'!X346+'PROGRAMA 04 (CEG)'!X346</f>
        <v>0</v>
      </c>
      <c r="S346" s="157">
        <f>+'PROGRAMA 01 (CEG)'!Y346+'PROGRAMA 02 (CEG)'!Y346+'PROGRAMA 03 (CEG)'!Y346+'PROGRAMA 04 (CEG)'!Y346</f>
        <v>0</v>
      </c>
      <c r="T346" s="157" t="e">
        <f t="shared" si="44"/>
        <v>#DIV/0!</v>
      </c>
    </row>
    <row r="347" spans="1:20" ht="12" hidden="1" customHeight="1" x14ac:dyDescent="0.2">
      <c r="A347" s="167"/>
      <c r="B347" s="167"/>
      <c r="C347" s="167"/>
      <c r="D347" s="167"/>
      <c r="E347" s="167"/>
      <c r="F347" s="224"/>
      <c r="G347" s="199" t="s">
        <v>812</v>
      </c>
      <c r="H347" s="247"/>
      <c r="I347" s="199"/>
      <c r="J347" s="199" t="s">
        <v>836</v>
      </c>
      <c r="K347" s="199"/>
      <c r="L347" s="209" t="s">
        <v>837</v>
      </c>
      <c r="M347" s="157" t="e">
        <f>+'PROGRAMA 01 (CEG)'!L347+'PROGRAMA 02 (CEG)'!L347+'PROGRAMA 03 (CEG)'!L347+'PROGRAMA 04 (CEG)'!L347</f>
        <v>#VALUE!</v>
      </c>
      <c r="N347" s="157">
        <f>+'PROGRAMA 01 (CEG)'!M347+'PROGRAMA 02 (CEG)'!M347+'PROGRAMA 03 (CEG)'!M347+'PROGRAMA 04 (CEG)'!M347</f>
        <v>0</v>
      </c>
      <c r="O347" s="157">
        <f>+'PROGRAMA 01 (CEG)'!U347+'PROGRAMA 02 (CEG)'!U347+'PROGRAMA 03 (CEG)'!U347+'PROGRAMA 04 (CEG)'!U347</f>
        <v>0</v>
      </c>
      <c r="P347" s="157">
        <f>+'PROGRAMA 01 (CEG)'!V347+'PROGRAMA 02 (CEG)'!V347+'PROGRAMA 03 (CEG)'!V347+'PROGRAMA 04 (CEG)'!V347</f>
        <v>0</v>
      </c>
      <c r="Q347" s="157">
        <f>+'PROGRAMA 01 (CEG)'!W347+'PROGRAMA 02 (CEG)'!W347+'PROGRAMA 03 (CEG)'!W347+'PROGRAMA 04 (CEG)'!W347</f>
        <v>0</v>
      </c>
      <c r="R347" s="157">
        <f>+'PROGRAMA 01 (CEG)'!X347+'PROGRAMA 02 (CEG)'!X347+'PROGRAMA 03 (CEG)'!X347+'PROGRAMA 04 (CEG)'!X347</f>
        <v>0</v>
      </c>
      <c r="S347" s="157">
        <f>+'PROGRAMA 01 (CEG)'!Y347+'PROGRAMA 02 (CEG)'!Y347+'PROGRAMA 03 (CEG)'!Y347+'PROGRAMA 04 (CEG)'!Y347</f>
        <v>0</v>
      </c>
      <c r="T347" s="157" t="e">
        <f t="shared" si="44"/>
        <v>#DIV/0!</v>
      </c>
    </row>
    <row r="348" spans="1:20" ht="12" hidden="1" customHeight="1" x14ac:dyDescent="0.2">
      <c r="A348" s="167"/>
      <c r="B348" s="167"/>
      <c r="C348" s="167"/>
      <c r="D348" s="167"/>
      <c r="E348" s="167"/>
      <c r="G348" s="200" t="s">
        <v>812</v>
      </c>
      <c r="H348" s="248"/>
      <c r="I348" s="200"/>
      <c r="J348" s="200" t="s">
        <v>838</v>
      </c>
      <c r="K348" s="200"/>
      <c r="L348" s="170" t="s">
        <v>839</v>
      </c>
      <c r="M348" s="157" t="e">
        <f>+'PROGRAMA 01 (CEG)'!L348+'PROGRAMA 02 (CEG)'!L348+'PROGRAMA 03 (CEG)'!L348+'PROGRAMA 04 (CEG)'!L348</f>
        <v>#VALUE!</v>
      </c>
      <c r="N348" s="157">
        <f>+'PROGRAMA 01 (CEG)'!M348+'PROGRAMA 02 (CEG)'!M348+'PROGRAMA 03 (CEG)'!M348+'PROGRAMA 04 (CEG)'!M348</f>
        <v>0</v>
      </c>
      <c r="O348" s="157">
        <f>+'PROGRAMA 01 (CEG)'!U348+'PROGRAMA 02 (CEG)'!U348+'PROGRAMA 03 (CEG)'!U348+'PROGRAMA 04 (CEG)'!U348</f>
        <v>0</v>
      </c>
      <c r="P348" s="157">
        <f>+'PROGRAMA 01 (CEG)'!V348+'PROGRAMA 02 (CEG)'!V348+'PROGRAMA 03 (CEG)'!V348+'PROGRAMA 04 (CEG)'!V348</f>
        <v>0</v>
      </c>
      <c r="Q348" s="157">
        <f>+'PROGRAMA 01 (CEG)'!W348+'PROGRAMA 02 (CEG)'!W348+'PROGRAMA 03 (CEG)'!W348+'PROGRAMA 04 (CEG)'!W348</f>
        <v>0</v>
      </c>
      <c r="R348" s="157">
        <f>+'PROGRAMA 01 (CEG)'!X348+'PROGRAMA 02 (CEG)'!X348+'PROGRAMA 03 (CEG)'!X348+'PROGRAMA 04 (CEG)'!X348</f>
        <v>0</v>
      </c>
      <c r="S348" s="157">
        <f>+'PROGRAMA 01 (CEG)'!Y348+'PROGRAMA 02 (CEG)'!Y348+'PROGRAMA 03 (CEG)'!Y348+'PROGRAMA 04 (CEG)'!Y348</f>
        <v>0</v>
      </c>
      <c r="T348" s="157" t="e">
        <f t="shared" si="44"/>
        <v>#DIV/0!</v>
      </c>
    </row>
    <row r="349" spans="1:20" ht="12" hidden="1" customHeight="1" x14ac:dyDescent="0.2">
      <c r="A349" s="167"/>
      <c r="B349" s="167"/>
      <c r="C349" s="167"/>
      <c r="D349" s="167"/>
      <c r="E349" s="167"/>
      <c r="G349" s="200"/>
      <c r="H349" s="248"/>
      <c r="I349" s="200"/>
      <c r="J349" s="200"/>
      <c r="K349" s="200"/>
      <c r="L349" s="170"/>
      <c r="M349" s="157">
        <f>+'PROGRAMA 01 (CEG)'!L349+'PROGRAMA 02 (CEG)'!L349+'PROGRAMA 03 (CEG)'!L349+'PROGRAMA 04 (CEG)'!L349</f>
        <v>0</v>
      </c>
      <c r="N349" s="157">
        <f>+'PROGRAMA 01 (CEG)'!M349+'PROGRAMA 02 (CEG)'!M349+'PROGRAMA 03 (CEG)'!M349+'PROGRAMA 04 (CEG)'!M349</f>
        <v>0</v>
      </c>
      <c r="O349" s="157">
        <f>+'PROGRAMA 01 (CEG)'!U349+'PROGRAMA 02 (CEG)'!U349+'PROGRAMA 03 (CEG)'!U349+'PROGRAMA 04 (CEG)'!U349</f>
        <v>0</v>
      </c>
      <c r="P349" s="157">
        <f>+'PROGRAMA 01 (CEG)'!V349+'PROGRAMA 02 (CEG)'!V349+'PROGRAMA 03 (CEG)'!V349+'PROGRAMA 04 (CEG)'!V349</f>
        <v>0</v>
      </c>
      <c r="Q349" s="157">
        <f>+'PROGRAMA 01 (CEG)'!W349+'PROGRAMA 02 (CEG)'!W349+'PROGRAMA 03 (CEG)'!W349+'PROGRAMA 04 (CEG)'!W349</f>
        <v>0</v>
      </c>
      <c r="R349" s="157">
        <f>+'PROGRAMA 01 (CEG)'!X349+'PROGRAMA 02 (CEG)'!X349+'PROGRAMA 03 (CEG)'!X349+'PROGRAMA 04 (CEG)'!X349</f>
        <v>0</v>
      </c>
      <c r="S349" s="157">
        <f>+'PROGRAMA 01 (CEG)'!Y349+'PROGRAMA 02 (CEG)'!Y349+'PROGRAMA 03 (CEG)'!Y349+'PROGRAMA 04 (CEG)'!Y349</f>
        <v>0</v>
      </c>
      <c r="T349" s="157" t="e">
        <f t="shared" si="44"/>
        <v>#DIV/0!</v>
      </c>
    </row>
    <row r="350" spans="1:20" ht="12" hidden="1" customHeight="1" x14ac:dyDescent="0.2">
      <c r="A350" s="167"/>
      <c r="B350" s="167"/>
      <c r="C350" s="194" t="s">
        <v>840</v>
      </c>
      <c r="D350" s="167" t="s">
        <v>841</v>
      </c>
      <c r="E350" s="167"/>
      <c r="G350" s="170"/>
      <c r="H350" s="248"/>
      <c r="I350" s="170"/>
      <c r="J350" s="200"/>
      <c r="K350" s="200"/>
      <c r="L350" s="167"/>
      <c r="M350" s="157">
        <f>+'PROGRAMA 01 (CEG)'!L350+'PROGRAMA 02 (CEG)'!L350+'PROGRAMA 03 (CEG)'!L350+'PROGRAMA 04 (CEG)'!L350</f>
        <v>0</v>
      </c>
      <c r="N350" s="157">
        <f>+'PROGRAMA 01 (CEG)'!M350+'PROGRAMA 02 (CEG)'!M350+'PROGRAMA 03 (CEG)'!M350+'PROGRAMA 04 (CEG)'!M350</f>
        <v>0</v>
      </c>
      <c r="O350" s="157">
        <f>+'PROGRAMA 01 (CEG)'!U350+'PROGRAMA 02 (CEG)'!U350+'PROGRAMA 03 (CEG)'!U350+'PROGRAMA 04 (CEG)'!U350</f>
        <v>0</v>
      </c>
      <c r="P350" s="157">
        <f>+'PROGRAMA 01 (CEG)'!V350+'PROGRAMA 02 (CEG)'!V350+'PROGRAMA 03 (CEG)'!V350+'PROGRAMA 04 (CEG)'!V350</f>
        <v>0</v>
      </c>
      <c r="Q350" s="157">
        <f>+'PROGRAMA 01 (CEG)'!W350+'PROGRAMA 02 (CEG)'!W350+'PROGRAMA 03 (CEG)'!W350+'PROGRAMA 04 (CEG)'!W350</f>
        <v>0</v>
      </c>
      <c r="R350" s="157">
        <f>+'PROGRAMA 01 (CEG)'!X350+'PROGRAMA 02 (CEG)'!X350+'PROGRAMA 03 (CEG)'!X350+'PROGRAMA 04 (CEG)'!X350</f>
        <v>0</v>
      </c>
      <c r="S350" s="157">
        <f>+'PROGRAMA 01 (CEG)'!Y350+'PROGRAMA 02 (CEG)'!Y350+'PROGRAMA 03 (CEG)'!Y350+'PROGRAMA 04 (CEG)'!Y350</f>
        <v>0</v>
      </c>
      <c r="T350" s="157" t="e">
        <f t="shared" si="44"/>
        <v>#DIV/0!</v>
      </c>
    </row>
    <row r="351" spans="1:20" ht="12" hidden="1" customHeight="1" x14ac:dyDescent="0.2">
      <c r="A351" s="167"/>
      <c r="B351" s="167"/>
      <c r="C351" s="167"/>
      <c r="D351" s="167"/>
      <c r="E351" s="167"/>
      <c r="G351" s="199" t="s">
        <v>840</v>
      </c>
      <c r="H351" s="247"/>
      <c r="I351" s="199"/>
      <c r="J351" s="199" t="s">
        <v>814</v>
      </c>
      <c r="K351" s="199"/>
      <c r="L351" s="209" t="s">
        <v>815</v>
      </c>
      <c r="M351" s="157" t="e">
        <f>+'PROGRAMA 01 (CEG)'!L351+'PROGRAMA 02 (CEG)'!L351+'PROGRAMA 03 (CEG)'!L351+'PROGRAMA 04 (CEG)'!L351</f>
        <v>#VALUE!</v>
      </c>
      <c r="N351" s="157">
        <f>+'PROGRAMA 01 (CEG)'!M351+'PROGRAMA 02 (CEG)'!M351+'PROGRAMA 03 (CEG)'!M351+'PROGRAMA 04 (CEG)'!M351</f>
        <v>0</v>
      </c>
      <c r="O351" s="157">
        <f>+'PROGRAMA 01 (CEG)'!U351+'PROGRAMA 02 (CEG)'!U351+'PROGRAMA 03 (CEG)'!U351+'PROGRAMA 04 (CEG)'!U351</f>
        <v>0</v>
      </c>
      <c r="P351" s="157">
        <f>+'PROGRAMA 01 (CEG)'!V351+'PROGRAMA 02 (CEG)'!V351+'PROGRAMA 03 (CEG)'!V351+'PROGRAMA 04 (CEG)'!V351</f>
        <v>0</v>
      </c>
      <c r="Q351" s="157">
        <f>+'PROGRAMA 01 (CEG)'!W351+'PROGRAMA 02 (CEG)'!W351+'PROGRAMA 03 (CEG)'!W351+'PROGRAMA 04 (CEG)'!W351</f>
        <v>0</v>
      </c>
      <c r="R351" s="157">
        <f>+'PROGRAMA 01 (CEG)'!X351+'PROGRAMA 02 (CEG)'!X351+'PROGRAMA 03 (CEG)'!X351+'PROGRAMA 04 (CEG)'!X351</f>
        <v>0</v>
      </c>
      <c r="S351" s="157">
        <f>+'PROGRAMA 01 (CEG)'!Y351+'PROGRAMA 02 (CEG)'!Y351+'PROGRAMA 03 (CEG)'!Y351+'PROGRAMA 04 (CEG)'!Y351</f>
        <v>0</v>
      </c>
      <c r="T351" s="157" t="e">
        <f t="shared" si="44"/>
        <v>#DIV/0!</v>
      </c>
    </row>
    <row r="352" spans="1:20" ht="12" hidden="1" customHeight="1" x14ac:dyDescent="0.2">
      <c r="A352" s="167"/>
      <c r="B352" s="167"/>
      <c r="C352" s="167"/>
      <c r="D352" s="167"/>
      <c r="E352" s="167"/>
      <c r="F352" s="168"/>
      <c r="G352" s="200" t="s">
        <v>840</v>
      </c>
      <c r="H352" s="248"/>
      <c r="I352" s="200"/>
      <c r="J352" s="200" t="s">
        <v>842</v>
      </c>
      <c r="K352" s="200"/>
      <c r="L352" s="170" t="s">
        <v>843</v>
      </c>
      <c r="M352" s="157" t="e">
        <f>+'PROGRAMA 01 (CEG)'!L352+'PROGRAMA 02 (CEG)'!L352+'PROGRAMA 03 (CEG)'!L352+'PROGRAMA 04 (CEG)'!L352</f>
        <v>#VALUE!</v>
      </c>
      <c r="N352" s="157">
        <f>+'PROGRAMA 01 (CEG)'!M352+'PROGRAMA 02 (CEG)'!M352+'PROGRAMA 03 (CEG)'!M352+'PROGRAMA 04 (CEG)'!M352</f>
        <v>0</v>
      </c>
      <c r="O352" s="157">
        <f>+'PROGRAMA 01 (CEG)'!U352+'PROGRAMA 02 (CEG)'!U352+'PROGRAMA 03 (CEG)'!U352+'PROGRAMA 04 (CEG)'!U352</f>
        <v>0</v>
      </c>
      <c r="P352" s="157">
        <f>+'PROGRAMA 01 (CEG)'!V352+'PROGRAMA 02 (CEG)'!V352+'PROGRAMA 03 (CEG)'!V352+'PROGRAMA 04 (CEG)'!V352</f>
        <v>0</v>
      </c>
      <c r="Q352" s="157">
        <f>+'PROGRAMA 01 (CEG)'!W352+'PROGRAMA 02 (CEG)'!W352+'PROGRAMA 03 (CEG)'!W352+'PROGRAMA 04 (CEG)'!W352</f>
        <v>0</v>
      </c>
      <c r="R352" s="157">
        <f>+'PROGRAMA 01 (CEG)'!X352+'PROGRAMA 02 (CEG)'!X352+'PROGRAMA 03 (CEG)'!X352+'PROGRAMA 04 (CEG)'!X352</f>
        <v>0</v>
      </c>
      <c r="S352" s="157">
        <f>+'PROGRAMA 01 (CEG)'!Y352+'PROGRAMA 02 (CEG)'!Y352+'PROGRAMA 03 (CEG)'!Y352+'PROGRAMA 04 (CEG)'!Y352</f>
        <v>0</v>
      </c>
      <c r="T352" s="157" t="e">
        <f t="shared" si="44"/>
        <v>#DIV/0!</v>
      </c>
    </row>
    <row r="353" spans="1:20" ht="12" hidden="1" customHeight="1" x14ac:dyDescent="0.2">
      <c r="A353" s="167"/>
      <c r="B353" s="167"/>
      <c r="C353" s="167"/>
      <c r="D353" s="167"/>
      <c r="E353" s="167"/>
      <c r="F353" s="168"/>
      <c r="G353" s="200" t="s">
        <v>840</v>
      </c>
      <c r="H353" s="248"/>
      <c r="I353" s="200"/>
      <c r="J353" s="200" t="s">
        <v>844</v>
      </c>
      <c r="K353" s="200"/>
      <c r="L353" s="170" t="s">
        <v>845</v>
      </c>
      <c r="M353" s="157" t="e">
        <f>+'PROGRAMA 01 (CEG)'!L353+'PROGRAMA 02 (CEG)'!L353+'PROGRAMA 03 (CEG)'!L353+'PROGRAMA 04 (CEG)'!L353</f>
        <v>#VALUE!</v>
      </c>
      <c r="N353" s="157">
        <f>+'PROGRAMA 01 (CEG)'!M353+'PROGRAMA 02 (CEG)'!M353+'PROGRAMA 03 (CEG)'!M353+'PROGRAMA 04 (CEG)'!M353</f>
        <v>0</v>
      </c>
      <c r="O353" s="157">
        <f>+'PROGRAMA 01 (CEG)'!U353+'PROGRAMA 02 (CEG)'!U353+'PROGRAMA 03 (CEG)'!U353+'PROGRAMA 04 (CEG)'!U353</f>
        <v>0</v>
      </c>
      <c r="P353" s="157">
        <f>+'PROGRAMA 01 (CEG)'!V353+'PROGRAMA 02 (CEG)'!V353+'PROGRAMA 03 (CEG)'!V353+'PROGRAMA 04 (CEG)'!V353</f>
        <v>0</v>
      </c>
      <c r="Q353" s="157">
        <f>+'PROGRAMA 01 (CEG)'!W353+'PROGRAMA 02 (CEG)'!W353+'PROGRAMA 03 (CEG)'!W353+'PROGRAMA 04 (CEG)'!W353</f>
        <v>0</v>
      </c>
      <c r="R353" s="157">
        <f>+'PROGRAMA 01 (CEG)'!X353+'PROGRAMA 02 (CEG)'!X353+'PROGRAMA 03 (CEG)'!X353+'PROGRAMA 04 (CEG)'!X353</f>
        <v>0</v>
      </c>
      <c r="S353" s="157">
        <f>+'PROGRAMA 01 (CEG)'!Y353+'PROGRAMA 02 (CEG)'!Y353+'PROGRAMA 03 (CEG)'!Y353+'PROGRAMA 04 (CEG)'!Y353</f>
        <v>0</v>
      </c>
      <c r="T353" s="157" t="e">
        <f t="shared" si="44"/>
        <v>#DIV/0!</v>
      </c>
    </row>
    <row r="354" spans="1:20" ht="12" hidden="1" customHeight="1" x14ac:dyDescent="0.2">
      <c r="A354" s="167"/>
      <c r="B354" s="167"/>
      <c r="C354" s="167"/>
      <c r="D354" s="167"/>
      <c r="E354" s="167"/>
      <c r="F354" s="168"/>
      <c r="G354" s="199" t="s">
        <v>840</v>
      </c>
      <c r="H354" s="247"/>
      <c r="I354" s="199"/>
      <c r="J354" s="199" t="s">
        <v>820</v>
      </c>
      <c r="K354" s="199"/>
      <c r="L354" s="209" t="s">
        <v>821</v>
      </c>
      <c r="M354" s="157" t="e">
        <f>+'PROGRAMA 01 (CEG)'!L354+'PROGRAMA 02 (CEG)'!L354+'PROGRAMA 03 (CEG)'!L354+'PROGRAMA 04 (CEG)'!L354</f>
        <v>#VALUE!</v>
      </c>
      <c r="N354" s="157">
        <f>+'PROGRAMA 01 (CEG)'!M354+'PROGRAMA 02 (CEG)'!M354+'PROGRAMA 03 (CEG)'!M354+'PROGRAMA 04 (CEG)'!M354</f>
        <v>0</v>
      </c>
      <c r="O354" s="157">
        <f>+'PROGRAMA 01 (CEG)'!U354+'PROGRAMA 02 (CEG)'!U354+'PROGRAMA 03 (CEG)'!U354+'PROGRAMA 04 (CEG)'!U354</f>
        <v>0</v>
      </c>
      <c r="P354" s="157">
        <f>+'PROGRAMA 01 (CEG)'!V354+'PROGRAMA 02 (CEG)'!V354+'PROGRAMA 03 (CEG)'!V354+'PROGRAMA 04 (CEG)'!V354</f>
        <v>0</v>
      </c>
      <c r="Q354" s="157">
        <f>+'PROGRAMA 01 (CEG)'!W354+'PROGRAMA 02 (CEG)'!W354+'PROGRAMA 03 (CEG)'!W354+'PROGRAMA 04 (CEG)'!W354</f>
        <v>0</v>
      </c>
      <c r="R354" s="157">
        <f>+'PROGRAMA 01 (CEG)'!X354+'PROGRAMA 02 (CEG)'!X354+'PROGRAMA 03 (CEG)'!X354+'PROGRAMA 04 (CEG)'!X354</f>
        <v>0</v>
      </c>
      <c r="S354" s="157">
        <f>+'PROGRAMA 01 (CEG)'!Y354+'PROGRAMA 02 (CEG)'!Y354+'PROGRAMA 03 (CEG)'!Y354+'PROGRAMA 04 (CEG)'!Y354</f>
        <v>0</v>
      </c>
      <c r="T354" s="157" t="e">
        <f t="shared" si="44"/>
        <v>#DIV/0!</v>
      </c>
    </row>
    <row r="355" spans="1:20" ht="12" hidden="1" customHeight="1" x14ac:dyDescent="0.2">
      <c r="A355" s="167"/>
      <c r="B355" s="167"/>
      <c r="C355" s="167"/>
      <c r="D355" s="167"/>
      <c r="E355" s="167"/>
      <c r="F355" s="168"/>
      <c r="G355" s="200" t="s">
        <v>840</v>
      </c>
      <c r="H355" s="248"/>
      <c r="I355" s="200"/>
      <c r="J355" s="200" t="s">
        <v>846</v>
      </c>
      <c r="K355" s="200"/>
      <c r="L355" s="170" t="s">
        <v>847</v>
      </c>
      <c r="M355" s="157" t="e">
        <f>+'PROGRAMA 01 (CEG)'!L355+'PROGRAMA 02 (CEG)'!L355+'PROGRAMA 03 (CEG)'!L355+'PROGRAMA 04 (CEG)'!L355</f>
        <v>#VALUE!</v>
      </c>
      <c r="N355" s="157">
        <f>+'PROGRAMA 01 (CEG)'!M355+'PROGRAMA 02 (CEG)'!M355+'PROGRAMA 03 (CEG)'!M355+'PROGRAMA 04 (CEG)'!M355</f>
        <v>0</v>
      </c>
      <c r="O355" s="157">
        <f>+'PROGRAMA 01 (CEG)'!U355+'PROGRAMA 02 (CEG)'!U355+'PROGRAMA 03 (CEG)'!U355+'PROGRAMA 04 (CEG)'!U355</f>
        <v>0</v>
      </c>
      <c r="P355" s="157">
        <f>+'PROGRAMA 01 (CEG)'!V355+'PROGRAMA 02 (CEG)'!V355+'PROGRAMA 03 (CEG)'!V355+'PROGRAMA 04 (CEG)'!V355</f>
        <v>0</v>
      </c>
      <c r="Q355" s="157">
        <f>+'PROGRAMA 01 (CEG)'!W355+'PROGRAMA 02 (CEG)'!W355+'PROGRAMA 03 (CEG)'!W355+'PROGRAMA 04 (CEG)'!W355</f>
        <v>0</v>
      </c>
      <c r="R355" s="157">
        <f>+'PROGRAMA 01 (CEG)'!X355+'PROGRAMA 02 (CEG)'!X355+'PROGRAMA 03 (CEG)'!X355+'PROGRAMA 04 (CEG)'!X355</f>
        <v>0</v>
      </c>
      <c r="S355" s="157">
        <f>+'PROGRAMA 01 (CEG)'!Y355+'PROGRAMA 02 (CEG)'!Y355+'PROGRAMA 03 (CEG)'!Y355+'PROGRAMA 04 (CEG)'!Y355</f>
        <v>0</v>
      </c>
      <c r="T355" s="157" t="e">
        <f t="shared" si="44"/>
        <v>#DIV/0!</v>
      </c>
    </row>
    <row r="356" spans="1:20" ht="12" hidden="1" customHeight="1" x14ac:dyDescent="0.2">
      <c r="A356" s="167"/>
      <c r="B356" s="167"/>
      <c r="C356" s="167"/>
      <c r="D356" s="167"/>
      <c r="E356" s="167"/>
      <c r="F356" s="168"/>
      <c r="G356" s="170"/>
      <c r="H356" s="248"/>
      <c r="I356" s="170"/>
      <c r="J356" s="200"/>
      <c r="K356" s="200"/>
      <c r="L356" s="167"/>
      <c r="M356" s="157">
        <f>+'PROGRAMA 01 (CEG)'!L356+'PROGRAMA 02 (CEG)'!L356+'PROGRAMA 03 (CEG)'!L356+'PROGRAMA 04 (CEG)'!L356</f>
        <v>0</v>
      </c>
      <c r="N356" s="157">
        <f>+'PROGRAMA 01 (CEG)'!M356+'PROGRAMA 02 (CEG)'!M356+'PROGRAMA 03 (CEG)'!M356+'PROGRAMA 04 (CEG)'!M356</f>
        <v>0</v>
      </c>
      <c r="O356" s="157">
        <f>+'PROGRAMA 01 (CEG)'!U356+'PROGRAMA 02 (CEG)'!U356+'PROGRAMA 03 (CEG)'!U356+'PROGRAMA 04 (CEG)'!U356</f>
        <v>0</v>
      </c>
      <c r="P356" s="157">
        <f>+'PROGRAMA 01 (CEG)'!V356+'PROGRAMA 02 (CEG)'!V356+'PROGRAMA 03 (CEG)'!V356+'PROGRAMA 04 (CEG)'!V356</f>
        <v>0</v>
      </c>
      <c r="Q356" s="157">
        <f>+'PROGRAMA 01 (CEG)'!W356+'PROGRAMA 02 (CEG)'!W356+'PROGRAMA 03 (CEG)'!W356+'PROGRAMA 04 (CEG)'!W356</f>
        <v>0</v>
      </c>
      <c r="R356" s="157">
        <f>+'PROGRAMA 01 (CEG)'!X356+'PROGRAMA 02 (CEG)'!X356+'PROGRAMA 03 (CEG)'!X356+'PROGRAMA 04 (CEG)'!X356</f>
        <v>0</v>
      </c>
      <c r="S356" s="157">
        <f>+'PROGRAMA 01 (CEG)'!Y356+'PROGRAMA 02 (CEG)'!Y356+'PROGRAMA 03 (CEG)'!Y356+'PROGRAMA 04 (CEG)'!Y356</f>
        <v>0</v>
      </c>
      <c r="T356" s="157" t="e">
        <f t="shared" si="44"/>
        <v>#DIV/0!</v>
      </c>
    </row>
    <row r="357" spans="1:20" ht="12" hidden="1" customHeight="1" x14ac:dyDescent="0.2">
      <c r="A357" s="167"/>
      <c r="B357" s="195" t="s">
        <v>848</v>
      </c>
      <c r="C357" s="201" t="s">
        <v>849</v>
      </c>
      <c r="D357" s="201"/>
      <c r="E357" s="208"/>
      <c r="F357" s="225"/>
      <c r="G357" s="199" t="s">
        <v>848</v>
      </c>
      <c r="H357" s="247"/>
      <c r="I357" s="199"/>
      <c r="J357" s="199" t="s">
        <v>850</v>
      </c>
      <c r="K357" s="199"/>
      <c r="L357" s="209" t="s">
        <v>849</v>
      </c>
      <c r="M357" s="157" t="e">
        <f>+'PROGRAMA 01 (CEG)'!L357+'PROGRAMA 02 (CEG)'!L357+'PROGRAMA 03 (CEG)'!L357+'PROGRAMA 04 (CEG)'!L357</f>
        <v>#VALUE!</v>
      </c>
      <c r="N357" s="157">
        <f>+'PROGRAMA 01 (CEG)'!M357+'PROGRAMA 02 (CEG)'!M357+'PROGRAMA 03 (CEG)'!M357+'PROGRAMA 04 (CEG)'!M357</f>
        <v>0</v>
      </c>
      <c r="O357" s="157">
        <f>+'PROGRAMA 01 (CEG)'!U357+'PROGRAMA 02 (CEG)'!U357+'PROGRAMA 03 (CEG)'!U357+'PROGRAMA 04 (CEG)'!U357</f>
        <v>0</v>
      </c>
      <c r="P357" s="157">
        <f>+'PROGRAMA 01 (CEG)'!V357+'PROGRAMA 02 (CEG)'!V357+'PROGRAMA 03 (CEG)'!V357+'PROGRAMA 04 (CEG)'!V357</f>
        <v>0</v>
      </c>
      <c r="Q357" s="157">
        <f>+'PROGRAMA 01 (CEG)'!W357+'PROGRAMA 02 (CEG)'!W357+'PROGRAMA 03 (CEG)'!W357+'PROGRAMA 04 (CEG)'!W357</f>
        <v>0</v>
      </c>
      <c r="R357" s="157">
        <f>+'PROGRAMA 01 (CEG)'!X357+'PROGRAMA 02 (CEG)'!X357+'PROGRAMA 03 (CEG)'!X357+'PROGRAMA 04 (CEG)'!X357</f>
        <v>0</v>
      </c>
      <c r="S357" s="157">
        <f>+'PROGRAMA 01 (CEG)'!Y357+'PROGRAMA 02 (CEG)'!Y357+'PROGRAMA 03 (CEG)'!Y357+'PROGRAMA 04 (CEG)'!Y357</f>
        <v>0</v>
      </c>
      <c r="T357" s="157" t="e">
        <f t="shared" si="44"/>
        <v>#DIV/0!</v>
      </c>
    </row>
    <row r="358" spans="1:20" ht="12" hidden="1" customHeight="1" x14ac:dyDescent="0.2">
      <c r="A358" s="167"/>
      <c r="B358" s="167"/>
      <c r="C358" s="167"/>
      <c r="D358" s="167"/>
      <c r="E358" s="167"/>
      <c r="F358" s="168"/>
      <c r="G358" s="200" t="s">
        <v>848</v>
      </c>
      <c r="H358" s="248"/>
      <c r="I358" s="200"/>
      <c r="J358" s="200" t="s">
        <v>851</v>
      </c>
      <c r="K358" s="200"/>
      <c r="L358" s="170" t="s">
        <v>852</v>
      </c>
      <c r="M358" s="157" t="e">
        <f>+'PROGRAMA 01 (CEG)'!L358+'PROGRAMA 02 (CEG)'!L358+'PROGRAMA 03 (CEG)'!L358+'PROGRAMA 04 (CEG)'!L358</f>
        <v>#VALUE!</v>
      </c>
      <c r="N358" s="157">
        <f>+'PROGRAMA 01 (CEG)'!M358+'PROGRAMA 02 (CEG)'!M358+'PROGRAMA 03 (CEG)'!M358+'PROGRAMA 04 (CEG)'!M358</f>
        <v>0</v>
      </c>
      <c r="O358" s="157">
        <f>+'PROGRAMA 01 (CEG)'!U358+'PROGRAMA 02 (CEG)'!U358+'PROGRAMA 03 (CEG)'!U358+'PROGRAMA 04 (CEG)'!U358</f>
        <v>0</v>
      </c>
      <c r="P358" s="157">
        <f>+'PROGRAMA 01 (CEG)'!V358+'PROGRAMA 02 (CEG)'!V358+'PROGRAMA 03 (CEG)'!V358+'PROGRAMA 04 (CEG)'!V358</f>
        <v>0</v>
      </c>
      <c r="Q358" s="157">
        <f>+'PROGRAMA 01 (CEG)'!W358+'PROGRAMA 02 (CEG)'!W358+'PROGRAMA 03 (CEG)'!W358+'PROGRAMA 04 (CEG)'!W358</f>
        <v>0</v>
      </c>
      <c r="R358" s="157">
        <f>+'PROGRAMA 01 (CEG)'!X358+'PROGRAMA 02 (CEG)'!X358+'PROGRAMA 03 (CEG)'!X358+'PROGRAMA 04 (CEG)'!X358</f>
        <v>0</v>
      </c>
      <c r="S358" s="157">
        <f>+'PROGRAMA 01 (CEG)'!Y358+'PROGRAMA 02 (CEG)'!Y358+'PROGRAMA 03 (CEG)'!Y358+'PROGRAMA 04 (CEG)'!Y358</f>
        <v>0</v>
      </c>
      <c r="T358" s="157" t="e">
        <f t="shared" si="44"/>
        <v>#DIV/0!</v>
      </c>
    </row>
    <row r="359" spans="1:20" ht="12" hidden="1" customHeight="1" x14ac:dyDescent="0.2">
      <c r="A359" s="167"/>
      <c r="B359" s="167"/>
      <c r="C359" s="167"/>
      <c r="D359" s="167"/>
      <c r="E359" s="167" t="s">
        <v>3</v>
      </c>
      <c r="F359" s="168"/>
      <c r="G359" s="200" t="s">
        <v>848</v>
      </c>
      <c r="H359" s="248"/>
      <c r="I359" s="200"/>
      <c r="J359" s="200" t="s">
        <v>853</v>
      </c>
      <c r="K359" s="200"/>
      <c r="L359" s="170" t="s">
        <v>854</v>
      </c>
      <c r="M359" s="157" t="e">
        <f>+'PROGRAMA 01 (CEG)'!L359+'PROGRAMA 02 (CEG)'!L359+'PROGRAMA 03 (CEG)'!L359+'PROGRAMA 04 (CEG)'!L359</f>
        <v>#VALUE!</v>
      </c>
      <c r="N359" s="157">
        <f>+'PROGRAMA 01 (CEG)'!M359+'PROGRAMA 02 (CEG)'!M359+'PROGRAMA 03 (CEG)'!M359+'PROGRAMA 04 (CEG)'!M359</f>
        <v>0</v>
      </c>
      <c r="O359" s="157">
        <f>+'PROGRAMA 01 (CEG)'!U359+'PROGRAMA 02 (CEG)'!U359+'PROGRAMA 03 (CEG)'!U359+'PROGRAMA 04 (CEG)'!U359</f>
        <v>0</v>
      </c>
      <c r="P359" s="157">
        <f>+'PROGRAMA 01 (CEG)'!V359+'PROGRAMA 02 (CEG)'!V359+'PROGRAMA 03 (CEG)'!V359+'PROGRAMA 04 (CEG)'!V359</f>
        <v>0</v>
      </c>
      <c r="Q359" s="157">
        <f>+'PROGRAMA 01 (CEG)'!W359+'PROGRAMA 02 (CEG)'!W359+'PROGRAMA 03 (CEG)'!W359+'PROGRAMA 04 (CEG)'!W359</f>
        <v>0</v>
      </c>
      <c r="R359" s="157">
        <f>+'PROGRAMA 01 (CEG)'!X359+'PROGRAMA 02 (CEG)'!X359+'PROGRAMA 03 (CEG)'!X359+'PROGRAMA 04 (CEG)'!X359</f>
        <v>0</v>
      </c>
      <c r="S359" s="157">
        <f>+'PROGRAMA 01 (CEG)'!Y359+'PROGRAMA 02 (CEG)'!Y359+'PROGRAMA 03 (CEG)'!Y359+'PROGRAMA 04 (CEG)'!Y359</f>
        <v>0</v>
      </c>
      <c r="T359" s="157" t="e">
        <f t="shared" si="44"/>
        <v>#DIV/0!</v>
      </c>
    </row>
    <row r="360" spans="1:20" ht="6.45" customHeight="1" x14ac:dyDescent="0.2">
      <c r="A360" s="167"/>
      <c r="B360" s="167"/>
      <c r="C360" s="167"/>
      <c r="D360" s="167"/>
      <c r="E360" s="167"/>
      <c r="F360" s="168"/>
      <c r="G360" s="170"/>
      <c r="H360" s="248"/>
      <c r="I360" s="170"/>
      <c r="J360" s="200"/>
      <c r="K360" s="200"/>
      <c r="L360" s="170"/>
      <c r="M360" s="157"/>
      <c r="O360" s="157"/>
      <c r="P360" s="157"/>
      <c r="Q360" s="157"/>
      <c r="R360" s="157"/>
      <c r="S360" s="157"/>
    </row>
    <row r="361" spans="1:20" ht="12" customHeight="1" x14ac:dyDescent="0.2">
      <c r="D361" s="208"/>
      <c r="E361" s="201"/>
      <c r="F361" s="226"/>
      <c r="G361" s="200" t="s">
        <v>3</v>
      </c>
      <c r="H361" s="248"/>
      <c r="I361" s="200"/>
      <c r="J361" s="199">
        <v>9</v>
      </c>
      <c r="K361" s="199"/>
      <c r="L361" s="209" t="s">
        <v>211</v>
      </c>
      <c r="M361" s="157"/>
    </row>
    <row r="362" spans="1:20" s="175" customFormat="1" ht="20.100000000000001" customHeight="1" x14ac:dyDescent="0.2">
      <c r="A362" s="215">
        <v>4</v>
      </c>
      <c r="B362" s="331" t="s">
        <v>855</v>
      </c>
      <c r="C362" s="331"/>
      <c r="D362" s="331"/>
      <c r="E362" s="171"/>
      <c r="F362" s="172" t="s">
        <v>3</v>
      </c>
      <c r="G362" s="171" t="s">
        <v>3</v>
      </c>
      <c r="H362" s="253">
        <f>+P362</f>
        <v>0</v>
      </c>
      <c r="I362" s="171"/>
      <c r="J362" s="171" t="s">
        <v>212</v>
      </c>
      <c r="K362" s="173"/>
      <c r="L362" s="171" t="s">
        <v>856</v>
      </c>
      <c r="M362" s="174">
        <f>+M364</f>
        <v>12890569703</v>
      </c>
      <c r="N362" s="174">
        <f t="shared" ref="N362:S362" si="45">+N364</f>
        <v>3625672342</v>
      </c>
      <c r="O362" s="174">
        <f t="shared" si="45"/>
        <v>0</v>
      </c>
      <c r="P362" s="174">
        <f t="shared" si="45"/>
        <v>0</v>
      </c>
      <c r="Q362" s="174">
        <f t="shared" si="45"/>
        <v>0</v>
      </c>
      <c r="R362" s="174">
        <f t="shared" si="45"/>
        <v>0</v>
      </c>
      <c r="S362" s="174">
        <f t="shared" si="45"/>
        <v>3625672342</v>
      </c>
      <c r="T362" s="174">
        <f t="shared" si="44"/>
        <v>0</v>
      </c>
    </row>
    <row r="363" spans="1:20" ht="12" hidden="1" customHeight="1" x14ac:dyDescent="0.2">
      <c r="A363" s="167"/>
      <c r="B363" s="167"/>
      <c r="C363" s="167"/>
      <c r="D363" s="167"/>
      <c r="E363" s="167"/>
      <c r="F363" s="168"/>
      <c r="G363" s="200">
        <v>4</v>
      </c>
      <c r="H363" s="248"/>
      <c r="I363" s="200"/>
      <c r="J363" s="200" t="s">
        <v>214</v>
      </c>
      <c r="K363" s="200"/>
      <c r="L363" s="170" t="s">
        <v>857</v>
      </c>
      <c r="M363" s="157">
        <v>0</v>
      </c>
      <c r="N363" s="157">
        <v>0</v>
      </c>
      <c r="T363" s="157" t="e">
        <f t="shared" si="44"/>
        <v>#DIV/0!</v>
      </c>
    </row>
    <row r="364" spans="1:20" ht="12" customHeight="1" x14ac:dyDescent="0.2">
      <c r="A364" s="167"/>
      <c r="B364" s="167"/>
      <c r="C364" s="167"/>
      <c r="D364" s="167"/>
      <c r="E364" s="167"/>
      <c r="F364" s="168"/>
      <c r="G364" s="200">
        <v>4</v>
      </c>
      <c r="H364" s="248"/>
      <c r="I364" s="200"/>
      <c r="J364" s="200" t="s">
        <v>216</v>
      </c>
      <c r="K364" s="200"/>
      <c r="L364" s="170" t="s">
        <v>858</v>
      </c>
      <c r="M364" s="157">
        <f>+CONSOLIDADO!C219</f>
        <v>12890569703</v>
      </c>
      <c r="N364" s="157">
        <f>+'PROGRAMA 01 (CEG)'!M364+'PROGRAMA 02 (CEG)'!M364+'PROGRAMA 03 (CEG)'!M364+'PROGRAMA 04 (CEG)'!M364</f>
        <v>3625672342</v>
      </c>
      <c r="O364" s="157">
        <f>+'PROGRAMA 01 (CEG)'!N364+'PROGRAMA 02 (CEG)'!N364+'PROGRAMA 03 (CEG)'!N364+'PROGRAMA 04 (CEG)'!N364</f>
        <v>0</v>
      </c>
      <c r="P364" s="157">
        <f>+'PROGRAMA 01 (CEG)'!O364+'PROGRAMA 02 (CEG)'!O364+'PROGRAMA 03 (CEG)'!O364+'PROGRAMA 04 (CEG)'!O364</f>
        <v>0</v>
      </c>
      <c r="Q364" s="157">
        <f>+'PROGRAMA 01 (CEG)'!P364+'PROGRAMA 02 (CEG)'!P364+'PROGRAMA 03 (CEG)'!P364+'PROGRAMA 04 (CEG)'!P364</f>
        <v>0</v>
      </c>
      <c r="R364" s="157">
        <f>+'PROGRAMA 01 (CEG)'!Q364+'PROGRAMA 02 (CEG)'!Q364+'PROGRAMA 03 (CEG)'!Q364+'PROGRAMA 04 (CEG)'!Q364</f>
        <v>0</v>
      </c>
      <c r="S364" s="157">
        <f>+'PROGRAMA 01 (CEG)'!R364+'PROGRAMA 02 (CEG)'!R364+'PROGRAMA 03 (CEG)'!R364+'PROGRAMA 04 (CEG)'!R364</f>
        <v>3625672342</v>
      </c>
      <c r="T364" s="157">
        <f t="shared" si="44"/>
        <v>0</v>
      </c>
    </row>
    <row r="365" spans="1:20" ht="12" hidden="1" customHeight="1" thickBot="1" x14ac:dyDescent="0.25">
      <c r="M365" s="157">
        <v>0</v>
      </c>
      <c r="N365" s="157">
        <v>0</v>
      </c>
      <c r="O365" s="205"/>
      <c r="P365" s="205"/>
      <c r="Q365" s="205"/>
      <c r="R365" s="205"/>
      <c r="S365" s="205"/>
      <c r="T365" s="205" t="e">
        <f t="shared" si="44"/>
        <v>#DIV/0!</v>
      </c>
    </row>
    <row r="366" spans="1:20" ht="7.5" hidden="1" customHeight="1" thickBot="1" x14ac:dyDescent="0.25">
      <c r="A366" s="204"/>
      <c r="B366" s="204"/>
      <c r="C366" s="204"/>
      <c r="D366" s="204"/>
      <c r="E366" s="204" t="s">
        <v>3</v>
      </c>
      <c r="F366" s="205"/>
      <c r="G366" s="222"/>
      <c r="H366" s="250"/>
      <c r="I366" s="222"/>
      <c r="J366" s="206"/>
      <c r="K366" s="206"/>
      <c r="L366" s="204"/>
      <c r="M366" s="205"/>
      <c r="N366" s="205"/>
      <c r="O366" s="205"/>
      <c r="P366" s="205"/>
      <c r="Q366" s="205"/>
      <c r="R366" s="205"/>
      <c r="S366" s="205"/>
      <c r="T366" s="205" t="e">
        <f t="shared" si="44"/>
        <v>#DIV/0!</v>
      </c>
    </row>
    <row r="367" spans="1:20" x14ac:dyDescent="0.2">
      <c r="G367" s="181"/>
      <c r="H367" s="224"/>
      <c r="I367" s="181"/>
      <c r="J367" s="181"/>
      <c r="K367" s="181"/>
      <c r="M367" s="157"/>
      <c r="O367" s="157"/>
      <c r="P367" s="157"/>
      <c r="Q367" s="157"/>
      <c r="R367" s="157"/>
      <c r="S367" s="157"/>
    </row>
    <row r="368" spans="1:20" s="229" customFormat="1" ht="30" customHeight="1" x14ac:dyDescent="0.3">
      <c r="A368" s="319" t="s">
        <v>859</v>
      </c>
      <c r="B368" s="319"/>
      <c r="C368" s="319"/>
      <c r="D368" s="319"/>
      <c r="E368" s="227"/>
      <c r="F368" s="228" t="e">
        <f>+F10+F243+F362</f>
        <v>#VALUE!</v>
      </c>
      <c r="G368" s="227"/>
      <c r="H368" s="228">
        <f>+H362+H10+H243</f>
        <v>2406367287.3199997</v>
      </c>
      <c r="I368" s="227"/>
      <c r="J368" s="227"/>
      <c r="K368" s="227"/>
      <c r="L368" s="227"/>
      <c r="M368" s="228">
        <f>+M362+M10+M243</f>
        <v>19045965399.739998</v>
      </c>
      <c r="N368" s="228">
        <f t="shared" ref="N368:S368" si="46">+N362+N10+N243</f>
        <v>14068941955.74</v>
      </c>
      <c r="O368" s="228">
        <f t="shared" si="46"/>
        <v>6063978494.8500013</v>
      </c>
      <c r="P368" s="228">
        <f t="shared" si="46"/>
        <v>2406367287.3200002</v>
      </c>
      <c r="Q368" s="228">
        <f t="shared" si="46"/>
        <v>0</v>
      </c>
      <c r="R368" s="228">
        <f t="shared" si="46"/>
        <v>8470345782.170001</v>
      </c>
      <c r="S368" s="228">
        <f t="shared" si="46"/>
        <v>5598596173.5699997</v>
      </c>
      <c r="T368" s="228">
        <f t="shared" si="44"/>
        <v>60.205989965820969</v>
      </c>
    </row>
    <row r="369" spans="13:19" hidden="1" x14ac:dyDescent="0.2"/>
    <row r="370" spans="13:19" hidden="1" x14ac:dyDescent="0.2"/>
    <row r="371" spans="13:19" hidden="1" x14ac:dyDescent="0.2">
      <c r="N371" s="157">
        <f>+CONSOLIDADO!F10</f>
        <v>14068941955.74</v>
      </c>
      <c r="O371" s="157">
        <f>+CONSOLIDADO!G10</f>
        <v>6063978494.8500013</v>
      </c>
      <c r="P371" s="157">
        <f>+CONSOLIDADO!H10</f>
        <v>2406367287.3200002</v>
      </c>
      <c r="Q371" s="157">
        <f>+CONSOLIDADO!I10</f>
        <v>0</v>
      </c>
      <c r="R371" s="157">
        <f>+CONSOLIDADO!J10</f>
        <v>8470345782.170001</v>
      </c>
      <c r="S371" s="157">
        <f>+CONSOLIDADO!K10</f>
        <v>5598596173.5699997</v>
      </c>
    </row>
    <row r="372" spans="13:19" hidden="1" x14ac:dyDescent="0.2">
      <c r="O372" s="157"/>
      <c r="P372" s="157"/>
      <c r="Q372" s="157"/>
      <c r="R372" s="157"/>
      <c r="S372" s="157"/>
    </row>
    <row r="373" spans="13:19" hidden="1" x14ac:dyDescent="0.2">
      <c r="N373" s="157">
        <f t="shared" ref="N373:S373" si="47">+N368-N371</f>
        <v>0</v>
      </c>
      <c r="O373" s="157">
        <f t="shared" si="47"/>
        <v>0</v>
      </c>
      <c r="P373" s="157">
        <f t="shared" si="47"/>
        <v>0</v>
      </c>
      <c r="Q373" s="157">
        <f t="shared" si="47"/>
        <v>0</v>
      </c>
      <c r="R373" s="157">
        <f t="shared" si="47"/>
        <v>0</v>
      </c>
      <c r="S373" s="157">
        <f t="shared" si="47"/>
        <v>0</v>
      </c>
    </row>
    <row r="374" spans="13:19" hidden="1" x14ac:dyDescent="0.2"/>
    <row r="375" spans="13:19" hidden="1" x14ac:dyDescent="0.2"/>
    <row r="376" spans="13:19" hidden="1" x14ac:dyDescent="0.2"/>
    <row r="378" spans="13:19" x14ac:dyDescent="0.2">
      <c r="M378" s="264"/>
      <c r="O378" s="157"/>
      <c r="P378" s="157"/>
      <c r="Q378" s="157"/>
      <c r="R378" s="157"/>
      <c r="S378" s="157"/>
    </row>
    <row r="379" spans="13:19" x14ac:dyDescent="0.2">
      <c r="M379" s="157"/>
    </row>
    <row r="380" spans="13:19" x14ac:dyDescent="0.2">
      <c r="M380" s="264"/>
      <c r="N380" s="264"/>
      <c r="O380" s="264"/>
      <c r="P380" s="264"/>
      <c r="Q380" s="264"/>
      <c r="R380" s="264"/>
      <c r="S380" s="264"/>
    </row>
    <row r="381" spans="13:19" x14ac:dyDescent="0.2">
      <c r="P381" s="157"/>
      <c r="Q381" s="157"/>
      <c r="R381" s="157"/>
      <c r="S381" s="157"/>
    </row>
  </sheetData>
  <mergeCells count="23">
    <mergeCell ref="R7:R8"/>
    <mergeCell ref="M7:M8"/>
    <mergeCell ref="S7:S8"/>
    <mergeCell ref="T7:T8"/>
    <mergeCell ref="A1:T1"/>
    <mergeCell ref="A2:T2"/>
    <mergeCell ref="A3:T3"/>
    <mergeCell ref="A4:T4"/>
    <mergeCell ref="A5:N5"/>
    <mergeCell ref="A368:D368"/>
    <mergeCell ref="Q7:Q8"/>
    <mergeCell ref="L7:L8"/>
    <mergeCell ref="N7:N8"/>
    <mergeCell ref="O7:O8"/>
    <mergeCell ref="A7:F8"/>
    <mergeCell ref="P7:P8"/>
    <mergeCell ref="D216:E216"/>
    <mergeCell ref="B362:D362"/>
    <mergeCell ref="B10:D10"/>
    <mergeCell ref="D200:E200"/>
    <mergeCell ref="G7:H7"/>
    <mergeCell ref="G8:H8"/>
    <mergeCell ref="C198:D198"/>
  </mergeCells>
  <printOptions horizontalCentered="1"/>
  <pageMargins left="0.59055118110236227" right="0.59055118110236227" top="0.59055118110236227" bottom="0.59055118110236227" header="0.59055118110236227" footer="0.59055118110236227"/>
  <pageSetup scale="50" firstPageNumber="14" orientation="landscape" useFirstPageNumber="1" r:id="rId1"/>
  <headerFooter>
    <oddFooter>&amp;C&amp;P</oddFooter>
  </headerFooter>
  <ignoredErrors>
    <ignoredError sqref="N23:T51 I198:I376 B12 J23:L376 N60:T67 N57:P59 R57:T59 N69:T69 O68:T68 N72:T103 O70:T71 N106:T111 N114:T118 O112:T113 N53:T56 O52:T52 N120:T144 O119:R119 N150:T201 O145:T149 N215:T376 O214:T214 T119 N203:T213 N202:S202 O104:T105 A199:G361 A198:C198 E198:G198 A363:G376 A362:B362 E362:G36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showGridLines="0" tabSelected="1" zoomScale="81" zoomScaleNormal="81" workbookViewId="0">
      <pane xSplit="9" ySplit="8" topLeftCell="J9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baseColWidth="10" defaultColWidth="11.44140625" defaultRowHeight="11.4" x14ac:dyDescent="0.2"/>
  <cols>
    <col min="1" max="1" width="1.6640625" style="156" customWidth="1"/>
    <col min="2" max="2" width="7.6640625" style="156" customWidth="1"/>
    <col min="3" max="3" width="7.44140625" style="156" customWidth="1"/>
    <col min="4" max="4" width="9.33203125" style="156" customWidth="1"/>
    <col min="5" max="5" width="19.33203125" style="156" customWidth="1"/>
    <col min="6" max="6" width="15.109375" style="157" hidden="1" customWidth="1"/>
    <col min="7" max="7" width="5.88671875" style="156" bestFit="1" customWidth="1"/>
    <col min="8" max="8" width="13.33203125" style="230" bestFit="1" customWidth="1"/>
    <col min="9" max="9" width="2.6640625" style="156" hidden="1" customWidth="1"/>
    <col min="10" max="10" width="8.6640625" style="156" customWidth="1"/>
    <col min="11" max="11" width="2.33203125" style="156" hidden="1" customWidth="1"/>
    <col min="12" max="12" width="66.5546875" style="156" customWidth="1"/>
    <col min="13" max="13" width="14" style="157" customWidth="1"/>
    <col min="14" max="14" width="18" style="157" bestFit="1" customWidth="1"/>
    <col min="15" max="15" width="13.6640625" style="157" customWidth="1"/>
    <col min="16" max="16" width="11.6640625" style="157" customWidth="1"/>
    <col min="17" max="17" width="18" style="157" bestFit="1" customWidth="1"/>
    <col min="18" max="18" width="13" style="157" customWidth="1"/>
    <col min="19" max="19" width="7.109375" style="157" bestFit="1" customWidth="1"/>
    <col min="20" max="16384" width="11.44140625" style="156"/>
  </cols>
  <sheetData>
    <row r="1" spans="1:19" x14ac:dyDescent="0.2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156"/>
    </row>
    <row r="2" spans="1:19" x14ac:dyDescent="0.2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156"/>
    </row>
    <row r="3" spans="1:19" x14ac:dyDescent="0.2">
      <c r="A3" s="335" t="s">
        <v>383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156"/>
    </row>
    <row r="4" spans="1:19" x14ac:dyDescent="0.2">
      <c r="A4" s="336" t="s">
        <v>384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156"/>
    </row>
    <row r="5" spans="1:19" x14ac:dyDescent="0.2">
      <c r="A5" s="336" t="s">
        <v>860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</row>
    <row r="6" spans="1:19" ht="22.5" customHeight="1" x14ac:dyDescent="0.2">
      <c r="A6" s="158"/>
      <c r="B6" s="158" t="s">
        <v>3</v>
      </c>
      <c r="C6" s="159"/>
      <c r="D6" s="159"/>
      <c r="E6" s="159"/>
      <c r="F6" s="160" t="s">
        <v>3</v>
      </c>
      <c r="G6" s="159"/>
      <c r="H6" s="245"/>
      <c r="I6" s="159"/>
    </row>
    <row r="7" spans="1:19" ht="36" customHeight="1" x14ac:dyDescent="0.2">
      <c r="A7" s="324" t="s">
        <v>383</v>
      </c>
      <c r="B7" s="325"/>
      <c r="C7" s="325"/>
      <c r="D7" s="325"/>
      <c r="E7" s="325"/>
      <c r="F7" s="326"/>
      <c r="G7" s="332" t="s">
        <v>385</v>
      </c>
      <c r="H7" s="333"/>
      <c r="I7" s="162"/>
      <c r="J7" s="161" t="s">
        <v>385</v>
      </c>
      <c r="K7" s="163"/>
      <c r="L7" s="338" t="s">
        <v>386</v>
      </c>
      <c r="M7" s="320" t="str">
        <f>+'CLASIF.ECONOMICO DEL GTO'!N7:N8</f>
        <v>PRESUPUESTO ORDINARIO MODIFICADO</v>
      </c>
      <c r="N7" s="320" t="str">
        <f>+'CLASIF.ECONOMICO DEL GTO'!O7:O8</f>
        <v>EGRESOS ACUMULADOS AL 30/09/2021</v>
      </c>
      <c r="O7" s="320" t="str">
        <f>+'CLASIF.ECONOMICO DEL GTO'!P7:P8</f>
        <v>EGRESOS DEL PERIODO AL 31/12/2021</v>
      </c>
      <c r="P7" s="320" t="str">
        <f>+'CLASIF.ECONOMICO DEL GTO'!Q7:Q8</f>
        <v>RESERVAS AL 31/12/2021</v>
      </c>
      <c r="Q7" s="320" t="str">
        <f>+'CLASIF.ECONOMICO DEL GTO'!R7:R8</f>
        <v>TOTAL EGRESOS DEL PERIODO AL 31/12/2021</v>
      </c>
      <c r="R7" s="320" t="str">
        <f>+'CLASIF.ECONOMICO DEL GTO'!S7:S8</f>
        <v>SALDO DISPONIBLE AL 31/12/2021</v>
      </c>
      <c r="S7" s="320" t="s">
        <v>388</v>
      </c>
    </row>
    <row r="8" spans="1:19" ht="20.25" customHeight="1" thickBot="1" x14ac:dyDescent="0.25">
      <c r="A8" s="327"/>
      <c r="B8" s="328"/>
      <c r="C8" s="328"/>
      <c r="D8" s="328"/>
      <c r="E8" s="328"/>
      <c r="F8" s="329"/>
      <c r="G8" s="340" t="s">
        <v>389</v>
      </c>
      <c r="H8" s="341"/>
      <c r="I8" s="164"/>
      <c r="J8" s="165" t="s">
        <v>390</v>
      </c>
      <c r="K8" s="166"/>
      <c r="L8" s="339"/>
      <c r="M8" s="321"/>
      <c r="N8" s="321"/>
      <c r="O8" s="321"/>
      <c r="P8" s="321"/>
      <c r="Q8" s="321"/>
      <c r="R8" s="321"/>
      <c r="S8" s="321"/>
    </row>
    <row r="9" spans="1:19" ht="12" customHeight="1" x14ac:dyDescent="0.2">
      <c r="A9" s="167"/>
      <c r="B9" s="167"/>
      <c r="C9" s="167"/>
      <c r="D9" s="167"/>
      <c r="E9" s="167"/>
      <c r="F9" s="168"/>
      <c r="G9" s="169"/>
      <c r="H9" s="245"/>
      <c r="I9" s="170"/>
      <c r="J9" s="170"/>
      <c r="K9" s="170"/>
      <c r="L9" s="167"/>
    </row>
    <row r="10" spans="1:19" s="175" customFormat="1" ht="20.100000000000001" customHeight="1" x14ac:dyDescent="0.2">
      <c r="A10" s="171">
        <v>1</v>
      </c>
      <c r="B10" s="331" t="s">
        <v>391</v>
      </c>
      <c r="C10" s="331"/>
      <c r="D10" s="331"/>
      <c r="E10" s="171"/>
      <c r="F10" s="172" t="s">
        <v>3</v>
      </c>
      <c r="G10" s="173"/>
      <c r="H10" s="268">
        <f>+H12+H198</f>
        <v>506433285.70999992</v>
      </c>
      <c r="I10" s="173"/>
      <c r="J10" s="173"/>
      <c r="K10" s="173"/>
      <c r="L10" s="173"/>
      <c r="M10" s="174">
        <f t="shared" ref="M10:R10" si="0">+M12+M198</f>
        <v>2064622169.4400001</v>
      </c>
      <c r="N10" s="174">
        <f t="shared" si="0"/>
        <v>1320316846.03</v>
      </c>
      <c r="O10" s="174">
        <f t="shared" si="0"/>
        <v>506433285.70999986</v>
      </c>
      <c r="P10" s="174">
        <f t="shared" si="0"/>
        <v>0</v>
      </c>
      <c r="Q10" s="174">
        <f t="shared" si="0"/>
        <v>1826750131.74</v>
      </c>
      <c r="R10" s="174">
        <f t="shared" si="0"/>
        <v>237872037.69999999</v>
      </c>
      <c r="S10" s="174">
        <f>+Q10/M10*100</f>
        <v>88.478664947954158</v>
      </c>
    </row>
    <row r="11" spans="1:19" ht="12" customHeight="1" x14ac:dyDescent="0.2">
      <c r="A11" s="167"/>
      <c r="B11" s="167"/>
      <c r="C11" s="167"/>
      <c r="D11" s="167"/>
      <c r="E11" s="167"/>
      <c r="F11" s="168"/>
      <c r="G11" s="170"/>
      <c r="H11" s="248"/>
      <c r="I11" s="170"/>
      <c r="J11" s="170"/>
      <c r="K11" s="170"/>
      <c r="L11" s="167"/>
    </row>
    <row r="12" spans="1:19" s="181" customFormat="1" ht="12" customHeight="1" x14ac:dyDescent="0.2">
      <c r="A12" s="176"/>
      <c r="B12" s="177" t="s">
        <v>392</v>
      </c>
      <c r="C12" s="178" t="s">
        <v>393</v>
      </c>
      <c r="D12" s="178"/>
      <c r="E12" s="178"/>
      <c r="F12" s="179" t="s">
        <v>3</v>
      </c>
      <c r="G12" s="176"/>
      <c r="H12" s="269">
        <f>+H14+H52+H115</f>
        <v>500525575.42999995</v>
      </c>
      <c r="I12" s="176"/>
      <c r="J12" s="176"/>
      <c r="K12" s="176"/>
      <c r="L12" s="176"/>
      <c r="M12" s="180">
        <f t="shared" ref="M12:R12" si="1">+M14+M52+M115</f>
        <v>2044222169.4400001</v>
      </c>
      <c r="N12" s="180">
        <f t="shared" si="1"/>
        <v>1305824556.3099999</v>
      </c>
      <c r="O12" s="180">
        <f t="shared" si="1"/>
        <v>500525575.42999989</v>
      </c>
      <c r="P12" s="180">
        <f t="shared" si="1"/>
        <v>0</v>
      </c>
      <c r="Q12" s="180">
        <f t="shared" si="1"/>
        <v>1806350131.74</v>
      </c>
      <c r="R12" s="180">
        <f t="shared" si="1"/>
        <v>237872037.69999999</v>
      </c>
      <c r="S12" s="180">
        <f>+Q12/M12*100</f>
        <v>88.363689560946142</v>
      </c>
    </row>
    <row r="13" spans="1:19" ht="12" customHeight="1" x14ac:dyDescent="0.2">
      <c r="A13" s="167"/>
      <c r="B13" s="167"/>
      <c r="C13" s="167"/>
      <c r="D13" s="167"/>
      <c r="E13" s="167"/>
      <c r="F13" s="168"/>
      <c r="G13" s="170"/>
      <c r="H13" s="248"/>
      <c r="I13" s="170"/>
      <c r="J13" s="170"/>
      <c r="K13" s="170"/>
      <c r="L13" s="167"/>
    </row>
    <row r="14" spans="1:19" ht="12" customHeight="1" x14ac:dyDescent="0.2">
      <c r="A14" s="182"/>
      <c r="B14" s="182"/>
      <c r="C14" s="183" t="s">
        <v>394</v>
      </c>
      <c r="D14" s="184" t="s">
        <v>15</v>
      </c>
      <c r="E14" s="184"/>
      <c r="F14" s="185" t="s">
        <v>3</v>
      </c>
      <c r="G14" s="183" t="s">
        <v>394</v>
      </c>
      <c r="H14" s="271">
        <f>+H16+H38</f>
        <v>367303735.43999994</v>
      </c>
      <c r="I14" s="183"/>
      <c r="J14" s="183">
        <v>0</v>
      </c>
      <c r="K14" s="183"/>
      <c r="L14" s="186" t="s">
        <v>15</v>
      </c>
      <c r="M14" s="185">
        <f t="shared" ref="M14:R14" si="2">+M17+M23+M29+M39+M35+M45</f>
        <v>1423334010</v>
      </c>
      <c r="N14" s="185">
        <f t="shared" si="2"/>
        <v>956676261.68999994</v>
      </c>
      <c r="O14" s="185">
        <f t="shared" si="2"/>
        <v>367303735.43999994</v>
      </c>
      <c r="P14" s="185">
        <f t="shared" si="2"/>
        <v>0</v>
      </c>
      <c r="Q14" s="185">
        <f t="shared" si="2"/>
        <v>1323979997.1300001</v>
      </c>
      <c r="R14" s="185">
        <f t="shared" si="2"/>
        <v>99354012.869999975</v>
      </c>
      <c r="S14" s="185">
        <f>+Q14/M14*100</f>
        <v>93.019627707062241</v>
      </c>
    </row>
    <row r="15" spans="1:19" ht="12" customHeight="1" x14ac:dyDescent="0.2">
      <c r="A15" s="167"/>
      <c r="B15" s="167"/>
      <c r="C15" s="167"/>
      <c r="D15" s="167"/>
      <c r="E15" s="167"/>
      <c r="G15" s="170"/>
      <c r="H15" s="248"/>
      <c r="I15" s="170"/>
      <c r="J15" s="170"/>
      <c r="K15" s="170"/>
      <c r="L15" s="167"/>
    </row>
    <row r="16" spans="1:19" s="190" customFormat="1" ht="12" customHeight="1" x14ac:dyDescent="0.2">
      <c r="A16" s="187"/>
      <c r="B16" s="187"/>
      <c r="C16" s="187"/>
      <c r="D16" s="188" t="s">
        <v>395</v>
      </c>
      <c r="E16" s="187" t="s">
        <v>396</v>
      </c>
      <c r="F16" s="189" t="s">
        <v>3</v>
      </c>
      <c r="G16" s="187"/>
      <c r="H16" s="252">
        <f>+O16</f>
        <v>308916683.64999998</v>
      </c>
      <c r="I16" s="187"/>
      <c r="J16" s="187"/>
      <c r="K16" s="187"/>
      <c r="L16" s="187"/>
      <c r="M16" s="189">
        <f t="shared" ref="M16:R16" si="3">+M17+M23+M29+M35</f>
        <v>1149643889</v>
      </c>
      <c r="N16" s="189">
        <f t="shared" si="3"/>
        <v>759098859.33999991</v>
      </c>
      <c r="O16" s="189">
        <f t="shared" si="3"/>
        <v>308916683.64999998</v>
      </c>
      <c r="P16" s="189">
        <f t="shared" si="3"/>
        <v>0</v>
      </c>
      <c r="Q16" s="189">
        <f t="shared" si="3"/>
        <v>1068015542.99</v>
      </c>
      <c r="R16" s="189">
        <f t="shared" si="3"/>
        <v>81628346.00999999</v>
      </c>
      <c r="S16" s="189">
        <f>+Q16/M16*100</f>
        <v>92.899684259531597</v>
      </c>
    </row>
    <row r="17" spans="1:19" ht="12" customHeight="1" x14ac:dyDescent="0.2">
      <c r="A17" s="167"/>
      <c r="B17" s="167"/>
      <c r="C17" s="167"/>
      <c r="D17" s="167"/>
      <c r="E17" s="167"/>
      <c r="G17" s="191" t="s">
        <v>395</v>
      </c>
      <c r="H17" s="244"/>
      <c r="I17" s="191"/>
      <c r="J17" s="191" t="s">
        <v>397</v>
      </c>
      <c r="K17" s="191"/>
      <c r="L17" s="192" t="s">
        <v>398</v>
      </c>
      <c r="M17" s="193">
        <f t="shared" ref="M17:R17" si="4">+M18+M19+M20+M22</f>
        <v>519487068</v>
      </c>
      <c r="N17" s="193">
        <f t="shared" si="4"/>
        <v>364893880.84999996</v>
      </c>
      <c r="O17" s="193">
        <f t="shared" si="4"/>
        <v>117791315.55</v>
      </c>
      <c r="P17" s="193">
        <f t="shared" si="4"/>
        <v>0</v>
      </c>
      <c r="Q17" s="193">
        <f t="shared" si="4"/>
        <v>482685196.39999998</v>
      </c>
      <c r="R17" s="193">
        <f t="shared" si="4"/>
        <v>36801871.600000024</v>
      </c>
      <c r="S17" s="193">
        <f>+Q17/M17*100</f>
        <v>92.915729020611536</v>
      </c>
    </row>
    <row r="18" spans="1:19" ht="12" customHeight="1" x14ac:dyDescent="0.2">
      <c r="A18" s="167"/>
      <c r="B18" s="167"/>
      <c r="C18" s="167"/>
      <c r="D18" s="167"/>
      <c r="E18" s="167"/>
      <c r="G18" s="194" t="s">
        <v>395</v>
      </c>
      <c r="H18" s="245"/>
      <c r="I18" s="194"/>
      <c r="J18" s="194" t="s">
        <v>18</v>
      </c>
      <c r="K18" s="194"/>
      <c r="L18" s="167" t="s">
        <v>399</v>
      </c>
      <c r="M18" s="157">
        <f>+'PROGRAMA 01'!F16</f>
        <v>512987068</v>
      </c>
      <c r="N18" s="157">
        <f>+'PROGRAMA 01'!G16</f>
        <v>361215247.84999996</v>
      </c>
      <c r="O18" s="157">
        <f>+'PROGRAMA 01'!H16</f>
        <v>117571315.55</v>
      </c>
      <c r="P18" s="157">
        <f>+CONSOLIDADO!I16</f>
        <v>0</v>
      </c>
      <c r="Q18" s="230">
        <f>+N18+O18</f>
        <v>478786563.39999998</v>
      </c>
      <c r="R18" s="230">
        <f t="shared" ref="R18:R81" si="5">+M18-P18-Q18</f>
        <v>34200504.600000024</v>
      </c>
      <c r="S18" s="230">
        <f t="shared" ref="S18:S81" si="6">+Q18/M18*100</f>
        <v>93.333066906864019</v>
      </c>
    </row>
    <row r="19" spans="1:19" ht="12" hidden="1" customHeight="1" x14ac:dyDescent="0.2">
      <c r="A19" s="167"/>
      <c r="B19" s="167"/>
      <c r="C19" s="167"/>
      <c r="D19" s="167"/>
      <c r="E19" s="167"/>
      <c r="G19" s="194" t="s">
        <v>395</v>
      </c>
      <c r="H19" s="245"/>
      <c r="I19" s="194"/>
      <c r="J19" s="194" t="s">
        <v>400</v>
      </c>
      <c r="K19" s="194"/>
      <c r="L19" s="167" t="s">
        <v>401</v>
      </c>
      <c r="M19" s="157">
        <f>+'PROGRAMA 01'!F17</f>
        <v>0</v>
      </c>
      <c r="N19" s="157">
        <v>0</v>
      </c>
      <c r="Q19" s="157">
        <f>+N19+O19</f>
        <v>0</v>
      </c>
      <c r="R19" s="157">
        <f t="shared" si="5"/>
        <v>0</v>
      </c>
      <c r="S19" s="157" t="e">
        <f t="shared" si="6"/>
        <v>#DIV/0!</v>
      </c>
    </row>
    <row r="20" spans="1:19" hidden="1" x14ac:dyDescent="0.2">
      <c r="A20" s="167"/>
      <c r="B20" s="167"/>
      <c r="C20" s="167"/>
      <c r="D20" s="167"/>
      <c r="E20" s="167"/>
      <c r="G20" s="194" t="s">
        <v>395</v>
      </c>
      <c r="H20" s="245"/>
      <c r="I20" s="194"/>
      <c r="J20" s="194" t="s">
        <v>19</v>
      </c>
      <c r="K20" s="194"/>
      <c r="L20" s="167" t="s">
        <v>402</v>
      </c>
      <c r="M20" s="157">
        <v>0</v>
      </c>
      <c r="N20" s="230">
        <v>0</v>
      </c>
      <c r="O20" s="230"/>
      <c r="P20" s="230"/>
      <c r="Q20" s="230">
        <f>+N20+O20</f>
        <v>0</v>
      </c>
      <c r="R20" s="230">
        <f t="shared" si="5"/>
        <v>0</v>
      </c>
      <c r="S20" s="230" t="e">
        <f t="shared" si="6"/>
        <v>#DIV/0!</v>
      </c>
    </row>
    <row r="21" spans="1:19" hidden="1" x14ac:dyDescent="0.2">
      <c r="A21" s="167"/>
      <c r="B21" s="167"/>
      <c r="C21" s="167"/>
      <c r="D21" s="167"/>
      <c r="E21" s="167"/>
      <c r="G21" s="194" t="s">
        <v>395</v>
      </c>
      <c r="H21" s="245"/>
      <c r="I21" s="194"/>
      <c r="J21" s="194" t="s">
        <v>403</v>
      </c>
      <c r="K21" s="194"/>
      <c r="L21" s="167" t="s">
        <v>404</v>
      </c>
      <c r="M21" s="157">
        <f>+'PROGRAMA 01'!F19</f>
        <v>0</v>
      </c>
      <c r="N21" s="157">
        <v>0</v>
      </c>
      <c r="Q21" s="157">
        <f>+N21+O21</f>
        <v>0</v>
      </c>
      <c r="R21" s="157">
        <f t="shared" si="5"/>
        <v>0</v>
      </c>
      <c r="S21" s="157" t="e">
        <f t="shared" si="6"/>
        <v>#DIV/0!</v>
      </c>
    </row>
    <row r="22" spans="1:19" x14ac:dyDescent="0.2">
      <c r="A22" s="167"/>
      <c r="B22" s="167"/>
      <c r="C22" s="167"/>
      <c r="D22" s="167"/>
      <c r="E22" s="167"/>
      <c r="G22" s="194" t="s">
        <v>395</v>
      </c>
      <c r="H22" s="245"/>
      <c r="I22" s="194"/>
      <c r="J22" s="194" t="s">
        <v>231</v>
      </c>
      <c r="K22" s="194"/>
      <c r="L22" s="167" t="s">
        <v>405</v>
      </c>
      <c r="M22" s="157">
        <f>+'PROGRAMA 01'!F18</f>
        <v>6500000</v>
      </c>
      <c r="N22" s="157">
        <f>+'PROGRAMA 01'!G18</f>
        <v>3678633</v>
      </c>
      <c r="O22" s="157">
        <f>+'PROGRAMA 01'!H18</f>
        <v>220000</v>
      </c>
      <c r="P22" s="157">
        <f>+'PROGRAMA 01'!I18</f>
        <v>0</v>
      </c>
      <c r="Q22" s="157">
        <f>+'PROGRAMA 01'!J18</f>
        <v>3898633</v>
      </c>
      <c r="R22" s="230">
        <f t="shared" si="5"/>
        <v>2601367</v>
      </c>
      <c r="S22" s="230">
        <f t="shared" si="6"/>
        <v>59.978969230769231</v>
      </c>
    </row>
    <row r="23" spans="1:19" ht="12" customHeight="1" x14ac:dyDescent="0.2">
      <c r="A23" s="167"/>
      <c r="B23" s="167"/>
      <c r="C23" s="167"/>
      <c r="D23" s="167"/>
      <c r="E23" s="167"/>
      <c r="F23" s="157" t="s">
        <v>861</v>
      </c>
      <c r="G23" s="195" t="s">
        <v>395</v>
      </c>
      <c r="H23" s="246"/>
      <c r="I23" s="195"/>
      <c r="J23" s="195" t="s">
        <v>20</v>
      </c>
      <c r="K23" s="195"/>
      <c r="L23" s="192" t="s">
        <v>21</v>
      </c>
      <c r="M23" s="193">
        <f>+M24+M25+M26+M27+M28</f>
        <v>19428622</v>
      </c>
      <c r="N23" s="193">
        <f>+N24+N25+N26+N27+N28</f>
        <v>5203462.2400000012</v>
      </c>
      <c r="O23" s="193">
        <f>+O24+O25+O26+O27+O28</f>
        <v>5681337.75</v>
      </c>
      <c r="P23" s="193">
        <f>+P24+P25+P26+P27+P28</f>
        <v>0</v>
      </c>
      <c r="Q23" s="193">
        <f>+N23+O23</f>
        <v>10884799.990000002</v>
      </c>
      <c r="R23" s="193">
        <f t="shared" si="5"/>
        <v>8543822.0099999979</v>
      </c>
      <c r="S23" s="193">
        <f t="shared" si="6"/>
        <v>56.024560002248236</v>
      </c>
    </row>
    <row r="24" spans="1:19" ht="12" customHeight="1" x14ac:dyDescent="0.2">
      <c r="A24" s="167"/>
      <c r="B24" s="167"/>
      <c r="C24" s="167"/>
      <c r="D24" s="167"/>
      <c r="E24" s="167"/>
      <c r="G24" s="194" t="s">
        <v>395</v>
      </c>
      <c r="H24" s="245"/>
      <c r="I24" s="194"/>
      <c r="J24" s="194" t="s">
        <v>22</v>
      </c>
      <c r="K24" s="194"/>
      <c r="L24" s="167" t="s">
        <v>406</v>
      </c>
      <c r="M24" s="157">
        <f>+'PROGRAMA 01'!F22</f>
        <v>6728622</v>
      </c>
      <c r="N24" s="157">
        <f>+'PROGRAMA 01'!G22</f>
        <v>988157.44000000006</v>
      </c>
      <c r="O24" s="157">
        <f>+'PROGRAMA 01'!H22</f>
        <v>462388.95</v>
      </c>
      <c r="P24" s="157">
        <f>+'PROGRAMA 01'!I22</f>
        <v>0</v>
      </c>
      <c r="Q24" s="157">
        <f>+'PROGRAMA 01'!J22</f>
        <v>1450546.3900000001</v>
      </c>
      <c r="R24" s="230">
        <f t="shared" si="5"/>
        <v>5278075.6099999994</v>
      </c>
      <c r="S24" s="230">
        <f t="shared" si="6"/>
        <v>21.557852261577484</v>
      </c>
    </row>
    <row r="25" spans="1:19" x14ac:dyDescent="0.2">
      <c r="A25" s="167"/>
      <c r="B25" s="167"/>
      <c r="C25" s="167"/>
      <c r="D25" s="167"/>
      <c r="E25" s="167"/>
      <c r="G25" s="194" t="s">
        <v>395</v>
      </c>
      <c r="H25" s="245"/>
      <c r="I25" s="194"/>
      <c r="J25" s="194" t="s">
        <v>357</v>
      </c>
      <c r="K25" s="194"/>
      <c r="L25" s="167" t="s">
        <v>407</v>
      </c>
      <c r="M25" s="157">
        <f>+'PROGRAMA 01'!F23</f>
        <v>1500000</v>
      </c>
      <c r="N25" s="157">
        <f>+'PROGRAMA 01'!G23</f>
        <v>0</v>
      </c>
      <c r="O25" s="157">
        <f>+'PROGRAMA 01'!H23</f>
        <v>0</v>
      </c>
      <c r="P25" s="157">
        <f>+'PROGRAMA 01'!I23</f>
        <v>0</v>
      </c>
      <c r="Q25" s="157">
        <f>+'PROGRAMA 01'!J23</f>
        <v>0</v>
      </c>
      <c r="R25" s="230">
        <f t="shared" si="5"/>
        <v>1500000</v>
      </c>
      <c r="S25" s="230">
        <f t="shared" si="6"/>
        <v>0</v>
      </c>
    </row>
    <row r="26" spans="1:19" ht="12" hidden="1" customHeight="1" x14ac:dyDescent="0.2">
      <c r="A26" s="167"/>
      <c r="B26" s="167"/>
      <c r="C26" s="167"/>
      <c r="D26" s="167"/>
      <c r="E26" s="167"/>
      <c r="G26" s="194" t="s">
        <v>395</v>
      </c>
      <c r="H26" s="245"/>
      <c r="I26" s="194"/>
      <c r="J26" s="194" t="s">
        <v>408</v>
      </c>
      <c r="K26" s="194"/>
      <c r="L26" s="167" t="s">
        <v>409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230">
        <f t="shared" si="5"/>
        <v>0</v>
      </c>
      <c r="S26" s="230" t="e">
        <f t="shared" si="6"/>
        <v>#DIV/0!</v>
      </c>
    </row>
    <row r="27" spans="1:19" ht="12" hidden="1" customHeight="1" x14ac:dyDescent="0.2">
      <c r="A27" s="167"/>
      <c r="B27" s="167"/>
      <c r="C27" s="167"/>
      <c r="D27" s="167"/>
      <c r="E27" s="167"/>
      <c r="G27" s="194" t="s">
        <v>395</v>
      </c>
      <c r="H27" s="245"/>
      <c r="I27" s="194"/>
      <c r="J27" s="194" t="s">
        <v>410</v>
      </c>
      <c r="K27" s="194"/>
      <c r="L27" s="167" t="s">
        <v>411</v>
      </c>
      <c r="M27" s="157">
        <v>0</v>
      </c>
      <c r="N27" s="157">
        <v>0</v>
      </c>
      <c r="O27" s="157">
        <v>0</v>
      </c>
      <c r="P27" s="157">
        <v>0</v>
      </c>
      <c r="Q27" s="157">
        <v>0</v>
      </c>
      <c r="R27" s="230">
        <f t="shared" si="5"/>
        <v>0</v>
      </c>
      <c r="S27" s="230" t="e">
        <f t="shared" si="6"/>
        <v>#DIV/0!</v>
      </c>
    </row>
    <row r="28" spans="1:19" ht="12" customHeight="1" x14ac:dyDescent="0.2">
      <c r="A28" s="167"/>
      <c r="B28" s="167"/>
      <c r="C28" s="167"/>
      <c r="D28" s="167"/>
      <c r="E28" s="167"/>
      <c r="G28" s="194" t="s">
        <v>395</v>
      </c>
      <c r="H28" s="245"/>
      <c r="I28" s="194"/>
      <c r="J28" s="194" t="s">
        <v>24</v>
      </c>
      <c r="K28" s="194"/>
      <c r="L28" s="167" t="s">
        <v>25</v>
      </c>
      <c r="M28" s="157">
        <f>+'PROGRAMA 01'!F24</f>
        <v>11200000</v>
      </c>
      <c r="N28" s="157">
        <f>+'PROGRAMA 01'!G24</f>
        <v>4215304.8000000007</v>
      </c>
      <c r="O28" s="157">
        <f>+'PROGRAMA 01'!H24</f>
        <v>5218948.8</v>
      </c>
      <c r="P28" s="157">
        <f>+'PROGRAMA 01'!I24</f>
        <v>0</v>
      </c>
      <c r="Q28" s="157">
        <f>+'PROGRAMA 01'!J24</f>
        <v>9434253.6000000015</v>
      </c>
      <c r="R28" s="230">
        <f t="shared" si="5"/>
        <v>1765746.3999999985</v>
      </c>
      <c r="S28" s="230">
        <f t="shared" si="6"/>
        <v>84.234407142857165</v>
      </c>
    </row>
    <row r="29" spans="1:19" ht="12" customHeight="1" x14ac:dyDescent="0.2">
      <c r="A29" s="167"/>
      <c r="B29" s="167"/>
      <c r="C29" s="167"/>
      <c r="D29" s="167"/>
      <c r="E29" s="167"/>
      <c r="G29" s="195" t="s">
        <v>395</v>
      </c>
      <c r="H29" s="246"/>
      <c r="I29" s="195"/>
      <c r="J29" s="195" t="s">
        <v>26</v>
      </c>
      <c r="K29" s="195"/>
      <c r="L29" s="192" t="s">
        <v>27</v>
      </c>
      <c r="M29" s="193">
        <f>+M30+M31+M32+M33+M34</f>
        <v>599108199</v>
      </c>
      <c r="N29" s="193">
        <f>+N30+N31+N32+N33+N34</f>
        <v>389001516.25</v>
      </c>
      <c r="O29" s="193">
        <f>+O30+O31+O32+O33+O34</f>
        <v>184941124.09999999</v>
      </c>
      <c r="P29" s="193">
        <f>+P30+P31+P32+P33+P34</f>
        <v>0</v>
      </c>
      <c r="Q29" s="193">
        <f>+N29+O29</f>
        <v>573942640.35000002</v>
      </c>
      <c r="R29" s="193">
        <f t="shared" si="5"/>
        <v>25165558.649999976</v>
      </c>
      <c r="S29" s="193">
        <f t="shared" si="6"/>
        <v>95.799496870180548</v>
      </c>
    </row>
    <row r="30" spans="1:19" ht="12" customHeight="1" x14ac:dyDescent="0.2">
      <c r="A30" s="167"/>
      <c r="B30" s="167"/>
      <c r="C30" s="167"/>
      <c r="D30" s="167"/>
      <c r="E30" s="167"/>
      <c r="G30" s="194" t="s">
        <v>395</v>
      </c>
      <c r="H30" s="245"/>
      <c r="I30" s="194"/>
      <c r="J30" s="194" t="s">
        <v>28</v>
      </c>
      <c r="K30" s="194"/>
      <c r="L30" s="167" t="s">
        <v>412</v>
      </c>
      <c r="M30" s="157">
        <f>+'PROGRAMA 01'!F28</f>
        <v>170028296</v>
      </c>
      <c r="N30" s="157">
        <f>+'PROGRAMA 01'!G28</f>
        <v>124379013.35000001</v>
      </c>
      <c r="O30" s="157">
        <f>+'PROGRAMA 01'!H28</f>
        <v>40340877.049999997</v>
      </c>
      <c r="P30" s="157">
        <f>+'PROGRAMA 01'!I28</f>
        <v>0</v>
      </c>
      <c r="Q30" s="157">
        <f>+'PROGRAMA 01'!J28</f>
        <v>164719890.40000001</v>
      </c>
      <c r="R30" s="230">
        <f t="shared" si="5"/>
        <v>5308405.599999994</v>
      </c>
      <c r="S30" s="230">
        <f t="shared" si="6"/>
        <v>96.877928130268387</v>
      </c>
    </row>
    <row r="31" spans="1:19" ht="12" customHeight="1" x14ac:dyDescent="0.2">
      <c r="A31" s="167"/>
      <c r="B31" s="167"/>
      <c r="C31" s="167"/>
      <c r="D31" s="167"/>
      <c r="E31" s="167"/>
      <c r="G31" s="194" t="s">
        <v>395</v>
      </c>
      <c r="H31" s="245"/>
      <c r="I31" s="194"/>
      <c r="J31" s="194" t="s">
        <v>29</v>
      </c>
      <c r="K31" s="194"/>
      <c r="L31" s="167" t="s">
        <v>413</v>
      </c>
      <c r="M31" s="157">
        <f>+'PROGRAMA 01'!F29</f>
        <v>206882770</v>
      </c>
      <c r="N31" s="157">
        <f>+'PROGRAMA 01'!G29</f>
        <v>149129632.64999998</v>
      </c>
      <c r="O31" s="157">
        <f>+'PROGRAMA 01'!H29</f>
        <v>47965137.199999996</v>
      </c>
      <c r="P31" s="157">
        <f>+'PROGRAMA 01'!I29</f>
        <v>0</v>
      </c>
      <c r="Q31" s="157">
        <f>+'PROGRAMA 01'!J29</f>
        <v>197094769.84999996</v>
      </c>
      <c r="R31" s="230">
        <f t="shared" si="5"/>
        <v>9788000.1500000358</v>
      </c>
      <c r="S31" s="230">
        <f t="shared" si="6"/>
        <v>95.268818108922247</v>
      </c>
    </row>
    <row r="32" spans="1:19" ht="12" customHeight="1" x14ac:dyDescent="0.2">
      <c r="A32" s="167"/>
      <c r="B32" s="167"/>
      <c r="C32" s="167"/>
      <c r="D32" s="167"/>
      <c r="E32" s="167"/>
      <c r="G32" s="194" t="s">
        <v>395</v>
      </c>
      <c r="H32" s="245"/>
      <c r="I32" s="194"/>
      <c r="J32" s="194" t="s">
        <v>30</v>
      </c>
      <c r="K32" s="194"/>
      <c r="L32" s="167" t="s">
        <v>414</v>
      </c>
      <c r="M32" s="157">
        <f>+'PROGRAMA 01'!F30</f>
        <v>86031616</v>
      </c>
      <c r="N32" s="157">
        <f>+'PROGRAMA 01'!G30</f>
        <v>0</v>
      </c>
      <c r="O32" s="157">
        <f>+'PROGRAMA 01'!H30</f>
        <v>79878103.900000006</v>
      </c>
      <c r="P32" s="157">
        <f>+'PROGRAMA 01'!I30</f>
        <v>0</v>
      </c>
      <c r="Q32" s="157">
        <f>+'PROGRAMA 01'!J30</f>
        <v>79878103.900000006</v>
      </c>
      <c r="R32" s="230">
        <f t="shared" si="5"/>
        <v>6153512.099999994</v>
      </c>
      <c r="S32" s="230">
        <f t="shared" si="6"/>
        <v>92.847382873756558</v>
      </c>
    </row>
    <row r="33" spans="1:19" ht="12" customHeight="1" x14ac:dyDescent="0.2">
      <c r="A33" s="167"/>
      <c r="B33" s="167"/>
      <c r="C33" s="167"/>
      <c r="D33" s="167"/>
      <c r="E33" s="167"/>
      <c r="G33" s="194" t="s">
        <v>395</v>
      </c>
      <c r="H33" s="245"/>
      <c r="I33" s="194"/>
      <c r="J33" s="194" t="s">
        <v>31</v>
      </c>
      <c r="K33" s="194"/>
      <c r="L33" s="167" t="s">
        <v>415</v>
      </c>
      <c r="M33" s="157">
        <f>+'PROGRAMA 01'!F31</f>
        <v>77503863</v>
      </c>
      <c r="N33" s="157">
        <f>+'PROGRAMA 01'!G31</f>
        <v>72626114.650000006</v>
      </c>
      <c r="O33" s="157">
        <f>+'PROGRAMA 01'!H31</f>
        <v>2845786.1</v>
      </c>
      <c r="P33" s="157">
        <f>+'PROGRAMA 01'!I31</f>
        <v>0</v>
      </c>
      <c r="Q33" s="157">
        <f>+'PROGRAMA 01'!J31</f>
        <v>75471900.75</v>
      </c>
      <c r="R33" s="230">
        <f t="shared" si="5"/>
        <v>2031962.25</v>
      </c>
      <c r="S33" s="230">
        <f t="shared" si="6"/>
        <v>97.378243907661741</v>
      </c>
    </row>
    <row r="34" spans="1:19" ht="12" customHeight="1" x14ac:dyDescent="0.2">
      <c r="A34" s="167"/>
      <c r="B34" s="167"/>
      <c r="C34" s="167"/>
      <c r="D34" s="167"/>
      <c r="E34" s="167"/>
      <c r="G34" s="194" t="s">
        <v>395</v>
      </c>
      <c r="H34" s="245"/>
      <c r="I34" s="194"/>
      <c r="J34" s="194" t="s">
        <v>33</v>
      </c>
      <c r="K34" s="194"/>
      <c r="L34" s="167" t="s">
        <v>416</v>
      </c>
      <c r="M34" s="157">
        <f>+'PROGRAMA 01'!F32</f>
        <v>58661654</v>
      </c>
      <c r="N34" s="157">
        <f>+'PROGRAMA 01'!G32</f>
        <v>42866755.600000001</v>
      </c>
      <c r="O34" s="157">
        <f>+'PROGRAMA 01'!H32</f>
        <v>13911219.85</v>
      </c>
      <c r="P34" s="157">
        <f>+'PROGRAMA 01'!I32</f>
        <v>0</v>
      </c>
      <c r="Q34" s="157">
        <f>+'PROGRAMA 01'!J32</f>
        <v>56777975.450000003</v>
      </c>
      <c r="R34" s="230">
        <f t="shared" si="5"/>
        <v>1883678.549999997</v>
      </c>
      <c r="S34" s="230">
        <f t="shared" si="6"/>
        <v>96.788909924019535</v>
      </c>
    </row>
    <row r="35" spans="1:19" ht="12" customHeight="1" x14ac:dyDescent="0.2">
      <c r="A35" s="167"/>
      <c r="B35" s="167"/>
      <c r="C35" s="167"/>
      <c r="D35" s="167"/>
      <c r="E35" s="167"/>
      <c r="G35" s="195" t="s">
        <v>395</v>
      </c>
      <c r="H35" s="246"/>
      <c r="I35" s="195"/>
      <c r="J35" s="191" t="s">
        <v>223</v>
      </c>
      <c r="K35" s="191"/>
      <c r="L35" s="192" t="s">
        <v>417</v>
      </c>
      <c r="M35" s="193">
        <f>+M36+M37</f>
        <v>11620000</v>
      </c>
      <c r="N35" s="193">
        <f>+N36+N37</f>
        <v>0</v>
      </c>
      <c r="O35" s="193">
        <f>+O36+O37</f>
        <v>502906.25</v>
      </c>
      <c r="P35" s="193">
        <f>+P36+P37</f>
        <v>0</v>
      </c>
      <c r="Q35" s="193">
        <f>+N35+O35</f>
        <v>502906.25</v>
      </c>
      <c r="R35" s="193">
        <f t="shared" si="5"/>
        <v>11117093.75</v>
      </c>
      <c r="S35" s="193">
        <f t="shared" si="6"/>
        <v>4.3279367469879517</v>
      </c>
    </row>
    <row r="36" spans="1:19" ht="12" hidden="1" customHeight="1" x14ac:dyDescent="0.2">
      <c r="A36" s="167"/>
      <c r="B36" s="167"/>
      <c r="C36" s="167"/>
      <c r="D36" s="167"/>
      <c r="E36" s="167"/>
      <c r="G36" s="194" t="s">
        <v>395</v>
      </c>
      <c r="H36" s="245"/>
      <c r="I36" s="194"/>
      <c r="J36" s="194" t="s">
        <v>418</v>
      </c>
      <c r="K36" s="194"/>
      <c r="L36" s="167" t="s">
        <v>419</v>
      </c>
      <c r="M36" s="157">
        <v>0</v>
      </c>
      <c r="N36" s="157">
        <v>0</v>
      </c>
      <c r="Q36" s="157">
        <f>+N36+O36</f>
        <v>0</v>
      </c>
      <c r="R36" s="157">
        <f t="shared" si="5"/>
        <v>0</v>
      </c>
      <c r="S36" s="157" t="e">
        <f t="shared" si="6"/>
        <v>#DIV/0!</v>
      </c>
    </row>
    <row r="37" spans="1:19" ht="12" customHeight="1" x14ac:dyDescent="0.2">
      <c r="A37" s="167"/>
      <c r="B37" s="167"/>
      <c r="C37" s="167"/>
      <c r="D37" s="167"/>
      <c r="E37" s="167"/>
      <c r="G37" s="194" t="s">
        <v>395</v>
      </c>
      <c r="H37" s="245"/>
      <c r="I37" s="194"/>
      <c r="J37" s="194" t="s">
        <v>221</v>
      </c>
      <c r="K37" s="194"/>
      <c r="L37" s="167" t="s">
        <v>420</v>
      </c>
      <c r="M37" s="157">
        <f>+'PROGRAMA 01'!F50</f>
        <v>11620000</v>
      </c>
      <c r="N37" s="157">
        <f>+'PROGRAMA 01'!G50</f>
        <v>0</v>
      </c>
      <c r="O37" s="157">
        <f>+'PROGRAMA 01'!H50</f>
        <v>502906.25</v>
      </c>
      <c r="P37" s="157">
        <f>+'PROGRAMA 01'!I50</f>
        <v>0</v>
      </c>
      <c r="Q37" s="157">
        <f>+'PROGRAMA 01'!J50</f>
        <v>502906.25</v>
      </c>
      <c r="R37" s="230">
        <f t="shared" si="5"/>
        <v>11117093.75</v>
      </c>
      <c r="S37" s="230">
        <f t="shared" si="6"/>
        <v>4.3279367469879517</v>
      </c>
    </row>
    <row r="38" spans="1:19" s="190" customFormat="1" ht="12" customHeight="1" x14ac:dyDescent="0.2">
      <c r="A38" s="187"/>
      <c r="B38" s="187"/>
      <c r="C38" s="187"/>
      <c r="D38" s="188" t="s">
        <v>421</v>
      </c>
      <c r="E38" s="196" t="s">
        <v>422</v>
      </c>
      <c r="F38" s="197" t="e">
        <f>+#REF!+#REF!</f>
        <v>#REF!</v>
      </c>
      <c r="G38" s="198" t="s">
        <v>3</v>
      </c>
      <c r="H38" s="243">
        <f>+O38</f>
        <v>58387051.789999992</v>
      </c>
      <c r="I38" s="187"/>
      <c r="J38" s="187"/>
      <c r="K38" s="187"/>
      <c r="L38" s="187"/>
      <c r="M38" s="197">
        <f>+M39+M45</f>
        <v>273690121</v>
      </c>
      <c r="N38" s="197">
        <f>+N39+N45</f>
        <v>197577402.35000002</v>
      </c>
      <c r="O38" s="197">
        <f>+O39+O45</f>
        <v>58387051.789999992</v>
      </c>
      <c r="P38" s="197">
        <f>+P39+P45</f>
        <v>0</v>
      </c>
      <c r="Q38" s="197">
        <f>+N38+O38</f>
        <v>255964454.14000002</v>
      </c>
      <c r="R38" s="197">
        <f t="shared" si="5"/>
        <v>17725666.859999985</v>
      </c>
      <c r="S38" s="197">
        <f t="shared" si="6"/>
        <v>93.523453899163584</v>
      </c>
    </row>
    <row r="39" spans="1:19" ht="12" customHeight="1" x14ac:dyDescent="0.2">
      <c r="A39" s="167"/>
      <c r="B39" s="167"/>
      <c r="C39" s="167"/>
      <c r="D39" s="167"/>
      <c r="E39" s="194"/>
      <c r="G39" s="199" t="s">
        <v>421</v>
      </c>
      <c r="H39" s="247"/>
      <c r="I39" s="199"/>
      <c r="J39" s="199" t="s">
        <v>35</v>
      </c>
      <c r="K39" s="199"/>
      <c r="L39" s="192" t="s">
        <v>423</v>
      </c>
      <c r="M39" s="193">
        <f>SUM(M40:M44)</f>
        <v>172992832</v>
      </c>
      <c r="N39" s="193">
        <f>SUM(N40:N44)</f>
        <v>124884474.91000001</v>
      </c>
      <c r="O39" s="193">
        <f>SUM(O40:O44)</f>
        <v>37085477.779999994</v>
      </c>
      <c r="P39" s="193">
        <f>SUM(P40:P44)</f>
        <v>0</v>
      </c>
      <c r="Q39" s="193">
        <f>+N39+O39</f>
        <v>161969952.69</v>
      </c>
      <c r="R39" s="193">
        <f t="shared" si="5"/>
        <v>11022879.310000002</v>
      </c>
      <c r="S39" s="193">
        <f t="shared" si="6"/>
        <v>93.628129453363712</v>
      </c>
    </row>
    <row r="40" spans="1:19" ht="12" customHeight="1" x14ac:dyDescent="0.2">
      <c r="A40" s="167"/>
      <c r="B40" s="167"/>
      <c r="C40" s="167"/>
      <c r="D40" s="167"/>
      <c r="E40" s="194"/>
      <c r="G40" s="200" t="s">
        <v>421</v>
      </c>
      <c r="H40" s="248"/>
      <c r="I40" s="200"/>
      <c r="J40" s="200" t="s">
        <v>37</v>
      </c>
      <c r="K40" s="200"/>
      <c r="L40" s="167" t="s">
        <v>424</v>
      </c>
      <c r="M40" s="157">
        <f>+'PROGRAMA 01'!F36</f>
        <v>95533172</v>
      </c>
      <c r="N40" s="157">
        <f>+'PROGRAMA 01'!G36</f>
        <v>68966995.120000005</v>
      </c>
      <c r="O40" s="157">
        <f>+'PROGRAMA 01'!H36</f>
        <v>20480039.949999999</v>
      </c>
      <c r="P40" s="157">
        <f>+'PROGRAMA 01'!I36</f>
        <v>0</v>
      </c>
      <c r="Q40" s="157">
        <f>+'PROGRAMA 01'!J36</f>
        <v>89447035.070000008</v>
      </c>
      <c r="R40" s="230">
        <f t="shared" si="5"/>
        <v>6086136.9299999923</v>
      </c>
      <c r="S40" s="230">
        <f t="shared" si="6"/>
        <v>93.629294618208647</v>
      </c>
    </row>
    <row r="41" spans="1:19" ht="12" customHeight="1" x14ac:dyDescent="0.2">
      <c r="A41" s="167"/>
      <c r="B41" s="167"/>
      <c r="C41" s="167"/>
      <c r="D41" s="167"/>
      <c r="E41" s="194"/>
      <c r="G41" s="200" t="s">
        <v>421</v>
      </c>
      <c r="H41" s="248"/>
      <c r="I41" s="200"/>
      <c r="J41" s="200" t="s">
        <v>38</v>
      </c>
      <c r="K41" s="200"/>
      <c r="L41" s="167" t="s">
        <v>425</v>
      </c>
      <c r="M41" s="157">
        <f>+'PROGRAMA 01'!F37</f>
        <v>5164017</v>
      </c>
      <c r="N41" s="157">
        <f>+'PROGRAMA 01'!G37</f>
        <v>3727832.0100000002</v>
      </c>
      <c r="O41" s="157">
        <f>+'PROGRAMA 01'!H37</f>
        <v>1107029.1900000002</v>
      </c>
      <c r="P41" s="157">
        <f>+'PROGRAMA 01'!I37</f>
        <v>0</v>
      </c>
      <c r="Q41" s="157">
        <f>+'PROGRAMA 01'!J37</f>
        <v>4834861.2</v>
      </c>
      <c r="R41" s="230">
        <f t="shared" si="5"/>
        <v>329155.79999999981</v>
      </c>
      <c r="S41" s="230">
        <f t="shared" si="6"/>
        <v>93.625973733239064</v>
      </c>
    </row>
    <row r="42" spans="1:19" ht="12" customHeight="1" x14ac:dyDescent="0.2">
      <c r="A42" s="167"/>
      <c r="B42" s="167"/>
      <c r="C42" s="167"/>
      <c r="D42" s="167"/>
      <c r="E42" s="194"/>
      <c r="G42" s="200" t="s">
        <v>421</v>
      </c>
      <c r="H42" s="248"/>
      <c r="I42" s="200"/>
      <c r="J42" s="200" t="s">
        <v>39</v>
      </c>
      <c r="K42" s="200"/>
      <c r="L42" s="167" t="s">
        <v>426</v>
      </c>
      <c r="M42" s="157">
        <f>+'PROGRAMA 01'!F38</f>
        <v>15491952</v>
      </c>
      <c r="N42" s="157">
        <f>+'PROGRAMA 01'!G38</f>
        <v>11183495.940000001</v>
      </c>
      <c r="O42" s="157">
        <f>+'PROGRAMA 01'!H38</f>
        <v>3321087.56</v>
      </c>
      <c r="P42" s="157">
        <f>+'PROGRAMA 01'!I38</f>
        <v>0</v>
      </c>
      <c r="Q42" s="157">
        <f>+'PROGRAMA 01'!J38</f>
        <v>14504583.500000002</v>
      </c>
      <c r="R42" s="230">
        <f t="shared" si="5"/>
        <v>987368.49999999814</v>
      </c>
      <c r="S42" s="230">
        <f t="shared" si="6"/>
        <v>93.626571396554809</v>
      </c>
    </row>
    <row r="43" spans="1:19" ht="12" customHeight="1" x14ac:dyDescent="0.2">
      <c r="A43" s="167"/>
      <c r="B43" s="167"/>
      <c r="C43" s="167"/>
      <c r="D43" s="167"/>
      <c r="E43" s="194"/>
      <c r="G43" s="200" t="s">
        <v>421</v>
      </c>
      <c r="H43" s="248"/>
      <c r="I43" s="200"/>
      <c r="J43" s="200" t="s">
        <v>40</v>
      </c>
      <c r="K43" s="200"/>
      <c r="L43" s="167" t="s">
        <v>427</v>
      </c>
      <c r="M43" s="157">
        <f>+'PROGRAMA 01'!F39</f>
        <v>51639674</v>
      </c>
      <c r="N43" s="157">
        <f>+'PROGRAMA 01'!G39</f>
        <v>37278319.889999993</v>
      </c>
      <c r="O43" s="157">
        <f>+'PROGRAMA 01'!H39</f>
        <v>11070291.889999999</v>
      </c>
      <c r="P43" s="157">
        <f>+'PROGRAMA 01'!I39</f>
        <v>0</v>
      </c>
      <c r="Q43" s="157">
        <f>+'PROGRAMA 01'!J39</f>
        <v>48348611.779999994</v>
      </c>
      <c r="R43" s="230">
        <f t="shared" si="5"/>
        <v>3291062.2200000063</v>
      </c>
      <c r="S43" s="230">
        <f t="shared" si="6"/>
        <v>93.626872586376109</v>
      </c>
    </row>
    <row r="44" spans="1:19" ht="12" customHeight="1" x14ac:dyDescent="0.2">
      <c r="A44" s="167"/>
      <c r="B44" s="167"/>
      <c r="C44" s="167"/>
      <c r="D44" s="167"/>
      <c r="E44" s="194"/>
      <c r="G44" s="200" t="s">
        <v>421</v>
      </c>
      <c r="H44" s="248"/>
      <c r="I44" s="200"/>
      <c r="J44" s="200" t="s">
        <v>41</v>
      </c>
      <c r="K44" s="200"/>
      <c r="L44" s="167" t="s">
        <v>428</v>
      </c>
      <c r="M44" s="157">
        <f>+'PROGRAMA 01'!F40</f>
        <v>5164017</v>
      </c>
      <c r="N44" s="157">
        <f>+'PROGRAMA 01'!G40</f>
        <v>3727831.95</v>
      </c>
      <c r="O44" s="157">
        <f>+'PROGRAMA 01'!H40</f>
        <v>1107029.19</v>
      </c>
      <c r="P44" s="157">
        <f>+'PROGRAMA 01'!I40</f>
        <v>0</v>
      </c>
      <c r="Q44" s="157">
        <f>+'PROGRAMA 01'!J40</f>
        <v>4834861.1400000006</v>
      </c>
      <c r="R44" s="230">
        <f t="shared" si="5"/>
        <v>329155.8599999994</v>
      </c>
      <c r="S44" s="230">
        <f t="shared" si="6"/>
        <v>93.625972571352889</v>
      </c>
    </row>
    <row r="45" spans="1:19" ht="12" customHeight="1" x14ac:dyDescent="0.2">
      <c r="A45" s="167"/>
      <c r="B45" s="167"/>
      <c r="C45" s="167"/>
      <c r="D45" s="167"/>
      <c r="E45" s="194"/>
      <c r="G45" s="199" t="s">
        <v>421</v>
      </c>
      <c r="H45" s="247"/>
      <c r="I45" s="199"/>
      <c r="J45" s="199" t="s">
        <v>42</v>
      </c>
      <c r="K45" s="199"/>
      <c r="L45" s="192" t="s">
        <v>429</v>
      </c>
      <c r="M45" s="193">
        <f>SUM(M46:M50)</f>
        <v>100697289</v>
      </c>
      <c r="N45" s="193">
        <f>SUM(N46:N50)</f>
        <v>72692927.440000013</v>
      </c>
      <c r="O45" s="193">
        <f>SUM(O46:O50)</f>
        <v>21301574.009999998</v>
      </c>
      <c r="P45" s="193">
        <f>SUM(P46:P50)</f>
        <v>0</v>
      </c>
      <c r="Q45" s="193">
        <f>+N45+O45</f>
        <v>93994501.450000018</v>
      </c>
      <c r="R45" s="193">
        <f t="shared" si="5"/>
        <v>6702787.5499999821</v>
      </c>
      <c r="S45" s="193">
        <f t="shared" si="6"/>
        <v>93.343626609451249</v>
      </c>
    </row>
    <row r="46" spans="1:19" ht="12" customHeight="1" x14ac:dyDescent="0.2">
      <c r="A46" s="167"/>
      <c r="B46" s="167"/>
      <c r="C46" s="167"/>
      <c r="D46" s="167"/>
      <c r="E46" s="194"/>
      <c r="G46" s="200" t="s">
        <v>421</v>
      </c>
      <c r="H46" s="248"/>
      <c r="I46" s="200"/>
      <c r="J46" s="200" t="s">
        <v>335</v>
      </c>
      <c r="K46" s="200"/>
      <c r="L46" s="167" t="s">
        <v>430</v>
      </c>
      <c r="M46" s="157">
        <f>+'PROGRAMA 01'!F44</f>
        <v>54221533</v>
      </c>
      <c r="N46" s="157">
        <f>+'PROGRAMA 01'!G44</f>
        <v>39142439.540000007</v>
      </c>
      <c r="O46" s="157">
        <f>+'PROGRAMA 01'!H44</f>
        <v>11623806.449999999</v>
      </c>
      <c r="P46" s="157">
        <f>+'PROGRAMA 01'!I44</f>
        <v>0</v>
      </c>
      <c r="Q46" s="157">
        <f>+'PROGRAMA 01'!J44</f>
        <v>50766245.99000001</v>
      </c>
      <c r="R46" s="230">
        <f t="shared" si="5"/>
        <v>3455287.0099999905</v>
      </c>
      <c r="S46" s="230">
        <f t="shared" si="6"/>
        <v>93.627463447040512</v>
      </c>
    </row>
    <row r="47" spans="1:19" ht="12" customHeight="1" x14ac:dyDescent="0.2">
      <c r="A47" s="167"/>
      <c r="B47" s="167"/>
      <c r="C47" s="167"/>
      <c r="D47" s="167"/>
      <c r="E47" s="194"/>
      <c r="G47" s="200" t="s">
        <v>421</v>
      </c>
      <c r="H47" s="248"/>
      <c r="I47" s="200"/>
      <c r="J47" s="200" t="s">
        <v>44</v>
      </c>
      <c r="K47" s="200"/>
      <c r="L47" s="167" t="s">
        <v>431</v>
      </c>
      <c r="M47" s="157">
        <f>+'PROGRAMA 01'!F45</f>
        <v>30200452</v>
      </c>
      <c r="N47" s="157">
        <f>+'PROGRAMA 01'!G45</f>
        <v>22366991.949999999</v>
      </c>
      <c r="O47" s="157">
        <f>+'PROGRAMA 01'!H45</f>
        <v>6355798.9699999997</v>
      </c>
      <c r="P47" s="157">
        <f>+'PROGRAMA 01'!I45</f>
        <v>0</v>
      </c>
      <c r="Q47" s="157">
        <f>+'PROGRAMA 01'!J45</f>
        <v>28722790.919999998</v>
      </c>
      <c r="R47" s="230">
        <f t="shared" si="5"/>
        <v>1477661.0800000019</v>
      </c>
      <c r="S47" s="230">
        <f t="shared" si="6"/>
        <v>95.107155747205368</v>
      </c>
    </row>
    <row r="48" spans="1:19" ht="12" customHeight="1" x14ac:dyDescent="0.2">
      <c r="A48" s="167"/>
      <c r="B48" s="167"/>
      <c r="C48" s="167"/>
      <c r="D48" s="167"/>
      <c r="E48" s="194"/>
      <c r="G48" s="200" t="s">
        <v>421</v>
      </c>
      <c r="H48" s="248"/>
      <c r="I48" s="200"/>
      <c r="J48" s="200" t="s">
        <v>45</v>
      </c>
      <c r="K48" s="200"/>
      <c r="L48" s="167" t="s">
        <v>432</v>
      </c>
      <c r="M48" s="157">
        <f>+'PROGRAMA 01'!F46</f>
        <v>16275304</v>
      </c>
      <c r="N48" s="157">
        <f>+'PROGRAMA 01'!G46</f>
        <v>11183495.949999999</v>
      </c>
      <c r="O48" s="157">
        <f>+'PROGRAMA 01'!H46</f>
        <v>3321968.59</v>
      </c>
      <c r="P48" s="157">
        <f>+'PROGRAMA 01'!I46</f>
        <v>0</v>
      </c>
      <c r="Q48" s="157">
        <f>+'PROGRAMA 01'!J46</f>
        <v>14505464.539999999</v>
      </c>
      <c r="R48" s="230">
        <f t="shared" si="5"/>
        <v>1769839.4600000009</v>
      </c>
      <c r="S48" s="230">
        <f t="shared" si="6"/>
        <v>89.125613506205468</v>
      </c>
    </row>
    <row r="49" spans="1:19" ht="12" hidden="1" customHeight="1" x14ac:dyDescent="0.2">
      <c r="A49" s="167"/>
      <c r="B49" s="167"/>
      <c r="C49" s="167"/>
      <c r="D49" s="167"/>
      <c r="E49" s="167"/>
      <c r="G49" s="200" t="s">
        <v>421</v>
      </c>
      <c r="H49" s="248"/>
      <c r="I49" s="200"/>
      <c r="J49" s="200" t="s">
        <v>433</v>
      </c>
      <c r="K49" s="200"/>
      <c r="L49" s="167" t="s">
        <v>434</v>
      </c>
      <c r="M49" s="157">
        <v>0</v>
      </c>
      <c r="N49" s="157">
        <v>0</v>
      </c>
      <c r="Q49" s="157">
        <f>+N49+O49</f>
        <v>0</v>
      </c>
      <c r="R49" s="157">
        <f t="shared" si="5"/>
        <v>0</v>
      </c>
      <c r="S49" s="157" t="e">
        <f t="shared" si="6"/>
        <v>#DIV/0!</v>
      </c>
    </row>
    <row r="50" spans="1:19" ht="12" hidden="1" customHeight="1" x14ac:dyDescent="0.2">
      <c r="A50" s="167"/>
      <c r="B50" s="167"/>
      <c r="C50" s="167"/>
      <c r="D50" s="167"/>
      <c r="E50" s="167"/>
      <c r="G50" s="200" t="s">
        <v>421</v>
      </c>
      <c r="H50" s="248"/>
      <c r="I50" s="200"/>
      <c r="J50" s="200" t="s">
        <v>435</v>
      </c>
      <c r="K50" s="200"/>
      <c r="L50" s="167" t="s">
        <v>436</v>
      </c>
      <c r="M50" s="157">
        <v>0</v>
      </c>
      <c r="N50" s="157">
        <v>0</v>
      </c>
      <c r="Q50" s="157">
        <f>+N50+O50</f>
        <v>0</v>
      </c>
      <c r="R50" s="157">
        <f t="shared" si="5"/>
        <v>0</v>
      </c>
      <c r="S50" s="157" t="e">
        <f t="shared" si="6"/>
        <v>#DIV/0!</v>
      </c>
    </row>
    <row r="51" spans="1:19" ht="12" hidden="1" customHeight="1" x14ac:dyDescent="0.2">
      <c r="A51" s="167"/>
      <c r="B51" s="167"/>
      <c r="E51" s="201"/>
      <c r="G51" s="194" t="s">
        <v>3</v>
      </c>
      <c r="H51" s="245"/>
      <c r="I51" s="194"/>
      <c r="J51" s="170"/>
      <c r="K51" s="170"/>
      <c r="L51" s="167"/>
      <c r="Q51" s="157">
        <f>+N51+O51</f>
        <v>0</v>
      </c>
      <c r="R51" s="157">
        <f t="shared" si="5"/>
        <v>0</v>
      </c>
      <c r="S51" s="157" t="e">
        <f t="shared" si="6"/>
        <v>#DIV/0!</v>
      </c>
    </row>
    <row r="52" spans="1:19" ht="12.75" customHeight="1" x14ac:dyDescent="0.2">
      <c r="A52" s="182"/>
      <c r="B52" s="182"/>
      <c r="C52" s="183" t="s">
        <v>437</v>
      </c>
      <c r="D52" s="184" t="s">
        <v>438</v>
      </c>
      <c r="E52" s="184"/>
      <c r="F52" s="185" t="e">
        <f>+#REF!+#REF!</f>
        <v>#REF!</v>
      </c>
      <c r="G52" s="183" t="s">
        <v>437</v>
      </c>
      <c r="H52" s="271">
        <f>+O52+O115</f>
        <v>133221839.99000001</v>
      </c>
      <c r="I52" s="183"/>
      <c r="J52" s="183">
        <v>1</v>
      </c>
      <c r="K52" s="183"/>
      <c r="L52" s="186" t="s">
        <v>439</v>
      </c>
      <c r="M52" s="185">
        <f>+M54+M60+M66+M74+M83+M88+M92+M96+M107</f>
        <v>565817836</v>
      </c>
      <c r="N52" s="185">
        <f>+N54+N60+N66+N74+N83+N88+N92+N96+N107</f>
        <v>339343064.11000001</v>
      </c>
      <c r="O52" s="185">
        <f>+O54+O60+O66+O74+O83+O88+O92+O96+O107</f>
        <v>127763928.65000001</v>
      </c>
      <c r="P52" s="185">
        <f>+P54+P60+P66+P74+P83+P88+P92+P96+P107</f>
        <v>0</v>
      </c>
      <c r="Q52" s="185">
        <f>+N52+O52</f>
        <v>467106992.75999999</v>
      </c>
      <c r="R52" s="185">
        <f t="shared" si="5"/>
        <v>98710843.24000001</v>
      </c>
      <c r="S52" s="185">
        <f t="shared" si="6"/>
        <v>82.554306888268542</v>
      </c>
    </row>
    <row r="53" spans="1:19" ht="12" customHeight="1" x14ac:dyDescent="0.2">
      <c r="A53" s="167"/>
      <c r="B53" s="167"/>
      <c r="C53" s="167"/>
      <c r="D53" s="167"/>
      <c r="E53" s="167"/>
      <c r="G53" s="194"/>
      <c r="H53" s="245"/>
      <c r="I53" s="194"/>
      <c r="J53" s="195"/>
      <c r="K53" s="195"/>
      <c r="L53" s="201"/>
    </row>
    <row r="54" spans="1:19" ht="12" customHeight="1" x14ac:dyDescent="0.2">
      <c r="A54" s="167"/>
      <c r="B54" s="167"/>
      <c r="C54" s="167"/>
      <c r="D54" s="167"/>
      <c r="E54" s="167"/>
      <c r="G54" s="195" t="s">
        <v>437</v>
      </c>
      <c r="H54" s="246"/>
      <c r="I54" s="195"/>
      <c r="J54" s="195" t="s">
        <v>48</v>
      </c>
      <c r="K54" s="195"/>
      <c r="L54" s="192" t="s">
        <v>440</v>
      </c>
      <c r="M54" s="193">
        <f>+M55+M56+M57+M58+M59</f>
        <v>193198900</v>
      </c>
      <c r="N54" s="193">
        <f>+N55+N56+N57+N58+N59</f>
        <v>179420028.09999996</v>
      </c>
      <c r="O54" s="193">
        <f>+O55+O56+O57+O58+O59</f>
        <v>3372317.67</v>
      </c>
      <c r="P54" s="193">
        <f>+P55+P56+P57+P58+P59</f>
        <v>0</v>
      </c>
      <c r="Q54" s="193">
        <f>+N54+O54</f>
        <v>182792345.76999995</v>
      </c>
      <c r="R54" s="193">
        <f t="shared" si="5"/>
        <v>10406554.230000049</v>
      </c>
      <c r="S54" s="193">
        <f t="shared" si="6"/>
        <v>94.613554098910484</v>
      </c>
    </row>
    <row r="55" spans="1:19" ht="12" customHeight="1" x14ac:dyDescent="0.2">
      <c r="A55" s="167"/>
      <c r="B55" s="167"/>
      <c r="C55" s="167"/>
      <c r="D55" s="167"/>
      <c r="E55" s="167"/>
      <c r="G55" s="194" t="s">
        <v>437</v>
      </c>
      <c r="H55" s="245"/>
      <c r="I55" s="194"/>
      <c r="J55" s="194" t="s">
        <v>50</v>
      </c>
      <c r="K55" s="194"/>
      <c r="L55" s="167" t="s">
        <v>441</v>
      </c>
      <c r="M55" s="157">
        <f>+'PROGRAMA 01'!F56</f>
        <v>133388900</v>
      </c>
      <c r="N55" s="157">
        <f>+'PROGRAMA 01'!G56</f>
        <v>130393691.14999998</v>
      </c>
      <c r="O55" s="157">
        <f>+'PROGRAMA 01'!H56</f>
        <v>2995034.82</v>
      </c>
      <c r="P55" s="157">
        <f>+'PROGRAMA 01'!I56</f>
        <v>0</v>
      </c>
      <c r="Q55" s="157">
        <f>+'PROGRAMA 01'!J56</f>
        <v>133388725.96999997</v>
      </c>
      <c r="R55" s="230">
        <f t="shared" si="5"/>
        <v>174.03000003099442</v>
      </c>
      <c r="S55" s="230">
        <f t="shared" si="6"/>
        <v>99.999869531872562</v>
      </c>
    </row>
    <row r="56" spans="1:19" x14ac:dyDescent="0.2">
      <c r="A56" s="167"/>
      <c r="B56" s="167"/>
      <c r="C56" s="167"/>
      <c r="D56" s="167"/>
      <c r="E56" s="167"/>
      <c r="G56" s="194" t="s">
        <v>437</v>
      </c>
      <c r="H56" s="245"/>
      <c r="I56" s="194"/>
      <c r="J56" s="194" t="s">
        <v>52</v>
      </c>
      <c r="K56" s="194"/>
      <c r="L56" s="167" t="s">
        <v>442</v>
      </c>
      <c r="M56" s="157">
        <f>+'PROGRAMA 01'!F57</f>
        <v>9600000</v>
      </c>
      <c r="N56" s="157">
        <f>+'PROGRAMA 01'!G57</f>
        <v>0</v>
      </c>
      <c r="O56" s="157">
        <f>+'PROGRAMA 01'!H57</f>
        <v>377282.85</v>
      </c>
      <c r="P56" s="157">
        <f>+'PROGRAMA 01'!I57</f>
        <v>0</v>
      </c>
      <c r="Q56" s="157">
        <f>+'PROGRAMA 01'!J57</f>
        <v>377282.85</v>
      </c>
      <c r="R56" s="230">
        <f t="shared" si="5"/>
        <v>9222717.1500000004</v>
      </c>
      <c r="S56" s="230">
        <f t="shared" si="6"/>
        <v>3.9300296874999994</v>
      </c>
    </row>
    <row r="57" spans="1:19" hidden="1" x14ac:dyDescent="0.2">
      <c r="A57" s="167"/>
      <c r="B57" s="167"/>
      <c r="C57" s="167"/>
      <c r="D57" s="167"/>
      <c r="E57" s="167"/>
      <c r="G57" s="194" t="s">
        <v>437</v>
      </c>
      <c r="H57" s="245"/>
      <c r="I57" s="194"/>
      <c r="J57" s="194" t="s">
        <v>54</v>
      </c>
      <c r="K57" s="194"/>
      <c r="L57" s="167" t="s">
        <v>443</v>
      </c>
      <c r="M57" s="157">
        <v>0</v>
      </c>
      <c r="N57" s="157">
        <v>0</v>
      </c>
      <c r="O57" s="157">
        <v>0</v>
      </c>
      <c r="P57" s="157">
        <v>0</v>
      </c>
      <c r="Q57" s="157">
        <v>0</v>
      </c>
      <c r="R57" s="230">
        <f t="shared" si="5"/>
        <v>0</v>
      </c>
      <c r="S57" s="230" t="e">
        <f t="shared" si="6"/>
        <v>#DIV/0!</v>
      </c>
    </row>
    <row r="58" spans="1:19" ht="11.7" hidden="1" customHeight="1" x14ac:dyDescent="0.2">
      <c r="A58" s="167"/>
      <c r="B58" s="167"/>
      <c r="C58" s="167"/>
      <c r="D58" s="167"/>
      <c r="E58" s="167"/>
      <c r="G58" s="194" t="s">
        <v>437</v>
      </c>
      <c r="H58" s="245"/>
      <c r="I58" s="194"/>
      <c r="J58" s="194" t="s">
        <v>444</v>
      </c>
      <c r="K58" s="194"/>
      <c r="L58" s="167" t="s">
        <v>445</v>
      </c>
      <c r="M58" s="157">
        <v>0</v>
      </c>
      <c r="N58" s="157">
        <v>0</v>
      </c>
      <c r="O58" s="157">
        <v>0</v>
      </c>
      <c r="P58" s="157">
        <v>0</v>
      </c>
      <c r="Q58" s="157">
        <v>0</v>
      </c>
      <c r="R58" s="157">
        <f t="shared" si="5"/>
        <v>0</v>
      </c>
      <c r="S58" s="157" t="e">
        <f t="shared" si="6"/>
        <v>#DIV/0!</v>
      </c>
    </row>
    <row r="59" spans="1:19" x14ac:dyDescent="0.2">
      <c r="A59" s="167"/>
      <c r="B59" s="167"/>
      <c r="C59" s="167"/>
      <c r="D59" s="167"/>
      <c r="E59" s="167"/>
      <c r="G59" s="194" t="s">
        <v>437</v>
      </c>
      <c r="H59" s="245"/>
      <c r="I59" s="194"/>
      <c r="J59" s="194" t="s">
        <v>56</v>
      </c>
      <c r="K59" s="194"/>
      <c r="L59" s="167" t="s">
        <v>446</v>
      </c>
      <c r="M59" s="157">
        <f>+'PROGRAMA 01'!F59</f>
        <v>50210000</v>
      </c>
      <c r="N59" s="157">
        <f>+'PROGRAMA 01'!G59</f>
        <v>49026336.950000003</v>
      </c>
      <c r="O59" s="157">
        <f>+'PROGRAMA 01'!H59</f>
        <v>0</v>
      </c>
      <c r="P59" s="157">
        <f>+'PROGRAMA 01'!I59</f>
        <v>0</v>
      </c>
      <c r="Q59" s="157">
        <f>+'PROGRAMA 01'!J59</f>
        <v>49026336.950000003</v>
      </c>
      <c r="R59" s="230">
        <f t="shared" si="5"/>
        <v>1183663.049999997</v>
      </c>
      <c r="S59" s="230">
        <f t="shared" si="6"/>
        <v>97.642575084644506</v>
      </c>
    </row>
    <row r="60" spans="1:19" ht="12" customHeight="1" x14ac:dyDescent="0.2">
      <c r="A60" s="167"/>
      <c r="B60" s="167"/>
      <c r="C60" s="167"/>
      <c r="D60" s="167"/>
      <c r="E60" s="167"/>
      <c r="G60" s="195" t="s">
        <v>437</v>
      </c>
      <c r="H60" s="246"/>
      <c r="I60" s="195"/>
      <c r="J60" s="195" t="s">
        <v>58</v>
      </c>
      <c r="K60" s="195"/>
      <c r="L60" s="192" t="s">
        <v>447</v>
      </c>
      <c r="M60" s="193">
        <f>SUM(M61:M65)</f>
        <v>67271000</v>
      </c>
      <c r="N60" s="193">
        <f>SUM(N61:N65)</f>
        <v>23172476.02</v>
      </c>
      <c r="O60" s="193">
        <f>SUM(O61:O65)</f>
        <v>25600675.510000002</v>
      </c>
      <c r="P60" s="193">
        <f>SUM(P61:P65)</f>
        <v>0</v>
      </c>
      <c r="Q60" s="193">
        <f>+N60+O60</f>
        <v>48773151.530000001</v>
      </c>
      <c r="R60" s="193">
        <f t="shared" si="5"/>
        <v>18497848.469999999</v>
      </c>
      <c r="S60" s="193">
        <f t="shared" si="6"/>
        <v>72.502492203178193</v>
      </c>
    </row>
    <row r="61" spans="1:19" ht="12" customHeight="1" x14ac:dyDescent="0.2">
      <c r="A61" s="167"/>
      <c r="B61" s="167"/>
      <c r="C61" s="167"/>
      <c r="D61" s="167"/>
      <c r="E61" s="167"/>
      <c r="G61" s="194" t="s">
        <v>437</v>
      </c>
      <c r="H61" s="245"/>
      <c r="I61" s="194"/>
      <c r="J61" s="194" t="s">
        <v>60</v>
      </c>
      <c r="K61" s="194"/>
      <c r="L61" s="167" t="s">
        <v>448</v>
      </c>
      <c r="M61" s="157">
        <f>+'PROGRAMA 01'!F63</f>
        <v>4890500</v>
      </c>
      <c r="N61" s="157">
        <f>+'PROGRAMA 01'!G63</f>
        <v>1588780.6600000001</v>
      </c>
      <c r="O61" s="157">
        <f>+'PROGRAMA 01'!H63</f>
        <v>328477.19</v>
      </c>
      <c r="P61" s="157">
        <f>+'PROGRAMA 01'!I63</f>
        <v>0</v>
      </c>
      <c r="Q61" s="157">
        <f>+'PROGRAMA 01'!J63</f>
        <v>1917257.85</v>
      </c>
      <c r="R61" s="230">
        <f t="shared" si="5"/>
        <v>2973242.15</v>
      </c>
      <c r="S61" s="230">
        <f t="shared" si="6"/>
        <v>39.203718433697986</v>
      </c>
    </row>
    <row r="62" spans="1:19" ht="12" customHeight="1" x14ac:dyDescent="0.2">
      <c r="A62" s="167"/>
      <c r="B62" s="167"/>
      <c r="C62" s="167"/>
      <c r="D62" s="167"/>
      <c r="E62" s="167"/>
      <c r="G62" s="194" t="s">
        <v>437</v>
      </c>
      <c r="H62" s="245"/>
      <c r="I62" s="194"/>
      <c r="J62" s="194" t="s">
        <v>62</v>
      </c>
      <c r="K62" s="194"/>
      <c r="L62" s="167" t="s">
        <v>449</v>
      </c>
      <c r="M62" s="157">
        <f>+'PROGRAMA 01'!F64</f>
        <v>10204000</v>
      </c>
      <c r="N62" s="157">
        <f>+'PROGRAMA 01'!G64</f>
        <v>5297133.8599999994</v>
      </c>
      <c r="O62" s="157">
        <f>+'PROGRAMA 01'!H64</f>
        <v>2592831.5</v>
      </c>
      <c r="P62" s="157">
        <f>+'PROGRAMA 01'!I64</f>
        <v>0</v>
      </c>
      <c r="Q62" s="157">
        <f>+'PROGRAMA 01'!J64</f>
        <v>7889965.3599999994</v>
      </c>
      <c r="R62" s="230">
        <f t="shared" si="5"/>
        <v>2314034.6400000006</v>
      </c>
      <c r="S62" s="230">
        <f t="shared" si="6"/>
        <v>77.322279106232841</v>
      </c>
    </row>
    <row r="63" spans="1:19" ht="12" customHeight="1" x14ac:dyDescent="0.2">
      <c r="A63" s="167"/>
      <c r="B63" s="167"/>
      <c r="C63" s="167"/>
      <c r="D63" s="167"/>
      <c r="E63" s="167"/>
      <c r="G63" s="194" t="s">
        <v>437</v>
      </c>
      <c r="H63" s="245"/>
      <c r="I63" s="194"/>
      <c r="J63" s="194" t="s">
        <v>64</v>
      </c>
      <c r="K63" s="194"/>
      <c r="L63" s="167" t="s">
        <v>450</v>
      </c>
      <c r="M63" s="157">
        <f>+'PROGRAMA 01'!F65</f>
        <v>4390000</v>
      </c>
      <c r="N63" s="157">
        <f>+'PROGRAMA 01'!G65</f>
        <v>2576126.4900000002</v>
      </c>
      <c r="O63" s="157">
        <f>+'PROGRAMA 01'!H65</f>
        <v>901231.5</v>
      </c>
      <c r="P63" s="157">
        <f>+'PROGRAMA 01'!I65</f>
        <v>0</v>
      </c>
      <c r="Q63" s="157">
        <f>+'PROGRAMA 01'!J65</f>
        <v>3477357.99</v>
      </c>
      <c r="R63" s="230">
        <f t="shared" si="5"/>
        <v>912642.00999999978</v>
      </c>
      <c r="S63" s="230">
        <f t="shared" si="6"/>
        <v>79.210888154897503</v>
      </c>
    </row>
    <row r="64" spans="1:19" ht="12" customHeight="1" x14ac:dyDescent="0.2">
      <c r="A64" s="167"/>
      <c r="B64" s="167"/>
      <c r="C64" s="167"/>
      <c r="D64" s="167"/>
      <c r="E64" s="167"/>
      <c r="G64" s="194" t="s">
        <v>437</v>
      </c>
      <c r="H64" s="245"/>
      <c r="I64" s="194"/>
      <c r="J64" s="194" t="s">
        <v>66</v>
      </c>
      <c r="K64" s="194"/>
      <c r="L64" s="167" t="s">
        <v>451</v>
      </c>
      <c r="M64" s="157">
        <f>+'PROGRAMA 01'!F66</f>
        <v>47366500</v>
      </c>
      <c r="N64" s="157">
        <f>+'PROGRAMA 01'!G66</f>
        <v>13617888.01</v>
      </c>
      <c r="O64" s="157">
        <f>+'PROGRAMA 01'!H66</f>
        <v>21653835.32</v>
      </c>
      <c r="P64" s="157">
        <f>+'PROGRAMA 01'!I66</f>
        <v>0</v>
      </c>
      <c r="Q64" s="157">
        <f>+'PROGRAMA 01'!J66</f>
        <v>35271723.329999998</v>
      </c>
      <c r="R64" s="230">
        <f t="shared" si="5"/>
        <v>12094776.670000002</v>
      </c>
      <c r="S64" s="230">
        <f t="shared" si="6"/>
        <v>74.465547021629206</v>
      </c>
    </row>
    <row r="65" spans="1:19" ht="12" customHeight="1" x14ac:dyDescent="0.2">
      <c r="A65" s="167"/>
      <c r="B65" s="167"/>
      <c r="C65" s="167"/>
      <c r="D65" s="167"/>
      <c r="E65" s="167"/>
      <c r="G65" s="194" t="s">
        <v>437</v>
      </c>
      <c r="H65" s="245"/>
      <c r="I65" s="194"/>
      <c r="J65" s="194" t="s">
        <v>67</v>
      </c>
      <c r="K65" s="194"/>
      <c r="L65" s="167" t="s">
        <v>452</v>
      </c>
      <c r="M65" s="157">
        <f>+'PROGRAMA 01'!F67</f>
        <v>420000</v>
      </c>
      <c r="N65" s="157">
        <f>+'PROGRAMA 01'!G67</f>
        <v>92547</v>
      </c>
      <c r="O65" s="157">
        <f>+'PROGRAMA 01'!H67</f>
        <v>124300</v>
      </c>
      <c r="P65" s="157">
        <f>+'PROGRAMA 01'!I67</f>
        <v>0</v>
      </c>
      <c r="Q65" s="157">
        <f>+'PROGRAMA 01'!J67</f>
        <v>216847</v>
      </c>
      <c r="R65" s="230">
        <f t="shared" si="5"/>
        <v>203153</v>
      </c>
      <c r="S65" s="230">
        <f t="shared" si="6"/>
        <v>51.630238095238091</v>
      </c>
    </row>
    <row r="66" spans="1:19" ht="12" customHeight="1" x14ac:dyDescent="0.2">
      <c r="A66" s="167"/>
      <c r="B66" s="167"/>
      <c r="C66" s="167"/>
      <c r="D66" s="167"/>
      <c r="E66" s="167"/>
      <c r="G66" s="195" t="s">
        <v>437</v>
      </c>
      <c r="H66" s="246"/>
      <c r="I66" s="195"/>
      <c r="J66" s="195" t="s">
        <v>69</v>
      </c>
      <c r="K66" s="195"/>
      <c r="L66" s="192" t="s">
        <v>70</v>
      </c>
      <c r="M66" s="193">
        <f>SUM(M67:M73)</f>
        <v>15895000</v>
      </c>
      <c r="N66" s="193">
        <f>SUM(N67:N73)</f>
        <v>7562224.1500000004</v>
      </c>
      <c r="O66" s="193">
        <f>SUM(O67:O73)</f>
        <v>3382006.4299999997</v>
      </c>
      <c r="P66" s="193">
        <f>SUM(P67:P73)</f>
        <v>0</v>
      </c>
      <c r="Q66" s="193">
        <f>+N66+O66</f>
        <v>10944230.58</v>
      </c>
      <c r="R66" s="193">
        <f t="shared" si="5"/>
        <v>4950769.42</v>
      </c>
      <c r="S66" s="193">
        <f t="shared" si="6"/>
        <v>68.853290846178041</v>
      </c>
    </row>
    <row r="67" spans="1:19" ht="12" customHeight="1" x14ac:dyDescent="0.2">
      <c r="A67" s="167"/>
      <c r="B67" s="167"/>
      <c r="C67" s="167"/>
      <c r="D67" s="167"/>
      <c r="E67" s="167"/>
      <c r="G67" s="194" t="s">
        <v>437</v>
      </c>
      <c r="H67" s="245"/>
      <c r="I67" s="194"/>
      <c r="J67" s="194" t="s">
        <v>71</v>
      </c>
      <c r="K67" s="194"/>
      <c r="L67" s="167" t="s">
        <v>453</v>
      </c>
      <c r="M67" s="157">
        <f>+'PROGRAMA 01'!F71</f>
        <v>3800000</v>
      </c>
      <c r="N67" s="157">
        <f>+'PROGRAMA 01'!G71</f>
        <v>771366.7</v>
      </c>
      <c r="O67" s="157">
        <f>+'PROGRAMA 01'!H71</f>
        <v>151465.20000000001</v>
      </c>
      <c r="P67" s="157">
        <f>+'PROGRAMA 01'!I71</f>
        <v>0</v>
      </c>
      <c r="Q67" s="157">
        <f>+'PROGRAMA 01'!J71</f>
        <v>922831.89999999991</v>
      </c>
      <c r="R67" s="230">
        <f t="shared" si="5"/>
        <v>2877168.1</v>
      </c>
      <c r="S67" s="230">
        <f t="shared" si="6"/>
        <v>24.285049999999998</v>
      </c>
    </row>
    <row r="68" spans="1:19" hidden="1" x14ac:dyDescent="0.2">
      <c r="A68" s="167"/>
      <c r="B68" s="167"/>
      <c r="C68" s="167"/>
      <c r="D68" s="167"/>
      <c r="E68" s="167"/>
      <c r="G68" s="194" t="s">
        <v>437</v>
      </c>
      <c r="H68" s="245"/>
      <c r="I68" s="194"/>
      <c r="J68" s="194" t="s">
        <v>72</v>
      </c>
      <c r="K68" s="194"/>
      <c r="L68" s="167" t="s">
        <v>454</v>
      </c>
      <c r="M68" s="157">
        <v>0</v>
      </c>
      <c r="N68" s="157">
        <v>0</v>
      </c>
      <c r="O68" s="157">
        <v>0</v>
      </c>
      <c r="P68" s="157">
        <v>0</v>
      </c>
      <c r="Q68" s="157">
        <v>0</v>
      </c>
      <c r="R68" s="230">
        <f t="shared" si="5"/>
        <v>0</v>
      </c>
      <c r="S68" s="230" t="e">
        <f t="shared" si="6"/>
        <v>#DIV/0!</v>
      </c>
    </row>
    <row r="69" spans="1:19" x14ac:dyDescent="0.2">
      <c r="A69" s="167"/>
      <c r="B69" s="167"/>
      <c r="C69" s="167"/>
      <c r="D69" s="167"/>
      <c r="E69" s="167"/>
      <c r="G69" s="194" t="s">
        <v>437</v>
      </c>
      <c r="H69" s="245"/>
      <c r="I69" s="194"/>
      <c r="J69" s="194" t="s">
        <v>73</v>
      </c>
      <c r="K69" s="194"/>
      <c r="L69" s="167" t="s">
        <v>455</v>
      </c>
      <c r="M69" s="157">
        <f>+'PROGRAMA 01'!F73</f>
        <v>1000000</v>
      </c>
      <c r="N69" s="157">
        <f>+'PROGRAMA 01'!G73</f>
        <v>68435.72</v>
      </c>
      <c r="O69" s="157">
        <f>+'PROGRAMA 01'!H73</f>
        <v>0</v>
      </c>
      <c r="P69" s="157">
        <f>+'PROGRAMA 01'!I73</f>
        <v>0</v>
      </c>
      <c r="Q69" s="157">
        <f>+'PROGRAMA 01'!J73</f>
        <v>68435.72</v>
      </c>
      <c r="R69" s="230">
        <f t="shared" si="5"/>
        <v>931564.28</v>
      </c>
      <c r="S69" s="230">
        <f t="shared" si="6"/>
        <v>6.8435720000000009</v>
      </c>
    </row>
    <row r="70" spans="1:19" ht="12" customHeight="1" x14ac:dyDescent="0.2">
      <c r="A70" s="167"/>
      <c r="B70" s="167"/>
      <c r="C70" s="167"/>
      <c r="D70" s="167"/>
      <c r="E70" s="167"/>
      <c r="G70" s="194" t="s">
        <v>437</v>
      </c>
      <c r="H70" s="245"/>
      <c r="I70" s="194"/>
      <c r="J70" s="194" t="s">
        <v>74</v>
      </c>
      <c r="K70" s="194"/>
      <c r="L70" s="167" t="s">
        <v>456</v>
      </c>
      <c r="M70" s="157">
        <f>+'PROGRAMA 01'!F74</f>
        <v>835000</v>
      </c>
      <c r="N70" s="157">
        <f>+'PROGRAMA 01'!G74</f>
        <v>8885</v>
      </c>
      <c r="O70" s="157">
        <f>+'PROGRAMA 01'!H74</f>
        <v>621000</v>
      </c>
      <c r="P70" s="157">
        <f>+'PROGRAMA 01'!I74</f>
        <v>0</v>
      </c>
      <c r="Q70" s="157">
        <f>+'PROGRAMA 01'!J74</f>
        <v>629885</v>
      </c>
      <c r="R70" s="230">
        <f t="shared" si="5"/>
        <v>205115</v>
      </c>
      <c r="S70" s="230">
        <f t="shared" si="6"/>
        <v>75.43532934131737</v>
      </c>
    </row>
    <row r="71" spans="1:19" ht="12" hidden="1" customHeight="1" x14ac:dyDescent="0.2">
      <c r="A71" s="167"/>
      <c r="B71" s="167"/>
      <c r="C71" s="167"/>
      <c r="D71" s="167"/>
      <c r="E71" s="167"/>
      <c r="G71" s="194" t="s">
        <v>437</v>
      </c>
      <c r="H71" s="245"/>
      <c r="I71" s="194"/>
      <c r="J71" s="194" t="s">
        <v>75</v>
      </c>
      <c r="K71" s="194"/>
      <c r="L71" s="167" t="s">
        <v>457</v>
      </c>
      <c r="M71" s="157">
        <v>0</v>
      </c>
      <c r="N71" s="157">
        <v>0</v>
      </c>
      <c r="O71" s="157">
        <v>0</v>
      </c>
      <c r="P71" s="157">
        <v>0</v>
      </c>
      <c r="Q71" s="157">
        <v>0</v>
      </c>
      <c r="R71" s="230">
        <f t="shared" si="5"/>
        <v>0</v>
      </c>
      <c r="S71" s="230" t="e">
        <f t="shared" si="6"/>
        <v>#DIV/0!</v>
      </c>
    </row>
    <row r="72" spans="1:19" ht="12" customHeight="1" x14ac:dyDescent="0.2">
      <c r="A72" s="167"/>
      <c r="B72" s="167"/>
      <c r="C72" s="167"/>
      <c r="D72" s="167"/>
      <c r="E72" s="167"/>
      <c r="G72" s="194" t="s">
        <v>437</v>
      </c>
      <c r="H72" s="245"/>
      <c r="I72" s="194"/>
      <c r="J72" s="194" t="s">
        <v>77</v>
      </c>
      <c r="K72" s="194"/>
      <c r="L72" s="167" t="s">
        <v>458</v>
      </c>
      <c r="M72" s="157">
        <f>+'PROGRAMA 01'!F76</f>
        <v>8360000</v>
      </c>
      <c r="N72" s="157">
        <f>+'PROGRAMA 01'!G76</f>
        <v>6220313.5</v>
      </c>
      <c r="O72" s="157">
        <f>+'PROGRAMA 01'!H76</f>
        <v>2005797.7200000002</v>
      </c>
      <c r="P72" s="157">
        <f>+'PROGRAMA 01'!I76</f>
        <v>0</v>
      </c>
      <c r="Q72" s="157">
        <f>+'PROGRAMA 01'!J76</f>
        <v>8226111.2200000007</v>
      </c>
      <c r="R72" s="230">
        <f t="shared" si="5"/>
        <v>133888.77999999933</v>
      </c>
      <c r="S72" s="230">
        <f t="shared" si="6"/>
        <v>98.398459569377991</v>
      </c>
    </row>
    <row r="73" spans="1:19" ht="12" customHeight="1" x14ac:dyDescent="0.2">
      <c r="A73" s="167"/>
      <c r="B73" s="167"/>
      <c r="C73" s="167"/>
      <c r="D73" s="167"/>
      <c r="E73" s="167"/>
      <c r="G73" s="194" t="s">
        <v>437</v>
      </c>
      <c r="H73" s="245"/>
      <c r="I73" s="194"/>
      <c r="J73" s="194" t="s">
        <v>237</v>
      </c>
      <c r="K73" s="194"/>
      <c r="L73" s="167" t="s">
        <v>459</v>
      </c>
      <c r="M73" s="157">
        <f>+'PROGRAMA 01'!F77</f>
        <v>1900000</v>
      </c>
      <c r="N73" s="157">
        <f>+'PROGRAMA 01'!G77</f>
        <v>493223.23</v>
      </c>
      <c r="O73" s="157">
        <f>+'PROGRAMA 01'!H77</f>
        <v>603743.51</v>
      </c>
      <c r="P73" s="157">
        <f>+'PROGRAMA 01'!I77</f>
        <v>0</v>
      </c>
      <c r="Q73" s="157">
        <f>+'PROGRAMA 01'!J77</f>
        <v>1096966.74</v>
      </c>
      <c r="R73" s="230">
        <f t="shared" si="5"/>
        <v>803033.26</v>
      </c>
      <c r="S73" s="230">
        <f t="shared" si="6"/>
        <v>57.735091578947376</v>
      </c>
    </row>
    <row r="74" spans="1:19" ht="12" customHeight="1" x14ac:dyDescent="0.2">
      <c r="A74" s="167"/>
      <c r="B74" s="167"/>
      <c r="C74" s="167"/>
      <c r="D74" s="167"/>
      <c r="E74" s="167"/>
      <c r="G74" s="195" t="s">
        <v>437</v>
      </c>
      <c r="H74" s="246"/>
      <c r="I74" s="195"/>
      <c r="J74" s="195" t="s">
        <v>78</v>
      </c>
      <c r="K74" s="195"/>
      <c r="L74" s="192" t="s">
        <v>460</v>
      </c>
      <c r="M74" s="193">
        <f>SUM(M75:M81)</f>
        <v>186700076</v>
      </c>
      <c r="N74" s="193">
        <f>SUM(N75:N81)</f>
        <v>93075607.120000005</v>
      </c>
      <c r="O74" s="193">
        <f>SUM(O75:O81)</f>
        <v>59625182.090000004</v>
      </c>
      <c r="P74" s="193">
        <f>SUM(P75:P81)</f>
        <v>0</v>
      </c>
      <c r="Q74" s="193">
        <f>+N74+O74</f>
        <v>152700789.21000001</v>
      </c>
      <c r="R74" s="193">
        <f t="shared" si="5"/>
        <v>33999286.789999992</v>
      </c>
      <c r="S74" s="193">
        <f t="shared" si="6"/>
        <v>81.789355677605627</v>
      </c>
    </row>
    <row r="75" spans="1:19" ht="12" hidden="1" customHeight="1" x14ac:dyDescent="0.2">
      <c r="A75" s="167"/>
      <c r="B75" s="167"/>
      <c r="C75" s="167"/>
      <c r="D75" s="167"/>
      <c r="E75" s="167"/>
      <c r="G75" s="194" t="s">
        <v>437</v>
      </c>
      <c r="H75" s="245"/>
      <c r="I75" s="194"/>
      <c r="J75" s="194" t="s">
        <v>359</v>
      </c>
      <c r="K75" s="194"/>
      <c r="L75" s="167" t="s">
        <v>461</v>
      </c>
      <c r="M75" s="157">
        <v>0</v>
      </c>
      <c r="N75" s="230">
        <v>0</v>
      </c>
      <c r="O75" s="230"/>
      <c r="P75" s="230"/>
      <c r="Q75" s="230">
        <f>+N75+O75</f>
        <v>0</v>
      </c>
      <c r="R75" s="230">
        <f t="shared" si="5"/>
        <v>0</v>
      </c>
      <c r="S75" s="230" t="e">
        <f t="shared" si="6"/>
        <v>#DIV/0!</v>
      </c>
    </row>
    <row r="76" spans="1:19" ht="12" customHeight="1" x14ac:dyDescent="0.2">
      <c r="A76" s="167"/>
      <c r="B76" s="167"/>
      <c r="C76" s="167"/>
      <c r="D76" s="167"/>
      <c r="E76" s="167"/>
      <c r="G76" s="194" t="s">
        <v>437</v>
      </c>
      <c r="H76" s="245"/>
      <c r="I76" s="194"/>
      <c r="J76" s="194" t="s">
        <v>341</v>
      </c>
      <c r="K76" s="194"/>
      <c r="L76" s="167" t="s">
        <v>462</v>
      </c>
      <c r="M76" s="157">
        <f>+'PROGRAMA 01'!F82</f>
        <v>4520000</v>
      </c>
      <c r="N76" s="157">
        <f>+'PROGRAMA 01'!G82</f>
        <v>2256045</v>
      </c>
      <c r="O76" s="157">
        <f>+'PROGRAMA 01'!H82</f>
        <v>2256045</v>
      </c>
      <c r="P76" s="157">
        <f>+'PROGRAMA 01'!I82</f>
        <v>0</v>
      </c>
      <c r="Q76" s="157">
        <f>+'PROGRAMA 01'!J82</f>
        <v>4512090</v>
      </c>
      <c r="R76" s="230">
        <f t="shared" si="5"/>
        <v>7910</v>
      </c>
      <c r="S76" s="230">
        <f t="shared" si="6"/>
        <v>99.825000000000003</v>
      </c>
    </row>
    <row r="77" spans="1:19" ht="12" hidden="1" customHeight="1" x14ac:dyDescent="0.2">
      <c r="A77" s="167"/>
      <c r="B77" s="167"/>
      <c r="C77" s="167"/>
      <c r="D77" s="167"/>
      <c r="E77" s="167"/>
      <c r="G77" s="194" t="s">
        <v>437</v>
      </c>
      <c r="H77" s="245"/>
      <c r="I77" s="194"/>
      <c r="J77" s="194" t="s">
        <v>80</v>
      </c>
      <c r="K77" s="194"/>
      <c r="L77" s="167" t="s">
        <v>463</v>
      </c>
      <c r="M77" s="157">
        <v>0</v>
      </c>
      <c r="N77" s="157">
        <v>0</v>
      </c>
      <c r="O77" s="157">
        <v>0</v>
      </c>
      <c r="P77" s="157">
        <v>0</v>
      </c>
      <c r="Q77" s="157">
        <v>0</v>
      </c>
      <c r="R77" s="230">
        <f t="shared" si="5"/>
        <v>0</v>
      </c>
      <c r="S77" s="230" t="e">
        <f t="shared" si="6"/>
        <v>#DIV/0!</v>
      </c>
    </row>
    <row r="78" spans="1:19" ht="12" customHeight="1" x14ac:dyDescent="0.2">
      <c r="A78" s="167"/>
      <c r="B78" s="167"/>
      <c r="C78" s="167"/>
      <c r="D78" s="167"/>
      <c r="E78" s="167"/>
      <c r="G78" s="194" t="s">
        <v>437</v>
      </c>
      <c r="H78" s="245"/>
      <c r="I78" s="194"/>
      <c r="J78" s="194" t="s">
        <v>82</v>
      </c>
      <c r="K78" s="194"/>
      <c r="L78" s="167" t="s">
        <v>464</v>
      </c>
      <c r="M78" s="157">
        <f>+'PROGRAMA 01'!F84</f>
        <v>40900000</v>
      </c>
      <c r="N78" s="157">
        <f>+'PROGRAMA 01'!G84</f>
        <v>6877038.75</v>
      </c>
      <c r="O78" s="157">
        <f>+'PROGRAMA 01'!H84</f>
        <v>12491726.25</v>
      </c>
      <c r="P78" s="157">
        <f>+'PROGRAMA 01'!I84</f>
        <v>0</v>
      </c>
      <c r="Q78" s="157">
        <f>+'PROGRAMA 01'!J84</f>
        <v>19368765</v>
      </c>
      <c r="R78" s="230">
        <f t="shared" si="5"/>
        <v>21531235</v>
      </c>
      <c r="S78" s="230">
        <f t="shared" si="6"/>
        <v>47.356393643031787</v>
      </c>
    </row>
    <row r="79" spans="1:19" x14ac:dyDescent="0.2">
      <c r="A79" s="167"/>
      <c r="B79" s="167"/>
      <c r="C79" s="167"/>
      <c r="D79" s="167"/>
      <c r="E79" s="167"/>
      <c r="G79" s="194" t="s">
        <v>437</v>
      </c>
      <c r="H79" s="245"/>
      <c r="I79" s="194"/>
      <c r="J79" s="194" t="s">
        <v>84</v>
      </c>
      <c r="K79" s="194"/>
      <c r="L79" s="167" t="s">
        <v>465</v>
      </c>
      <c r="M79" s="157">
        <f>+'PROGRAMA 01'!F85</f>
        <v>7600000</v>
      </c>
      <c r="N79" s="157">
        <f>+'PROGRAMA 01'!G85</f>
        <v>2484870</v>
      </c>
      <c r="O79" s="157">
        <f>+'PROGRAMA 01'!H85</f>
        <v>4359314</v>
      </c>
      <c r="P79" s="157">
        <f>+'PROGRAMA 01'!I85</f>
        <v>0</v>
      </c>
      <c r="Q79" s="157">
        <f>+'PROGRAMA 01'!J85</f>
        <v>6844184</v>
      </c>
      <c r="R79" s="230">
        <f t="shared" si="5"/>
        <v>755816</v>
      </c>
      <c r="S79" s="230">
        <f t="shared" si="6"/>
        <v>90.055052631578945</v>
      </c>
    </row>
    <row r="80" spans="1:19" ht="12" customHeight="1" x14ac:dyDescent="0.2">
      <c r="A80" s="167"/>
      <c r="B80" s="167"/>
      <c r="C80" s="167"/>
      <c r="D80" s="167"/>
      <c r="E80" s="167"/>
      <c r="G80" s="194" t="s">
        <v>437</v>
      </c>
      <c r="H80" s="245"/>
      <c r="I80" s="194"/>
      <c r="J80" s="194" t="s">
        <v>86</v>
      </c>
      <c r="K80" s="194"/>
      <c r="L80" s="167" t="s">
        <v>466</v>
      </c>
      <c r="M80" s="157">
        <f>+'PROGRAMA 01'!F86</f>
        <v>52412076</v>
      </c>
      <c r="N80" s="157">
        <f>+'PROGRAMA 01'!G86</f>
        <v>31032655.780000001</v>
      </c>
      <c r="O80" s="157">
        <f>+'PROGRAMA 01'!H86</f>
        <v>18614291.390000001</v>
      </c>
      <c r="P80" s="157">
        <f>+'PROGRAMA 01'!I86</f>
        <v>0</v>
      </c>
      <c r="Q80" s="157">
        <f>+'PROGRAMA 01'!J86</f>
        <v>49646947.170000002</v>
      </c>
      <c r="R80" s="230">
        <f t="shared" si="5"/>
        <v>2765128.8299999982</v>
      </c>
      <c r="S80" s="230">
        <f t="shared" si="6"/>
        <v>94.724252422285275</v>
      </c>
    </row>
    <row r="81" spans="1:19" ht="12" customHeight="1" x14ac:dyDescent="0.2">
      <c r="A81" s="167"/>
      <c r="B81" s="167"/>
      <c r="C81" s="167"/>
      <c r="D81" s="167"/>
      <c r="E81" s="167"/>
      <c r="F81" s="168"/>
      <c r="G81" s="194" t="s">
        <v>437</v>
      </c>
      <c r="H81" s="245"/>
      <c r="I81" s="194"/>
      <c r="J81" s="194" t="s">
        <v>88</v>
      </c>
      <c r="K81" s="194"/>
      <c r="L81" s="167" t="s">
        <v>467</v>
      </c>
      <c r="M81" s="157">
        <f>+'PROGRAMA 01'!F87</f>
        <v>81268000</v>
      </c>
      <c r="N81" s="157">
        <f>+'PROGRAMA 01'!G87</f>
        <v>50424997.590000004</v>
      </c>
      <c r="O81" s="157">
        <f>+'PROGRAMA 01'!H87</f>
        <v>21903805.449999999</v>
      </c>
      <c r="P81" s="157">
        <f>+'PROGRAMA 01'!I87</f>
        <v>0</v>
      </c>
      <c r="Q81" s="157">
        <f>+'PROGRAMA 01'!J87</f>
        <v>72328803.040000007</v>
      </c>
      <c r="R81" s="230">
        <f t="shared" si="5"/>
        <v>8939196.9599999934</v>
      </c>
      <c r="S81" s="230">
        <f t="shared" si="6"/>
        <v>89.000348279765717</v>
      </c>
    </row>
    <row r="82" spans="1:19" ht="12" hidden="1" customHeight="1" x14ac:dyDescent="0.2">
      <c r="A82" s="167"/>
      <c r="B82" s="167"/>
      <c r="C82" s="167"/>
      <c r="D82" s="167"/>
      <c r="E82" s="167"/>
      <c r="F82" s="168"/>
      <c r="G82" s="194"/>
      <c r="H82" s="245"/>
      <c r="I82" s="194"/>
      <c r="J82" s="194"/>
      <c r="K82" s="194"/>
      <c r="L82" s="167"/>
      <c r="M82" s="157">
        <v>0</v>
      </c>
      <c r="N82" s="157">
        <v>0</v>
      </c>
      <c r="Q82" s="157">
        <f t="shared" ref="Q82:Q144" si="7">+N82+O82</f>
        <v>0</v>
      </c>
      <c r="R82" s="157">
        <f t="shared" ref="R82:R145" si="8">+M82-P82-Q82</f>
        <v>0</v>
      </c>
      <c r="S82" s="157" t="e">
        <f t="shared" ref="S82:S145" si="9">+Q82/M82*100</f>
        <v>#DIV/0!</v>
      </c>
    </row>
    <row r="83" spans="1:19" ht="12" customHeight="1" x14ac:dyDescent="0.2">
      <c r="A83" s="167"/>
      <c r="B83" s="167"/>
      <c r="C83" s="167"/>
      <c r="D83" s="167"/>
      <c r="E83" s="167"/>
      <c r="F83" s="168"/>
      <c r="G83" s="195" t="s">
        <v>437</v>
      </c>
      <c r="H83" s="246"/>
      <c r="I83" s="195"/>
      <c r="J83" s="195" t="s">
        <v>90</v>
      </c>
      <c r="K83" s="195"/>
      <c r="L83" s="192" t="s">
        <v>91</v>
      </c>
      <c r="M83" s="193">
        <f>SUM(M84:M87)</f>
        <v>6490000</v>
      </c>
      <c r="N83" s="193">
        <f>SUM(N84:N87)</f>
        <v>1062425</v>
      </c>
      <c r="O83" s="193">
        <f>SUM(O84:O87)</f>
        <v>68822</v>
      </c>
      <c r="P83" s="193">
        <f>SUM(P84:P87)</f>
        <v>0</v>
      </c>
      <c r="Q83" s="193">
        <f t="shared" si="7"/>
        <v>1131247</v>
      </c>
      <c r="R83" s="193">
        <f t="shared" si="8"/>
        <v>5358753</v>
      </c>
      <c r="S83" s="193">
        <f t="shared" si="9"/>
        <v>17.430616332819724</v>
      </c>
    </row>
    <row r="84" spans="1:19" ht="12" customHeight="1" x14ac:dyDescent="0.2">
      <c r="A84" s="167"/>
      <c r="B84" s="167"/>
      <c r="C84" s="167"/>
      <c r="D84" s="167"/>
      <c r="E84" s="167"/>
      <c r="F84" s="168"/>
      <c r="G84" s="194" t="s">
        <v>437</v>
      </c>
      <c r="H84" s="245"/>
      <c r="I84" s="194"/>
      <c r="J84" s="194" t="s">
        <v>92</v>
      </c>
      <c r="K84" s="194"/>
      <c r="L84" s="167" t="s">
        <v>468</v>
      </c>
      <c r="M84" s="157">
        <f>+'PROGRAMA 01'!F91</f>
        <v>1290000</v>
      </c>
      <c r="N84" s="157">
        <f>+'PROGRAMA 01'!G91</f>
        <v>1000000</v>
      </c>
      <c r="O84" s="157">
        <f>+'PROGRAMA 01'!H91</f>
        <v>5390</v>
      </c>
      <c r="P84" s="157">
        <f>+'PROGRAMA 01'!I91</f>
        <v>0</v>
      </c>
      <c r="Q84" s="157">
        <f>+'PROGRAMA 01'!J91</f>
        <v>1005390</v>
      </c>
      <c r="R84" s="230">
        <f t="shared" si="8"/>
        <v>284610</v>
      </c>
      <c r="S84" s="230">
        <f t="shared" si="9"/>
        <v>77.937209302325584</v>
      </c>
    </row>
    <row r="85" spans="1:19" ht="12" customHeight="1" x14ac:dyDescent="0.2">
      <c r="A85" s="167"/>
      <c r="B85" s="167"/>
      <c r="C85" s="167"/>
      <c r="D85" s="167"/>
      <c r="E85" s="167"/>
      <c r="F85" s="168"/>
      <c r="G85" s="202" t="s">
        <v>437</v>
      </c>
      <c r="I85" s="194"/>
      <c r="J85" s="194" t="s">
        <v>93</v>
      </c>
      <c r="K85" s="194"/>
      <c r="L85" s="203" t="s">
        <v>469</v>
      </c>
      <c r="M85" s="157">
        <f>+'PROGRAMA 01'!F92</f>
        <v>200000</v>
      </c>
      <c r="N85" s="157">
        <f>+'PROGRAMA 01'!G92</f>
        <v>0</v>
      </c>
      <c r="O85" s="157">
        <f>+'PROGRAMA 01'!H92</f>
        <v>0</v>
      </c>
      <c r="P85" s="157">
        <f>+'PROGRAMA 01'!I92</f>
        <v>0</v>
      </c>
      <c r="Q85" s="157">
        <f>+'PROGRAMA 01'!J92</f>
        <v>0</v>
      </c>
      <c r="R85" s="230">
        <f t="shared" si="8"/>
        <v>200000</v>
      </c>
      <c r="S85" s="230">
        <f t="shared" si="9"/>
        <v>0</v>
      </c>
    </row>
    <row r="86" spans="1:19" ht="12" customHeight="1" x14ac:dyDescent="0.2">
      <c r="A86" s="167"/>
      <c r="B86" s="167"/>
      <c r="C86" s="167"/>
      <c r="D86" s="167"/>
      <c r="E86" s="167"/>
      <c r="G86" s="194" t="s">
        <v>437</v>
      </c>
      <c r="H86" s="245"/>
      <c r="I86" s="194"/>
      <c r="J86" s="194" t="s">
        <v>94</v>
      </c>
      <c r="K86" s="194"/>
      <c r="L86" s="167" t="s">
        <v>470</v>
      </c>
      <c r="M86" s="157">
        <f>+'PROGRAMA 01'!F93</f>
        <v>2000000</v>
      </c>
      <c r="N86" s="157">
        <f>+'PROGRAMA 01'!G93</f>
        <v>0</v>
      </c>
      <c r="O86" s="157">
        <f>+'PROGRAMA 01'!H93</f>
        <v>0</v>
      </c>
      <c r="P86" s="157">
        <f>+'PROGRAMA 01'!I93</f>
        <v>0</v>
      </c>
      <c r="Q86" s="157">
        <f>+'PROGRAMA 01'!J93</f>
        <v>0</v>
      </c>
      <c r="R86" s="230">
        <f t="shared" si="8"/>
        <v>2000000</v>
      </c>
      <c r="S86" s="230">
        <f t="shared" si="9"/>
        <v>0</v>
      </c>
    </row>
    <row r="87" spans="1:19" ht="12" customHeight="1" x14ac:dyDescent="0.2">
      <c r="A87" s="167"/>
      <c r="B87" s="167"/>
      <c r="C87" s="167"/>
      <c r="D87" s="167"/>
      <c r="E87" s="167"/>
      <c r="G87" s="194" t="s">
        <v>437</v>
      </c>
      <c r="H87" s="245"/>
      <c r="I87" s="194"/>
      <c r="J87" s="194" t="s">
        <v>96</v>
      </c>
      <c r="K87" s="194"/>
      <c r="L87" s="167" t="s">
        <v>471</v>
      </c>
      <c r="M87" s="157">
        <f>+'PROGRAMA 01'!F94</f>
        <v>3000000</v>
      </c>
      <c r="N87" s="157">
        <f>+'PROGRAMA 01'!G94</f>
        <v>62425</v>
      </c>
      <c r="O87" s="157">
        <f>+'PROGRAMA 01'!H94</f>
        <v>63432</v>
      </c>
      <c r="P87" s="157">
        <f>+'PROGRAMA 01'!I94</f>
        <v>0</v>
      </c>
      <c r="Q87" s="157">
        <f>+'PROGRAMA 01'!J94</f>
        <v>125857</v>
      </c>
      <c r="R87" s="230">
        <f t="shared" si="8"/>
        <v>2874143</v>
      </c>
      <c r="S87" s="230">
        <f t="shared" si="9"/>
        <v>4.1952333333333334</v>
      </c>
    </row>
    <row r="88" spans="1:19" ht="12" customHeight="1" x14ac:dyDescent="0.2">
      <c r="A88" s="167"/>
      <c r="B88" s="167"/>
      <c r="C88" s="167"/>
      <c r="D88" s="167"/>
      <c r="E88" s="167"/>
      <c r="G88" s="195" t="s">
        <v>437</v>
      </c>
      <c r="H88" s="246"/>
      <c r="I88" s="195"/>
      <c r="J88" s="195" t="s">
        <v>97</v>
      </c>
      <c r="K88" s="195"/>
      <c r="L88" s="192" t="s">
        <v>98</v>
      </c>
      <c r="M88" s="193">
        <f>SUM(M89:M91)</f>
        <v>17500000</v>
      </c>
      <c r="N88" s="193">
        <f>SUM(N89:N91)</f>
        <v>6621058.1900000004</v>
      </c>
      <c r="O88" s="193">
        <f>SUM(O89:O91)</f>
        <v>10878941</v>
      </c>
      <c r="P88" s="193">
        <f>SUM(P89:P91)</f>
        <v>0</v>
      </c>
      <c r="Q88" s="193">
        <f t="shared" si="7"/>
        <v>17499999.190000001</v>
      </c>
      <c r="R88" s="193">
        <f t="shared" si="8"/>
        <v>0.80999999865889549</v>
      </c>
      <c r="S88" s="193">
        <f t="shared" si="9"/>
        <v>99.999995371428568</v>
      </c>
    </row>
    <row r="89" spans="1:19" ht="11.7" customHeight="1" x14ac:dyDescent="0.2">
      <c r="A89" s="167"/>
      <c r="B89" s="167"/>
      <c r="C89" s="167"/>
      <c r="D89" s="167"/>
      <c r="E89" s="167"/>
      <c r="G89" s="194" t="s">
        <v>437</v>
      </c>
      <c r="H89" s="245"/>
      <c r="I89" s="194"/>
      <c r="J89" s="194" t="s">
        <v>99</v>
      </c>
      <c r="K89" s="194"/>
      <c r="L89" s="167" t="s">
        <v>100</v>
      </c>
      <c r="M89" s="157">
        <f>+'PROGRAMA 01'!F98</f>
        <v>17500000</v>
      </c>
      <c r="N89" s="157">
        <f>+'PROGRAMA 01'!G98</f>
        <v>6621058.1900000004</v>
      </c>
      <c r="O89" s="157">
        <f>+'PROGRAMA 01'!H98</f>
        <v>10878941</v>
      </c>
      <c r="P89" s="157">
        <f>+'PROGRAMA 01'!I98</f>
        <v>0</v>
      </c>
      <c r="Q89" s="157">
        <f>+'PROGRAMA 01'!J98</f>
        <v>17499999.190000001</v>
      </c>
      <c r="R89" s="230">
        <f t="shared" si="8"/>
        <v>0.80999999865889549</v>
      </c>
      <c r="S89" s="230">
        <f t="shared" si="9"/>
        <v>99.999995371428568</v>
      </c>
    </row>
    <row r="90" spans="1:19" ht="12" hidden="1" customHeight="1" x14ac:dyDescent="0.2">
      <c r="A90" s="167"/>
      <c r="B90" s="167"/>
      <c r="C90" s="167"/>
      <c r="D90" s="167"/>
      <c r="E90" s="167"/>
      <c r="G90" s="194" t="s">
        <v>437</v>
      </c>
      <c r="H90" s="245"/>
      <c r="I90" s="194"/>
      <c r="J90" s="194" t="s">
        <v>472</v>
      </c>
      <c r="K90" s="194"/>
      <c r="L90" s="167" t="s">
        <v>473</v>
      </c>
      <c r="M90" s="157">
        <v>0</v>
      </c>
      <c r="N90" s="157">
        <v>0</v>
      </c>
      <c r="Q90" s="157">
        <f t="shared" si="7"/>
        <v>0</v>
      </c>
      <c r="R90" s="157">
        <f t="shared" si="8"/>
        <v>0</v>
      </c>
      <c r="S90" s="157" t="e">
        <f t="shared" si="9"/>
        <v>#DIV/0!</v>
      </c>
    </row>
    <row r="91" spans="1:19" ht="12" hidden="1" customHeight="1" x14ac:dyDescent="0.2">
      <c r="A91" s="167"/>
      <c r="B91" s="167"/>
      <c r="C91" s="167"/>
      <c r="D91" s="167"/>
      <c r="E91" s="167"/>
      <c r="G91" s="194" t="s">
        <v>437</v>
      </c>
      <c r="H91" s="245"/>
      <c r="I91" s="194"/>
      <c r="J91" s="194" t="s">
        <v>474</v>
      </c>
      <c r="K91" s="194"/>
      <c r="L91" s="167" t="s">
        <v>475</v>
      </c>
      <c r="M91" s="157">
        <v>0</v>
      </c>
      <c r="N91" s="157">
        <v>0</v>
      </c>
      <c r="Q91" s="157">
        <f t="shared" si="7"/>
        <v>0</v>
      </c>
      <c r="R91" s="157">
        <f t="shared" si="8"/>
        <v>0</v>
      </c>
      <c r="S91" s="157" t="e">
        <f t="shared" si="9"/>
        <v>#DIV/0!</v>
      </c>
    </row>
    <row r="92" spans="1:19" ht="12" customHeight="1" x14ac:dyDescent="0.2">
      <c r="A92" s="167"/>
      <c r="B92" s="167"/>
      <c r="C92" s="167"/>
      <c r="D92" s="167"/>
      <c r="E92" s="167"/>
      <c r="G92" s="195" t="s">
        <v>437</v>
      </c>
      <c r="H92" s="246"/>
      <c r="I92" s="195"/>
      <c r="J92" s="195" t="s">
        <v>101</v>
      </c>
      <c r="K92" s="195"/>
      <c r="L92" s="192" t="s">
        <v>476</v>
      </c>
      <c r="M92" s="193">
        <f>SUM(M93:M95)</f>
        <v>57100000</v>
      </c>
      <c r="N92" s="193">
        <f>SUM(N93:N95)</f>
        <v>21662985.059999999</v>
      </c>
      <c r="O92" s="193">
        <f>SUM(O93:O95)</f>
        <v>20934940.309999999</v>
      </c>
      <c r="P92" s="193">
        <f>SUM(P93:P95)</f>
        <v>0</v>
      </c>
      <c r="Q92" s="193">
        <f t="shared" si="7"/>
        <v>42597925.369999997</v>
      </c>
      <c r="R92" s="193">
        <f t="shared" si="8"/>
        <v>14502074.630000003</v>
      </c>
      <c r="S92" s="193">
        <f t="shared" si="9"/>
        <v>74.602321138353759</v>
      </c>
    </row>
    <row r="93" spans="1:19" ht="12" customHeight="1" x14ac:dyDescent="0.2">
      <c r="A93" s="167"/>
      <c r="B93" s="167"/>
      <c r="C93" s="167"/>
      <c r="D93" s="167"/>
      <c r="E93" s="167"/>
      <c r="G93" s="194" t="s">
        <v>437</v>
      </c>
      <c r="H93" s="245"/>
      <c r="I93" s="194"/>
      <c r="J93" s="194" t="s">
        <v>103</v>
      </c>
      <c r="K93" s="194"/>
      <c r="L93" s="167" t="s">
        <v>477</v>
      </c>
      <c r="M93" s="157">
        <f>+'PROGRAMA 01'!F102</f>
        <v>57000000</v>
      </c>
      <c r="N93" s="157">
        <f>+'PROGRAMA 01'!G102</f>
        <v>21662985.059999999</v>
      </c>
      <c r="O93" s="157">
        <f>+'PROGRAMA 01'!H102</f>
        <v>20934940.309999999</v>
      </c>
      <c r="P93" s="157">
        <f>+'PROGRAMA 01'!I102</f>
        <v>0</v>
      </c>
      <c r="Q93" s="157">
        <f>+'PROGRAMA 01'!J102</f>
        <v>42597925.369999997</v>
      </c>
      <c r="R93" s="230">
        <f t="shared" si="8"/>
        <v>14402074.630000003</v>
      </c>
      <c r="S93" s="230">
        <f t="shared" si="9"/>
        <v>74.73320240350877</v>
      </c>
    </row>
    <row r="94" spans="1:19" ht="12" hidden="1" customHeight="1" x14ac:dyDescent="0.2">
      <c r="A94" s="167"/>
      <c r="B94" s="167"/>
      <c r="C94" s="167"/>
      <c r="D94" s="167"/>
      <c r="E94" s="167"/>
      <c r="G94" s="194" t="s">
        <v>437</v>
      </c>
      <c r="H94" s="245"/>
      <c r="I94" s="194"/>
      <c r="J94" s="194" t="s">
        <v>105</v>
      </c>
      <c r="K94" s="194"/>
      <c r="L94" s="167" t="s">
        <v>478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230">
        <f t="shared" si="8"/>
        <v>0</v>
      </c>
      <c r="S94" s="230" t="e">
        <f t="shared" si="9"/>
        <v>#DIV/0!</v>
      </c>
    </row>
    <row r="95" spans="1:19" ht="12" customHeight="1" x14ac:dyDescent="0.2">
      <c r="A95" s="167"/>
      <c r="B95" s="167"/>
      <c r="C95" s="167"/>
      <c r="D95" s="167"/>
      <c r="E95" s="167"/>
      <c r="G95" s="194" t="s">
        <v>437</v>
      </c>
      <c r="H95" s="245"/>
      <c r="I95" s="194"/>
      <c r="J95" s="194" t="s">
        <v>107</v>
      </c>
      <c r="K95" s="194"/>
      <c r="L95" s="167" t="s">
        <v>479</v>
      </c>
      <c r="M95" s="157">
        <f>+'PROGRAMA 01'!F104</f>
        <v>100000</v>
      </c>
      <c r="N95" s="157">
        <f>+'PROGRAMA 01'!G104</f>
        <v>0</v>
      </c>
      <c r="O95" s="157">
        <f>+'PROGRAMA 01'!H104</f>
        <v>0</v>
      </c>
      <c r="P95" s="157">
        <f>+'PROGRAMA 01'!I104</f>
        <v>0</v>
      </c>
      <c r="Q95" s="157">
        <f>+'PROGRAMA 01'!J104</f>
        <v>0</v>
      </c>
      <c r="R95" s="230">
        <f t="shared" si="8"/>
        <v>100000</v>
      </c>
      <c r="S95" s="230">
        <f t="shared" si="9"/>
        <v>0</v>
      </c>
    </row>
    <row r="96" spans="1:19" ht="12" customHeight="1" x14ac:dyDescent="0.2">
      <c r="A96" s="167"/>
      <c r="B96" s="167"/>
      <c r="C96" s="167"/>
      <c r="D96" s="167"/>
      <c r="E96" s="167"/>
      <c r="G96" s="195" t="s">
        <v>437</v>
      </c>
      <c r="H96" s="246"/>
      <c r="I96" s="195"/>
      <c r="J96" s="195" t="s">
        <v>109</v>
      </c>
      <c r="K96" s="195"/>
      <c r="L96" s="192" t="s">
        <v>480</v>
      </c>
      <c r="M96" s="193">
        <f>SUM(M97:M105)</f>
        <v>17941860</v>
      </c>
      <c r="N96" s="193">
        <f>SUM(N97:N105)</f>
        <v>6119438.2300000004</v>
      </c>
      <c r="O96" s="193">
        <f>SUM(O97:O105)</f>
        <v>2288287.64</v>
      </c>
      <c r="P96" s="193">
        <f>SUM(P97:P105)</f>
        <v>0</v>
      </c>
      <c r="Q96" s="193">
        <f t="shared" si="7"/>
        <v>8407725.870000001</v>
      </c>
      <c r="R96" s="193">
        <f t="shared" si="8"/>
        <v>9534134.129999999</v>
      </c>
      <c r="S96" s="193">
        <f t="shared" si="9"/>
        <v>46.86094903204016</v>
      </c>
    </row>
    <row r="97" spans="1:19" ht="12" customHeight="1" x14ac:dyDescent="0.2">
      <c r="A97" s="167"/>
      <c r="B97" s="167"/>
      <c r="C97" s="167"/>
      <c r="D97" s="167"/>
      <c r="E97" s="167"/>
      <c r="G97" s="194" t="s">
        <v>437</v>
      </c>
      <c r="H97" s="245"/>
      <c r="I97" s="194"/>
      <c r="J97" s="194" t="s">
        <v>111</v>
      </c>
      <c r="K97" s="194"/>
      <c r="L97" s="167" t="s">
        <v>481</v>
      </c>
      <c r="M97" s="157">
        <f>+'PROGRAMA 01'!F108</f>
        <v>2000000</v>
      </c>
      <c r="N97" s="157">
        <f>+'PROGRAMA 01'!G108</f>
        <v>0</v>
      </c>
      <c r="O97" s="157">
        <f>+'PROGRAMA 01'!H108</f>
        <v>0</v>
      </c>
      <c r="P97" s="157">
        <f>+'PROGRAMA 01'!I108</f>
        <v>0</v>
      </c>
      <c r="Q97" s="157">
        <f>+'PROGRAMA 01'!J108</f>
        <v>0</v>
      </c>
      <c r="R97" s="230">
        <f t="shared" si="8"/>
        <v>2000000</v>
      </c>
      <c r="S97" s="230">
        <f t="shared" si="9"/>
        <v>0</v>
      </c>
    </row>
    <row r="98" spans="1:19" ht="12" hidden="1" customHeight="1" x14ac:dyDescent="0.2">
      <c r="A98" s="167"/>
      <c r="B98" s="167"/>
      <c r="C98" s="167"/>
      <c r="D98" s="167"/>
      <c r="E98" s="167"/>
      <c r="G98" s="194" t="s">
        <v>437</v>
      </c>
      <c r="H98" s="245"/>
      <c r="I98" s="194"/>
      <c r="J98" s="194" t="s">
        <v>482</v>
      </c>
      <c r="K98" s="194"/>
      <c r="L98" s="167" t="s">
        <v>483</v>
      </c>
      <c r="M98" s="157">
        <v>0</v>
      </c>
      <c r="N98" s="157">
        <v>0</v>
      </c>
      <c r="O98" s="157">
        <v>0</v>
      </c>
      <c r="P98" s="157">
        <v>0</v>
      </c>
      <c r="Q98" s="157">
        <v>0</v>
      </c>
      <c r="R98" s="230">
        <f t="shared" si="8"/>
        <v>0</v>
      </c>
      <c r="S98" s="230" t="e">
        <f t="shared" si="9"/>
        <v>#DIV/0!</v>
      </c>
    </row>
    <row r="99" spans="1:19" ht="12" hidden="1" customHeight="1" x14ac:dyDescent="0.2">
      <c r="A99" s="167"/>
      <c r="B99" s="167"/>
      <c r="C99" s="167"/>
      <c r="D99" s="167"/>
      <c r="E99" s="167"/>
      <c r="G99" s="194" t="s">
        <v>437</v>
      </c>
      <c r="H99" s="245"/>
      <c r="I99" s="194"/>
      <c r="J99" s="194" t="s">
        <v>112</v>
      </c>
      <c r="K99" s="194"/>
      <c r="L99" s="167" t="s">
        <v>484</v>
      </c>
      <c r="M99" s="157">
        <v>0</v>
      </c>
      <c r="N99" s="157">
        <v>0</v>
      </c>
      <c r="O99" s="157">
        <v>0</v>
      </c>
      <c r="P99" s="157">
        <v>0</v>
      </c>
      <c r="Q99" s="157">
        <v>0</v>
      </c>
      <c r="R99" s="230">
        <f t="shared" si="8"/>
        <v>0</v>
      </c>
      <c r="S99" s="230" t="e">
        <f t="shared" si="9"/>
        <v>#DIV/0!</v>
      </c>
    </row>
    <row r="100" spans="1:19" ht="12" hidden="1" customHeight="1" x14ac:dyDescent="0.2">
      <c r="A100" s="167"/>
      <c r="B100" s="167"/>
      <c r="C100" s="167"/>
      <c r="D100" s="167"/>
      <c r="E100" s="167"/>
      <c r="G100" s="194" t="s">
        <v>437</v>
      </c>
      <c r="H100" s="245"/>
      <c r="I100" s="194"/>
      <c r="J100" s="194" t="s">
        <v>343</v>
      </c>
      <c r="K100" s="194"/>
      <c r="L100" s="167" t="s">
        <v>344</v>
      </c>
      <c r="M100" s="157">
        <v>0</v>
      </c>
      <c r="N100" s="157">
        <v>0</v>
      </c>
      <c r="O100" s="157">
        <v>0</v>
      </c>
      <c r="P100" s="157">
        <v>0</v>
      </c>
      <c r="Q100" s="157">
        <v>0</v>
      </c>
      <c r="R100" s="230">
        <f t="shared" si="8"/>
        <v>0</v>
      </c>
      <c r="S100" s="230" t="e">
        <f t="shared" si="9"/>
        <v>#DIV/0!</v>
      </c>
    </row>
    <row r="101" spans="1:19" ht="12" customHeight="1" x14ac:dyDescent="0.2">
      <c r="A101" s="167"/>
      <c r="B101" s="167"/>
      <c r="C101" s="167"/>
      <c r="D101" s="167"/>
      <c r="E101" s="167"/>
      <c r="G101" s="194" t="s">
        <v>437</v>
      </c>
      <c r="H101" s="245"/>
      <c r="I101" s="194"/>
      <c r="J101" s="194" t="s">
        <v>113</v>
      </c>
      <c r="K101" s="194"/>
      <c r="L101" s="167" t="s">
        <v>485</v>
      </c>
      <c r="M101" s="157">
        <f>+'PROGRAMA 01'!F111</f>
        <v>4441860</v>
      </c>
      <c r="N101" s="157">
        <f>+'PROGRAMA 01'!G111</f>
        <v>891690.89</v>
      </c>
      <c r="O101" s="157">
        <f>+'PROGRAMA 01'!H111</f>
        <v>301264</v>
      </c>
      <c r="P101" s="157">
        <f>+'PROGRAMA 01'!I111</f>
        <v>0</v>
      </c>
      <c r="Q101" s="157">
        <f>+'PROGRAMA 01'!J111</f>
        <v>1192954.8900000001</v>
      </c>
      <c r="R101" s="230">
        <f t="shared" si="8"/>
        <v>3248905.11</v>
      </c>
      <c r="S101" s="230">
        <f t="shared" si="9"/>
        <v>26.857102430063083</v>
      </c>
    </row>
    <row r="102" spans="1:19" ht="12" customHeight="1" x14ac:dyDescent="0.2">
      <c r="A102" s="167"/>
      <c r="B102" s="167"/>
      <c r="C102" s="167"/>
      <c r="D102" s="167"/>
      <c r="E102" s="167"/>
      <c r="G102" s="194" t="s">
        <v>437</v>
      </c>
      <c r="H102" s="245"/>
      <c r="I102" s="194"/>
      <c r="J102" s="194" t="s">
        <v>114</v>
      </c>
      <c r="K102" s="194"/>
      <c r="L102" s="167" t="s">
        <v>486</v>
      </c>
      <c r="M102" s="157">
        <f>+'PROGRAMA 01'!F112</f>
        <v>4200000</v>
      </c>
      <c r="N102" s="157">
        <f>+'PROGRAMA 01'!G112</f>
        <v>692685.48</v>
      </c>
      <c r="O102" s="157">
        <f>+'PROGRAMA 01'!H112</f>
        <v>449611.18</v>
      </c>
      <c r="P102" s="157">
        <f>+'PROGRAMA 01'!I112</f>
        <v>0</v>
      </c>
      <c r="Q102" s="157">
        <f>+'PROGRAMA 01'!J112</f>
        <v>1142296.6599999999</v>
      </c>
      <c r="R102" s="230">
        <f t="shared" si="8"/>
        <v>3057703.34</v>
      </c>
      <c r="S102" s="230">
        <f t="shared" si="9"/>
        <v>27.197539523809521</v>
      </c>
    </row>
    <row r="103" spans="1:19" ht="12" customHeight="1" x14ac:dyDescent="0.2">
      <c r="A103" s="167"/>
      <c r="B103" s="167"/>
      <c r="C103" s="167"/>
      <c r="D103" s="167"/>
      <c r="E103" s="167"/>
      <c r="G103" s="194" t="s">
        <v>437</v>
      </c>
      <c r="H103" s="245"/>
      <c r="I103" s="194"/>
      <c r="J103" s="194" t="s">
        <v>115</v>
      </c>
      <c r="K103" s="194"/>
      <c r="L103" s="167" t="s">
        <v>487</v>
      </c>
      <c r="M103" s="157">
        <f>+'PROGRAMA 01'!F113</f>
        <v>1900000</v>
      </c>
      <c r="N103" s="157">
        <f>+'PROGRAMA 01'!G113</f>
        <v>431800</v>
      </c>
      <c r="O103" s="157">
        <f>+'PROGRAMA 01'!H113</f>
        <v>1003399.32</v>
      </c>
      <c r="P103" s="157">
        <f>+'PROGRAMA 01'!I113</f>
        <v>0</v>
      </c>
      <c r="Q103" s="157">
        <f>+'PROGRAMA 01'!J113</f>
        <v>1435199.3199999998</v>
      </c>
      <c r="R103" s="230">
        <f t="shared" si="8"/>
        <v>464800.68000000017</v>
      </c>
      <c r="S103" s="230">
        <f t="shared" si="9"/>
        <v>75.536806315789462</v>
      </c>
    </row>
    <row r="104" spans="1:19" ht="12" customHeight="1" x14ac:dyDescent="0.2">
      <c r="A104" s="167"/>
      <c r="B104" s="167"/>
      <c r="C104" s="167"/>
      <c r="D104" s="167"/>
      <c r="E104" s="167"/>
      <c r="G104" s="194" t="s">
        <v>437</v>
      </c>
      <c r="H104" s="245"/>
      <c r="I104" s="194"/>
      <c r="J104" s="194" t="s">
        <v>116</v>
      </c>
      <c r="K104" s="194"/>
      <c r="L104" s="167" t="s">
        <v>488</v>
      </c>
      <c r="M104" s="157">
        <f>+'PROGRAMA 01'!F114</f>
        <v>5200000</v>
      </c>
      <c r="N104" s="157">
        <f>+'PROGRAMA 01'!G114</f>
        <v>4061890.99</v>
      </c>
      <c r="O104" s="157">
        <f>+'PROGRAMA 01'!H114</f>
        <v>534013.14</v>
      </c>
      <c r="P104" s="157">
        <f>+'PROGRAMA 01'!I114</f>
        <v>0</v>
      </c>
      <c r="Q104" s="157">
        <f>+'PROGRAMA 01'!J114</f>
        <v>4595904.13</v>
      </c>
      <c r="R104" s="230">
        <f t="shared" si="8"/>
        <v>604095.87000000011</v>
      </c>
      <c r="S104" s="230">
        <f t="shared" si="9"/>
        <v>88.382771730769221</v>
      </c>
    </row>
    <row r="105" spans="1:19" ht="12.75" customHeight="1" x14ac:dyDescent="0.2">
      <c r="A105" s="167"/>
      <c r="B105" s="167"/>
      <c r="C105" s="167"/>
      <c r="D105" s="167"/>
      <c r="E105" s="167"/>
      <c r="G105" s="194" t="s">
        <v>437</v>
      </c>
      <c r="H105" s="245"/>
      <c r="I105" s="194"/>
      <c r="J105" s="194" t="s">
        <v>117</v>
      </c>
      <c r="K105" s="194"/>
      <c r="L105" s="167" t="s">
        <v>489</v>
      </c>
      <c r="M105" s="157">
        <f>+'PROGRAMA 01'!F115</f>
        <v>200000</v>
      </c>
      <c r="N105" s="157">
        <f>+'PROGRAMA 01'!G115</f>
        <v>41370.870000000003</v>
      </c>
      <c r="O105" s="157">
        <f>+'PROGRAMA 01'!H115</f>
        <v>0</v>
      </c>
      <c r="P105" s="157">
        <f>+'PROGRAMA 01'!I115</f>
        <v>0</v>
      </c>
      <c r="Q105" s="157">
        <f>+'PROGRAMA 01'!J115</f>
        <v>41370.870000000003</v>
      </c>
      <c r="R105" s="157">
        <f t="shared" si="8"/>
        <v>158629.13</v>
      </c>
      <c r="S105" s="157">
        <f t="shared" si="9"/>
        <v>20.685435000000002</v>
      </c>
    </row>
    <row r="106" spans="1:19" ht="11.25" hidden="1" customHeight="1" x14ac:dyDescent="0.2">
      <c r="G106" s="181"/>
      <c r="H106" s="224"/>
      <c r="I106" s="181"/>
      <c r="J106" s="181"/>
      <c r="K106" s="181"/>
      <c r="M106" s="157">
        <v>0</v>
      </c>
      <c r="N106" s="157">
        <v>0</v>
      </c>
      <c r="Q106" s="157">
        <f t="shared" si="7"/>
        <v>0</v>
      </c>
      <c r="R106" s="157">
        <f t="shared" si="8"/>
        <v>0</v>
      </c>
      <c r="S106" s="157" t="e">
        <f t="shared" si="9"/>
        <v>#DIV/0!</v>
      </c>
    </row>
    <row r="107" spans="1:19" ht="12" customHeight="1" x14ac:dyDescent="0.2">
      <c r="A107" s="167"/>
      <c r="B107" s="167"/>
      <c r="C107" s="167"/>
      <c r="D107" s="167"/>
      <c r="E107" s="167"/>
      <c r="G107" s="195" t="s">
        <v>437</v>
      </c>
      <c r="H107" s="246"/>
      <c r="I107" s="195"/>
      <c r="J107" s="195" t="s">
        <v>118</v>
      </c>
      <c r="K107" s="195"/>
      <c r="L107" s="192" t="s">
        <v>119</v>
      </c>
      <c r="M107" s="193">
        <f>SUM(M108:M113)</f>
        <v>3721000</v>
      </c>
      <c r="N107" s="193">
        <f>SUM(N108:N113)</f>
        <v>646822.24</v>
      </c>
      <c r="O107" s="193">
        <f>SUM(O108:O113)</f>
        <v>1612756</v>
      </c>
      <c r="P107" s="193">
        <f>SUM(P108:P113)</f>
        <v>0</v>
      </c>
      <c r="Q107" s="193">
        <f t="shared" si="7"/>
        <v>2259578.2400000002</v>
      </c>
      <c r="R107" s="193">
        <f t="shared" si="8"/>
        <v>1461421.7599999998</v>
      </c>
      <c r="S107" s="193">
        <f t="shared" si="9"/>
        <v>60.725026605751154</v>
      </c>
    </row>
    <row r="108" spans="1:19" ht="11.25" hidden="1" customHeight="1" x14ac:dyDescent="0.2">
      <c r="A108" s="167"/>
      <c r="B108" s="167"/>
      <c r="C108" s="167"/>
      <c r="D108" s="167"/>
      <c r="E108" s="167"/>
      <c r="G108" s="194" t="s">
        <v>437</v>
      </c>
      <c r="H108" s="245"/>
      <c r="I108" s="194"/>
      <c r="J108" s="194" t="s">
        <v>490</v>
      </c>
      <c r="K108" s="194"/>
      <c r="L108" s="167" t="s">
        <v>491</v>
      </c>
      <c r="M108" s="157">
        <v>0</v>
      </c>
      <c r="N108" s="157">
        <v>0</v>
      </c>
      <c r="Q108" s="157">
        <f t="shared" si="7"/>
        <v>0</v>
      </c>
      <c r="R108" s="157">
        <f t="shared" si="8"/>
        <v>0</v>
      </c>
      <c r="S108" s="157" t="e">
        <f t="shared" si="9"/>
        <v>#DIV/0!</v>
      </c>
    </row>
    <row r="109" spans="1:19" x14ac:dyDescent="0.2">
      <c r="A109" s="167"/>
      <c r="B109" s="167"/>
      <c r="C109" s="167"/>
      <c r="D109" s="167"/>
      <c r="E109" s="167"/>
      <c r="G109" s="194" t="s">
        <v>437</v>
      </c>
      <c r="H109" s="245"/>
      <c r="I109" s="194"/>
      <c r="J109" s="194" t="s">
        <v>229</v>
      </c>
      <c r="K109" s="194"/>
      <c r="L109" s="167" t="s">
        <v>492</v>
      </c>
      <c r="M109" s="157">
        <f>+'PROGRAMA 01'!F123</f>
        <v>200000</v>
      </c>
      <c r="N109" s="157">
        <f>+'PROGRAMA 01'!G123</f>
        <v>200000</v>
      </c>
      <c r="O109" s="157">
        <f>+'PROGRAMA 01'!H123</f>
        <v>0</v>
      </c>
      <c r="P109" s="157">
        <f>+'PROGRAMA 01'!I123</f>
        <v>0</v>
      </c>
      <c r="Q109" s="157">
        <f>+'PROGRAMA 01'!J123</f>
        <v>200000</v>
      </c>
      <c r="R109" s="157">
        <f t="shared" si="8"/>
        <v>0</v>
      </c>
      <c r="S109" s="157">
        <f t="shared" si="9"/>
        <v>100</v>
      </c>
    </row>
    <row r="110" spans="1:19" ht="15.75" hidden="1" customHeight="1" x14ac:dyDescent="0.2">
      <c r="A110" s="167"/>
      <c r="B110" s="167"/>
      <c r="C110" s="167"/>
      <c r="D110" s="167"/>
      <c r="E110" s="167"/>
      <c r="G110" s="194" t="s">
        <v>437</v>
      </c>
      <c r="H110" s="245"/>
      <c r="I110" s="194"/>
      <c r="J110" s="194" t="s">
        <v>493</v>
      </c>
      <c r="K110" s="194"/>
      <c r="L110" s="167" t="s">
        <v>494</v>
      </c>
      <c r="M110" s="157">
        <v>0</v>
      </c>
      <c r="N110" s="157">
        <v>0</v>
      </c>
      <c r="O110" s="157">
        <v>0</v>
      </c>
      <c r="Q110" s="157">
        <f t="shared" si="7"/>
        <v>0</v>
      </c>
      <c r="R110" s="157">
        <f t="shared" si="8"/>
        <v>0</v>
      </c>
      <c r="S110" s="157" t="e">
        <f t="shared" si="9"/>
        <v>#DIV/0!</v>
      </c>
    </row>
    <row r="111" spans="1:19" ht="10.5" hidden="1" customHeight="1" x14ac:dyDescent="0.2">
      <c r="A111" s="167"/>
      <c r="B111" s="167"/>
      <c r="C111" s="167"/>
      <c r="D111" s="167"/>
      <c r="E111" s="167"/>
      <c r="G111" s="194" t="s">
        <v>437</v>
      </c>
      <c r="H111" s="245"/>
      <c r="I111" s="194"/>
      <c r="J111" s="194" t="s">
        <v>495</v>
      </c>
      <c r="K111" s="194"/>
      <c r="L111" s="167" t="s">
        <v>496</v>
      </c>
      <c r="M111" s="157">
        <v>0</v>
      </c>
      <c r="N111" s="157">
        <v>0</v>
      </c>
      <c r="O111" s="157">
        <v>0</v>
      </c>
      <c r="Q111" s="157">
        <f t="shared" si="7"/>
        <v>0</v>
      </c>
      <c r="R111" s="157">
        <f t="shared" si="8"/>
        <v>0</v>
      </c>
      <c r="S111" s="157" t="e">
        <f t="shared" si="9"/>
        <v>#DIV/0!</v>
      </c>
    </row>
    <row r="112" spans="1:19" ht="12" customHeight="1" x14ac:dyDescent="0.2">
      <c r="A112" s="167"/>
      <c r="B112" s="167"/>
      <c r="C112" s="167"/>
      <c r="D112" s="167"/>
      <c r="E112" s="167"/>
      <c r="G112" s="194" t="s">
        <v>437</v>
      </c>
      <c r="H112" s="245"/>
      <c r="I112" s="194"/>
      <c r="J112" s="194" t="s">
        <v>120</v>
      </c>
      <c r="K112" s="194"/>
      <c r="L112" s="167" t="s">
        <v>121</v>
      </c>
      <c r="M112" s="157">
        <f>+'PROGRAMA 01'!F124</f>
        <v>2600000</v>
      </c>
      <c r="N112" s="157">
        <f>+'PROGRAMA 01'!G124</f>
        <v>200000</v>
      </c>
      <c r="O112" s="157">
        <f>+'PROGRAMA 01'!H124</f>
        <v>1449000</v>
      </c>
      <c r="P112" s="157">
        <f>+'PROGRAMA 01'!I124</f>
        <v>0</v>
      </c>
      <c r="Q112" s="157">
        <f>+'PROGRAMA 01'!J124</f>
        <v>1649000</v>
      </c>
      <c r="R112" s="230">
        <f t="shared" si="8"/>
        <v>951000</v>
      </c>
      <c r="S112" s="230">
        <f t="shared" si="9"/>
        <v>63.423076923076927</v>
      </c>
    </row>
    <row r="113" spans="1:19" ht="12" customHeight="1" x14ac:dyDescent="0.2">
      <c r="A113" s="167"/>
      <c r="B113" s="167"/>
      <c r="C113" s="167"/>
      <c r="D113" s="167"/>
      <c r="E113" s="167"/>
      <c r="G113" s="194" t="s">
        <v>437</v>
      </c>
      <c r="H113" s="245"/>
      <c r="I113" s="194"/>
      <c r="J113" s="194" t="s">
        <v>122</v>
      </c>
      <c r="K113" s="194"/>
      <c r="L113" s="167" t="s">
        <v>497</v>
      </c>
      <c r="M113" s="157">
        <f>+'PROGRAMA 01'!F125</f>
        <v>921000</v>
      </c>
      <c r="N113" s="157">
        <f>+'PROGRAMA 01'!G125</f>
        <v>246822.24000000002</v>
      </c>
      <c r="O113" s="157">
        <f>+'PROGRAMA 01'!H125</f>
        <v>163756</v>
      </c>
      <c r="P113" s="157">
        <f>+'PROGRAMA 01'!I125</f>
        <v>0</v>
      </c>
      <c r="Q113" s="157">
        <f>+'PROGRAMA 01'!J125</f>
        <v>410578.24</v>
      </c>
      <c r="R113" s="230">
        <f t="shared" si="8"/>
        <v>510421.76000000001</v>
      </c>
      <c r="S113" s="230">
        <f t="shared" si="9"/>
        <v>44.579613463626494</v>
      </c>
    </row>
    <row r="114" spans="1:19" ht="12" customHeight="1" x14ac:dyDescent="0.2">
      <c r="A114" s="167"/>
      <c r="B114" s="167"/>
      <c r="C114" s="167"/>
      <c r="D114" s="167"/>
      <c r="E114" s="167"/>
      <c r="G114" s="194"/>
      <c r="H114" s="245"/>
      <c r="I114" s="194"/>
      <c r="J114" s="170"/>
      <c r="K114" s="170"/>
      <c r="L114" s="167"/>
    </row>
    <row r="115" spans="1:19" ht="12.75" customHeight="1" x14ac:dyDescent="0.2">
      <c r="A115" s="182"/>
      <c r="B115" s="182"/>
      <c r="C115" s="183"/>
      <c r="D115" s="184"/>
      <c r="E115" s="184"/>
      <c r="F115" s="185"/>
      <c r="G115" s="183" t="s">
        <v>437</v>
      </c>
      <c r="H115" s="242"/>
      <c r="I115" s="183"/>
      <c r="J115" s="183">
        <v>2</v>
      </c>
      <c r="K115" s="183"/>
      <c r="L115" s="186" t="s">
        <v>124</v>
      </c>
      <c r="M115" s="185">
        <f>+M117+M123+M128+M136+M144+M139</f>
        <v>55070323.439999998</v>
      </c>
      <c r="N115" s="185">
        <f>+N117+N123+N128+N136+N144+N139</f>
        <v>9805230.5100000016</v>
      </c>
      <c r="O115" s="185">
        <f>+O117+O123+O128+O136+O144+O139</f>
        <v>5457911.3399999999</v>
      </c>
      <c r="P115" s="185">
        <f>+P117+P123+P128+P136+P144+P139</f>
        <v>0</v>
      </c>
      <c r="Q115" s="185">
        <f t="shared" si="7"/>
        <v>15263141.850000001</v>
      </c>
      <c r="R115" s="185">
        <f t="shared" si="8"/>
        <v>39807181.589999996</v>
      </c>
      <c r="S115" s="185">
        <f t="shared" si="9"/>
        <v>27.715729446603742</v>
      </c>
    </row>
    <row r="116" spans="1:19" ht="12" hidden="1" customHeight="1" x14ac:dyDescent="0.2">
      <c r="A116" s="167"/>
      <c r="B116" s="167"/>
      <c r="C116" s="167"/>
      <c r="D116" s="167"/>
      <c r="E116" s="167"/>
      <c r="G116" s="194" t="s">
        <v>3</v>
      </c>
      <c r="H116" s="245"/>
      <c r="I116" s="194"/>
      <c r="J116" s="195"/>
      <c r="K116" s="195"/>
      <c r="L116" s="192"/>
      <c r="Q116" s="157">
        <f t="shared" si="7"/>
        <v>0</v>
      </c>
      <c r="R116" s="157">
        <f t="shared" si="8"/>
        <v>0</v>
      </c>
      <c r="S116" s="157" t="e">
        <f t="shared" si="9"/>
        <v>#DIV/0!</v>
      </c>
    </row>
    <row r="117" spans="1:19" ht="12" customHeight="1" x14ac:dyDescent="0.2">
      <c r="A117" s="167"/>
      <c r="B117" s="167"/>
      <c r="C117" s="167"/>
      <c r="D117" s="167"/>
      <c r="E117" s="167"/>
      <c r="G117" s="195" t="s">
        <v>437</v>
      </c>
      <c r="H117" s="246"/>
      <c r="I117" s="195"/>
      <c r="J117" s="195" t="s">
        <v>125</v>
      </c>
      <c r="K117" s="195"/>
      <c r="L117" s="192" t="s">
        <v>498</v>
      </c>
      <c r="M117" s="193">
        <f>SUM(M118:M122)</f>
        <v>18618546</v>
      </c>
      <c r="N117" s="193">
        <f>SUM(N118:N122)</f>
        <v>2061528.85</v>
      </c>
      <c r="O117" s="193">
        <f>SUM(O118:O122)</f>
        <v>3236805.2</v>
      </c>
      <c r="P117" s="193">
        <f>SUM(P118:P122)</f>
        <v>0</v>
      </c>
      <c r="Q117" s="193">
        <f t="shared" si="7"/>
        <v>5298334.0500000007</v>
      </c>
      <c r="R117" s="193">
        <f t="shared" si="8"/>
        <v>13320211.949999999</v>
      </c>
      <c r="S117" s="193">
        <f t="shared" si="9"/>
        <v>28.457292261167982</v>
      </c>
    </row>
    <row r="118" spans="1:19" ht="12" customHeight="1" x14ac:dyDescent="0.2">
      <c r="A118" s="167"/>
      <c r="B118" s="167"/>
      <c r="C118" s="167"/>
      <c r="D118" s="167"/>
      <c r="E118" s="167"/>
      <c r="G118" s="194" t="s">
        <v>437</v>
      </c>
      <c r="H118" s="245"/>
      <c r="I118" s="194"/>
      <c r="J118" s="194" t="s">
        <v>127</v>
      </c>
      <c r="K118" s="194"/>
      <c r="L118" s="167" t="s">
        <v>499</v>
      </c>
      <c r="M118" s="157">
        <f>+'PROGRAMA 01'!F131</f>
        <v>3151005</v>
      </c>
      <c r="N118" s="157">
        <f>+'PROGRAMA 01'!G131</f>
        <v>346140.8</v>
      </c>
      <c r="O118" s="157">
        <f>+'PROGRAMA 01'!H131</f>
        <v>2720293</v>
      </c>
      <c r="P118" s="157">
        <f>+'PROGRAMA 01'!I131</f>
        <v>0</v>
      </c>
      <c r="Q118" s="157">
        <f>+'PROGRAMA 01'!J131</f>
        <v>3066433.8</v>
      </c>
      <c r="R118" s="230">
        <f t="shared" si="8"/>
        <v>84571.200000000186</v>
      </c>
      <c r="S118" s="230">
        <f t="shared" si="9"/>
        <v>97.316056305845265</v>
      </c>
    </row>
    <row r="119" spans="1:19" ht="12" customHeight="1" x14ac:dyDescent="0.2">
      <c r="A119" s="167"/>
      <c r="B119" s="167"/>
      <c r="C119" s="167"/>
      <c r="D119" s="167"/>
      <c r="E119" s="167"/>
      <c r="G119" s="194" t="s">
        <v>437</v>
      </c>
      <c r="H119" s="245"/>
      <c r="I119" s="194"/>
      <c r="J119" s="194" t="s">
        <v>129</v>
      </c>
      <c r="K119" s="194"/>
      <c r="L119" s="167" t="s">
        <v>500</v>
      </c>
      <c r="M119" s="157">
        <f>+'PROGRAMA 01'!F132</f>
        <v>5806397</v>
      </c>
      <c r="N119" s="157">
        <f>+'PROGRAMA 01'!G132</f>
        <v>1291222.75</v>
      </c>
      <c r="O119" s="157">
        <f>+'PROGRAMA 01'!H132</f>
        <v>516512.2</v>
      </c>
      <c r="P119" s="157">
        <f>+'PROGRAMA 01'!I132</f>
        <v>0</v>
      </c>
      <c r="Q119" s="157">
        <f>+'PROGRAMA 01'!J132</f>
        <v>1807734.95</v>
      </c>
      <c r="R119" s="230">
        <f t="shared" si="8"/>
        <v>3998662.05</v>
      </c>
      <c r="S119" s="230">
        <f t="shared" si="9"/>
        <v>31.13350585569674</v>
      </c>
    </row>
    <row r="120" spans="1:19" ht="12" hidden="1" customHeight="1" x14ac:dyDescent="0.2">
      <c r="A120" s="167"/>
      <c r="B120" s="167"/>
      <c r="C120" s="167"/>
      <c r="D120" s="167"/>
      <c r="E120" s="167"/>
      <c r="G120" s="194" t="s">
        <v>437</v>
      </c>
      <c r="H120" s="245"/>
      <c r="I120" s="194"/>
      <c r="J120" s="194" t="s">
        <v>501</v>
      </c>
      <c r="K120" s="194"/>
      <c r="L120" s="167" t="s">
        <v>502</v>
      </c>
      <c r="M120" s="157">
        <v>0</v>
      </c>
      <c r="N120" s="157">
        <v>0</v>
      </c>
      <c r="O120" s="157">
        <v>0</v>
      </c>
      <c r="P120" s="157">
        <v>0</v>
      </c>
      <c r="Q120" s="157">
        <v>0</v>
      </c>
      <c r="R120" s="157">
        <f t="shared" si="8"/>
        <v>0</v>
      </c>
      <c r="S120" s="157" t="e">
        <f t="shared" si="9"/>
        <v>#DIV/0!</v>
      </c>
    </row>
    <row r="121" spans="1:19" ht="12" customHeight="1" x14ac:dyDescent="0.2">
      <c r="A121" s="167"/>
      <c r="B121" s="167"/>
      <c r="C121" s="167"/>
      <c r="D121" s="167"/>
      <c r="E121" s="167"/>
      <c r="G121" s="194" t="s">
        <v>437</v>
      </c>
      <c r="H121" s="245"/>
      <c r="I121" s="194"/>
      <c r="J121" s="194" t="s">
        <v>131</v>
      </c>
      <c r="K121" s="194"/>
      <c r="L121" s="167" t="s">
        <v>503</v>
      </c>
      <c r="M121" s="157">
        <f>+'PROGRAMA 01'!F133</f>
        <v>9661144</v>
      </c>
      <c r="N121" s="157">
        <f>+'PROGRAMA 01'!G133</f>
        <v>424165.3</v>
      </c>
      <c r="O121" s="157">
        <f>+'PROGRAMA 01'!H133</f>
        <v>0</v>
      </c>
      <c r="P121" s="157">
        <f>+'PROGRAMA 01'!I133</f>
        <v>0</v>
      </c>
      <c r="Q121" s="157">
        <f>+'PROGRAMA 01'!J133</f>
        <v>424165.3</v>
      </c>
      <c r="R121" s="230">
        <f t="shared" si="8"/>
        <v>9236978.6999999993</v>
      </c>
      <c r="S121" s="230">
        <f t="shared" si="9"/>
        <v>4.3904251918820378</v>
      </c>
    </row>
    <row r="122" spans="1:19" ht="12" hidden="1" customHeight="1" x14ac:dyDescent="0.2">
      <c r="A122" s="167"/>
      <c r="B122" s="167"/>
      <c r="C122" s="167"/>
      <c r="D122" s="167"/>
      <c r="E122" s="167"/>
      <c r="G122" s="194" t="s">
        <v>437</v>
      </c>
      <c r="H122" s="245"/>
      <c r="I122" s="194"/>
      <c r="J122" s="194" t="s">
        <v>133</v>
      </c>
      <c r="K122" s="194"/>
      <c r="L122" s="167" t="s">
        <v>504</v>
      </c>
      <c r="M122" s="157">
        <v>0</v>
      </c>
      <c r="N122" s="157">
        <v>0</v>
      </c>
      <c r="Q122" s="157">
        <f t="shared" si="7"/>
        <v>0</v>
      </c>
      <c r="R122" s="157">
        <f t="shared" si="8"/>
        <v>0</v>
      </c>
      <c r="S122" s="157" t="e">
        <f t="shared" si="9"/>
        <v>#DIV/0!</v>
      </c>
    </row>
    <row r="123" spans="1:19" hidden="1" x14ac:dyDescent="0.2">
      <c r="A123" s="167"/>
      <c r="B123" s="167"/>
      <c r="C123" s="167"/>
      <c r="D123" s="167"/>
      <c r="E123" s="167"/>
      <c r="G123" s="195" t="s">
        <v>437</v>
      </c>
      <c r="H123" s="246"/>
      <c r="I123" s="195"/>
      <c r="J123" s="195" t="s">
        <v>135</v>
      </c>
      <c r="K123" s="195"/>
      <c r="L123" s="192" t="s">
        <v>136</v>
      </c>
      <c r="M123" s="193">
        <f>SUM(M124:M127)</f>
        <v>0</v>
      </c>
      <c r="N123" s="193">
        <f>SUM(N124:N127)</f>
        <v>0</v>
      </c>
      <c r="O123" s="193">
        <f>SUM(O124:O127)</f>
        <v>0</v>
      </c>
      <c r="P123" s="193">
        <f>SUM(P124:P127)</f>
        <v>0</v>
      </c>
      <c r="Q123" s="193">
        <f t="shared" si="7"/>
        <v>0</v>
      </c>
      <c r="R123" s="193">
        <f t="shared" si="8"/>
        <v>0</v>
      </c>
      <c r="S123" s="193" t="e">
        <f t="shared" si="9"/>
        <v>#DIV/0!</v>
      </c>
    </row>
    <row r="124" spans="1:19" ht="12" hidden="1" customHeight="1" x14ac:dyDescent="0.2">
      <c r="A124" s="167"/>
      <c r="B124" s="167"/>
      <c r="C124" s="167"/>
      <c r="D124" s="167"/>
      <c r="E124" s="167"/>
      <c r="G124" s="194" t="s">
        <v>437</v>
      </c>
      <c r="H124" s="245"/>
      <c r="I124" s="194"/>
      <c r="J124" s="194" t="s">
        <v>505</v>
      </c>
      <c r="K124" s="194"/>
      <c r="L124" s="167" t="s">
        <v>506</v>
      </c>
      <c r="M124" s="157">
        <v>0</v>
      </c>
      <c r="N124" s="157">
        <v>0</v>
      </c>
      <c r="Q124" s="157">
        <f t="shared" si="7"/>
        <v>0</v>
      </c>
      <c r="R124" s="157">
        <f t="shared" si="8"/>
        <v>0</v>
      </c>
      <c r="S124" s="157" t="e">
        <f t="shared" si="9"/>
        <v>#DIV/0!</v>
      </c>
    </row>
    <row r="125" spans="1:19" ht="12" hidden="1" customHeight="1" x14ac:dyDescent="0.2">
      <c r="A125" s="167"/>
      <c r="B125" s="167"/>
      <c r="C125" s="167"/>
      <c r="D125" s="167"/>
      <c r="E125" s="167"/>
      <c r="G125" s="194" t="s">
        <v>437</v>
      </c>
      <c r="H125" s="245"/>
      <c r="I125" s="194"/>
      <c r="J125" s="194" t="s">
        <v>507</v>
      </c>
      <c r="K125" s="194"/>
      <c r="L125" s="167" t="s">
        <v>508</v>
      </c>
      <c r="M125" s="157">
        <v>0</v>
      </c>
      <c r="N125" s="157">
        <v>0</v>
      </c>
      <c r="Q125" s="157">
        <f t="shared" si="7"/>
        <v>0</v>
      </c>
      <c r="R125" s="157">
        <f t="shared" si="8"/>
        <v>0</v>
      </c>
      <c r="S125" s="157" t="e">
        <f t="shared" si="9"/>
        <v>#DIV/0!</v>
      </c>
    </row>
    <row r="126" spans="1:19" ht="12" hidden="1" customHeight="1" x14ac:dyDescent="0.2">
      <c r="A126" s="167"/>
      <c r="B126" s="167"/>
      <c r="C126" s="167"/>
      <c r="D126" s="167"/>
      <c r="E126" s="167"/>
      <c r="G126" s="194" t="s">
        <v>437</v>
      </c>
      <c r="H126" s="245"/>
      <c r="I126" s="194"/>
      <c r="J126" s="194" t="s">
        <v>137</v>
      </c>
      <c r="K126" s="194"/>
      <c r="L126" s="167" t="s">
        <v>509</v>
      </c>
      <c r="M126" s="157">
        <v>0</v>
      </c>
      <c r="N126" s="230">
        <v>0</v>
      </c>
      <c r="O126" s="230">
        <v>0</v>
      </c>
      <c r="P126" s="230">
        <v>0</v>
      </c>
      <c r="Q126" s="230">
        <f t="shared" si="7"/>
        <v>0</v>
      </c>
      <c r="R126" s="230">
        <f t="shared" si="8"/>
        <v>0</v>
      </c>
      <c r="S126" s="230" t="e">
        <f t="shared" si="9"/>
        <v>#DIV/0!</v>
      </c>
    </row>
    <row r="127" spans="1:19" ht="12" hidden="1" customHeight="1" x14ac:dyDescent="0.2">
      <c r="A127" s="167"/>
      <c r="B127" s="167"/>
      <c r="C127" s="167"/>
      <c r="D127" s="167"/>
      <c r="E127" s="167"/>
      <c r="G127" s="194" t="s">
        <v>437</v>
      </c>
      <c r="H127" s="245"/>
      <c r="I127" s="194"/>
      <c r="J127" s="194" t="s">
        <v>510</v>
      </c>
      <c r="K127" s="194"/>
      <c r="L127" s="167" t="s">
        <v>511</v>
      </c>
      <c r="M127" s="157">
        <v>0</v>
      </c>
      <c r="N127" s="157">
        <v>0</v>
      </c>
      <c r="Q127" s="157">
        <f t="shared" si="7"/>
        <v>0</v>
      </c>
      <c r="R127" s="157">
        <f t="shared" si="8"/>
        <v>0</v>
      </c>
      <c r="S127" s="157" t="e">
        <f t="shared" si="9"/>
        <v>#DIV/0!</v>
      </c>
    </row>
    <row r="128" spans="1:19" ht="12" customHeight="1" x14ac:dyDescent="0.2">
      <c r="A128" s="167"/>
      <c r="B128" s="167"/>
      <c r="C128" s="167"/>
      <c r="D128" s="167"/>
      <c r="E128" s="167"/>
      <c r="G128" s="195" t="s">
        <v>437</v>
      </c>
      <c r="H128" s="246"/>
      <c r="I128" s="195"/>
      <c r="J128" s="195" t="s">
        <v>139</v>
      </c>
      <c r="K128" s="195"/>
      <c r="L128" s="192" t="s">
        <v>512</v>
      </c>
      <c r="M128" s="193">
        <f>SUM(M129:M135)</f>
        <v>4899930</v>
      </c>
      <c r="N128" s="193">
        <f>SUM(N129:N135)</f>
        <v>448949</v>
      </c>
      <c r="O128" s="193">
        <f>SUM(O129:O135)</f>
        <v>523186.03</v>
      </c>
      <c r="P128" s="193">
        <f>SUM(P129:P135)</f>
        <v>0</v>
      </c>
      <c r="Q128" s="193">
        <f t="shared" si="7"/>
        <v>972135.03</v>
      </c>
      <c r="R128" s="193">
        <f t="shared" si="8"/>
        <v>3927794.9699999997</v>
      </c>
      <c r="S128" s="193">
        <f t="shared" si="9"/>
        <v>19.839773833503742</v>
      </c>
    </row>
    <row r="129" spans="1:19" ht="12" customHeight="1" x14ac:dyDescent="0.2">
      <c r="A129" s="167"/>
      <c r="B129" s="167"/>
      <c r="C129" s="167"/>
      <c r="D129" s="167"/>
      <c r="E129" s="167"/>
      <c r="G129" s="194" t="s">
        <v>437</v>
      </c>
      <c r="H129" s="245"/>
      <c r="I129" s="194"/>
      <c r="J129" s="194" t="s">
        <v>141</v>
      </c>
      <c r="K129" s="194"/>
      <c r="L129" s="167" t="s">
        <v>513</v>
      </c>
      <c r="M129" s="157">
        <f>+'PROGRAMA 01'!F142</f>
        <v>79500</v>
      </c>
      <c r="N129" s="157">
        <f>+'PROGRAMA 01'!G142</f>
        <v>0</v>
      </c>
      <c r="O129" s="157">
        <f>+'PROGRAMA 01'!H142</f>
        <v>0</v>
      </c>
      <c r="P129" s="157">
        <f>+'PROGRAMA 01'!I142</f>
        <v>0</v>
      </c>
      <c r="Q129" s="230">
        <f t="shared" si="7"/>
        <v>0</v>
      </c>
      <c r="R129" s="230">
        <f t="shared" si="8"/>
        <v>79500</v>
      </c>
      <c r="S129" s="230">
        <f t="shared" si="9"/>
        <v>0</v>
      </c>
    </row>
    <row r="130" spans="1:19" ht="12" hidden="1" customHeight="1" x14ac:dyDescent="0.2">
      <c r="A130" s="167"/>
      <c r="B130" s="167"/>
      <c r="C130" s="167"/>
      <c r="D130" s="167"/>
      <c r="E130" s="167"/>
      <c r="G130" s="194" t="s">
        <v>437</v>
      </c>
      <c r="H130" s="245"/>
      <c r="I130" s="194"/>
      <c r="J130" s="194" t="s">
        <v>514</v>
      </c>
      <c r="K130" s="194"/>
      <c r="L130" s="167" t="s">
        <v>515</v>
      </c>
      <c r="M130" s="157">
        <v>0</v>
      </c>
      <c r="N130" s="157">
        <v>0</v>
      </c>
      <c r="Q130" s="157">
        <f t="shared" si="7"/>
        <v>0</v>
      </c>
      <c r="R130" s="157">
        <f t="shared" si="8"/>
        <v>0</v>
      </c>
      <c r="S130" s="157" t="e">
        <f t="shared" si="9"/>
        <v>#DIV/0!</v>
      </c>
    </row>
    <row r="131" spans="1:19" hidden="1" x14ac:dyDescent="0.2">
      <c r="A131" s="167"/>
      <c r="B131" s="167"/>
      <c r="C131" s="167"/>
      <c r="D131" s="167"/>
      <c r="E131" s="167"/>
      <c r="G131" s="194" t="s">
        <v>437</v>
      </c>
      <c r="H131" s="245"/>
      <c r="I131" s="194"/>
      <c r="J131" s="194" t="s">
        <v>143</v>
      </c>
      <c r="K131" s="194"/>
      <c r="L131" s="167" t="s">
        <v>516</v>
      </c>
      <c r="M131" s="157">
        <v>0</v>
      </c>
      <c r="N131" s="157">
        <v>0</v>
      </c>
      <c r="Q131" s="157">
        <f t="shared" si="7"/>
        <v>0</v>
      </c>
      <c r="R131" s="157">
        <f t="shared" si="8"/>
        <v>0</v>
      </c>
      <c r="S131" s="157" t="e">
        <f t="shared" si="9"/>
        <v>#DIV/0!</v>
      </c>
    </row>
    <row r="132" spans="1:19" ht="12" customHeight="1" x14ac:dyDescent="0.2">
      <c r="A132" s="167"/>
      <c r="B132" s="167"/>
      <c r="C132" s="167"/>
      <c r="D132" s="167"/>
      <c r="E132" s="167"/>
      <c r="G132" s="194" t="s">
        <v>437</v>
      </c>
      <c r="H132" s="245"/>
      <c r="I132" s="194"/>
      <c r="J132" s="194" t="s">
        <v>144</v>
      </c>
      <c r="K132" s="194"/>
      <c r="L132" s="167" t="s">
        <v>517</v>
      </c>
      <c r="M132" s="157">
        <f>+'PROGRAMA 01'!F144</f>
        <v>4534730</v>
      </c>
      <c r="N132" s="157">
        <f>+'PROGRAMA 01'!G144</f>
        <v>448949</v>
      </c>
      <c r="O132" s="157">
        <f>+'PROGRAMA 01'!H144</f>
        <v>523186.03</v>
      </c>
      <c r="P132" s="157">
        <f>+'PROGRAMA 01'!I144</f>
        <v>0</v>
      </c>
      <c r="Q132" s="157">
        <f>+'PROGRAMA 01'!J144</f>
        <v>972135.03</v>
      </c>
      <c r="R132" s="230">
        <f t="shared" si="8"/>
        <v>3562594.9699999997</v>
      </c>
      <c r="S132" s="230">
        <f t="shared" si="9"/>
        <v>21.437550416452577</v>
      </c>
    </row>
    <row r="133" spans="1:19" x14ac:dyDescent="0.2">
      <c r="A133" s="167"/>
      <c r="B133" s="167"/>
      <c r="C133" s="167"/>
      <c r="D133" s="167"/>
      <c r="E133" s="167"/>
      <c r="G133" s="194" t="s">
        <v>437</v>
      </c>
      <c r="H133" s="245"/>
      <c r="I133" s="194"/>
      <c r="J133" s="194" t="s">
        <v>146</v>
      </c>
      <c r="K133" s="194"/>
      <c r="L133" s="167" t="s">
        <v>518</v>
      </c>
      <c r="M133" s="157">
        <f>+'PROGRAMA 01'!F145</f>
        <v>80000</v>
      </c>
      <c r="N133" s="157">
        <f>+'PROGRAMA 01'!G145</f>
        <v>0</v>
      </c>
      <c r="O133" s="157">
        <f>+'PROGRAMA 01'!H145</f>
        <v>0</v>
      </c>
      <c r="P133" s="157">
        <f>+'PROGRAMA 01'!I145</f>
        <v>0</v>
      </c>
      <c r="Q133" s="157">
        <f>+'PROGRAMA 01'!J145</f>
        <v>0</v>
      </c>
      <c r="R133" s="157">
        <f t="shared" si="8"/>
        <v>80000</v>
      </c>
      <c r="S133" s="157">
        <f t="shared" si="9"/>
        <v>0</v>
      </c>
    </row>
    <row r="134" spans="1:19" ht="12" customHeight="1" x14ac:dyDescent="0.2">
      <c r="A134" s="167"/>
      <c r="B134" s="167"/>
      <c r="C134" s="167"/>
      <c r="D134" s="167"/>
      <c r="E134" s="167"/>
      <c r="G134" s="194" t="s">
        <v>437</v>
      </c>
      <c r="H134" s="245"/>
      <c r="I134" s="194"/>
      <c r="J134" s="194" t="s">
        <v>148</v>
      </c>
      <c r="K134" s="194"/>
      <c r="L134" s="167" t="s">
        <v>519</v>
      </c>
      <c r="M134" s="157">
        <f>+'PROGRAMA 01'!F146</f>
        <v>155700</v>
      </c>
      <c r="N134" s="157">
        <f>+'PROGRAMA 01'!G146</f>
        <v>0</v>
      </c>
      <c r="O134" s="157">
        <f>+'PROGRAMA 01'!H146</f>
        <v>0</v>
      </c>
      <c r="P134" s="157">
        <f>+'PROGRAMA 01'!I146</f>
        <v>0</v>
      </c>
      <c r="Q134" s="157">
        <f>+'PROGRAMA 01'!J146</f>
        <v>0</v>
      </c>
      <c r="R134" s="230">
        <f t="shared" si="8"/>
        <v>155700</v>
      </c>
      <c r="S134" s="230">
        <f t="shared" si="9"/>
        <v>0</v>
      </c>
    </row>
    <row r="135" spans="1:19" ht="12" customHeight="1" x14ac:dyDescent="0.2">
      <c r="A135" s="167"/>
      <c r="B135" s="167"/>
      <c r="C135" s="167"/>
      <c r="D135" s="167"/>
      <c r="E135" s="167"/>
      <c r="G135" s="194" t="s">
        <v>437</v>
      </c>
      <c r="H135" s="245"/>
      <c r="I135" s="194"/>
      <c r="J135" s="194" t="s">
        <v>150</v>
      </c>
      <c r="K135" s="194"/>
      <c r="L135" s="167" t="s">
        <v>520</v>
      </c>
      <c r="M135" s="157">
        <f>+'PROGRAMA 01'!F147</f>
        <v>50000</v>
      </c>
      <c r="N135" s="157">
        <f>+'PROGRAMA 01'!G147</f>
        <v>0</v>
      </c>
      <c r="O135" s="157">
        <f>+'PROGRAMA 01'!H147</f>
        <v>0</v>
      </c>
      <c r="P135" s="157">
        <f>+'PROGRAMA 01'!I147</f>
        <v>0</v>
      </c>
      <c r="Q135" s="157">
        <f>+'PROGRAMA 01'!J147</f>
        <v>0</v>
      </c>
      <c r="R135" s="230">
        <f t="shared" si="8"/>
        <v>50000</v>
      </c>
      <c r="S135" s="230">
        <f t="shared" si="9"/>
        <v>0</v>
      </c>
    </row>
    <row r="136" spans="1:19" ht="12" customHeight="1" x14ac:dyDescent="0.2">
      <c r="A136" s="167"/>
      <c r="B136" s="167"/>
      <c r="C136" s="167"/>
      <c r="D136" s="167"/>
      <c r="E136" s="167"/>
      <c r="G136" s="195" t="s">
        <v>437</v>
      </c>
      <c r="H136" s="246"/>
      <c r="I136" s="195"/>
      <c r="J136" s="195" t="s">
        <v>151</v>
      </c>
      <c r="K136" s="195"/>
      <c r="L136" s="192" t="s">
        <v>152</v>
      </c>
      <c r="M136" s="193">
        <f>SUM(M137:M138)</f>
        <v>6769800</v>
      </c>
      <c r="N136" s="193">
        <f>SUM(N137:N138)</f>
        <v>1134025.3400000003</v>
      </c>
      <c r="O136" s="193">
        <f>SUM(O137:O138)</f>
        <v>2900</v>
      </c>
      <c r="P136" s="193">
        <f>SUM(P137:P138)</f>
        <v>0</v>
      </c>
      <c r="Q136" s="193">
        <f t="shared" si="7"/>
        <v>1136925.3400000003</v>
      </c>
      <c r="R136" s="193">
        <f t="shared" si="8"/>
        <v>5632874.6600000001</v>
      </c>
      <c r="S136" s="193">
        <f t="shared" si="9"/>
        <v>16.794075748175725</v>
      </c>
    </row>
    <row r="137" spans="1:19" ht="12" customHeight="1" x14ac:dyDescent="0.2">
      <c r="A137" s="167"/>
      <c r="B137" s="167"/>
      <c r="C137" s="167"/>
      <c r="D137" s="167"/>
      <c r="E137" s="167"/>
      <c r="G137" s="194" t="s">
        <v>437</v>
      </c>
      <c r="H137" s="245"/>
      <c r="I137" s="194"/>
      <c r="J137" s="194" t="s">
        <v>153</v>
      </c>
      <c r="K137" s="194"/>
      <c r="L137" s="167" t="s">
        <v>521</v>
      </c>
      <c r="M137" s="157">
        <f>+'PROGRAMA 01'!F151</f>
        <v>140000</v>
      </c>
      <c r="N137" s="157">
        <f>+'PROGRAMA 01'!G151</f>
        <v>0</v>
      </c>
      <c r="O137" s="157">
        <f>+'PROGRAMA 01'!H151</f>
        <v>0</v>
      </c>
      <c r="P137" s="157">
        <f>+'PROGRAMA 01'!I151</f>
        <v>0</v>
      </c>
      <c r="Q137" s="157">
        <f>+'PROGRAMA 01'!J151</f>
        <v>0</v>
      </c>
      <c r="R137" s="230">
        <f t="shared" si="8"/>
        <v>140000</v>
      </c>
      <c r="S137" s="230">
        <f t="shared" si="9"/>
        <v>0</v>
      </c>
    </row>
    <row r="138" spans="1:19" ht="12" customHeight="1" x14ac:dyDescent="0.2">
      <c r="A138" s="167"/>
      <c r="B138" s="167"/>
      <c r="C138" s="167"/>
      <c r="D138" s="167"/>
      <c r="E138" s="167"/>
      <c r="G138" s="194" t="s">
        <v>437</v>
      </c>
      <c r="H138" s="245"/>
      <c r="I138" s="194"/>
      <c r="J138" s="194" t="s">
        <v>155</v>
      </c>
      <c r="K138" s="194"/>
      <c r="L138" s="167" t="s">
        <v>522</v>
      </c>
      <c r="M138" s="157">
        <f>+'PROGRAMA 01'!F152</f>
        <v>6629800</v>
      </c>
      <c r="N138" s="157">
        <f>+'PROGRAMA 01'!G152</f>
        <v>1134025.3400000003</v>
      </c>
      <c r="O138" s="157">
        <f>+'PROGRAMA 01'!H152</f>
        <v>2900</v>
      </c>
      <c r="P138" s="157">
        <f>+'PROGRAMA 01'!I152</f>
        <v>0</v>
      </c>
      <c r="Q138" s="157">
        <f>+'PROGRAMA 01'!J152</f>
        <v>1136925.3400000003</v>
      </c>
      <c r="R138" s="230">
        <f t="shared" si="8"/>
        <v>5492874.6600000001</v>
      </c>
      <c r="S138" s="230">
        <f t="shared" si="9"/>
        <v>17.148712480014485</v>
      </c>
    </row>
    <row r="139" spans="1:19" ht="12" hidden="1" customHeight="1" x14ac:dyDescent="0.2">
      <c r="A139" s="167"/>
      <c r="B139" s="167"/>
      <c r="C139" s="167"/>
      <c r="D139" s="167"/>
      <c r="E139" s="167"/>
      <c r="G139" s="195" t="s">
        <v>437</v>
      </c>
      <c r="H139" s="246"/>
      <c r="I139" s="195"/>
      <c r="J139" s="195" t="s">
        <v>523</v>
      </c>
      <c r="K139" s="195"/>
      <c r="L139" s="192" t="s">
        <v>524</v>
      </c>
      <c r="M139" s="157">
        <v>0</v>
      </c>
      <c r="N139" s="157">
        <v>0</v>
      </c>
      <c r="Q139" s="157">
        <f t="shared" si="7"/>
        <v>0</v>
      </c>
      <c r="R139" s="157">
        <f t="shared" si="8"/>
        <v>0</v>
      </c>
      <c r="S139" s="157" t="e">
        <f t="shared" si="9"/>
        <v>#DIV/0!</v>
      </c>
    </row>
    <row r="140" spans="1:19" ht="12" hidden="1" customHeight="1" x14ac:dyDescent="0.2">
      <c r="A140" s="167"/>
      <c r="B140" s="167"/>
      <c r="C140" s="167"/>
      <c r="D140" s="167"/>
      <c r="E140" s="167"/>
      <c r="G140" s="194" t="s">
        <v>437</v>
      </c>
      <c r="H140" s="245"/>
      <c r="I140" s="194"/>
      <c r="J140" s="194" t="s">
        <v>525</v>
      </c>
      <c r="K140" s="194"/>
      <c r="L140" s="167" t="s">
        <v>526</v>
      </c>
      <c r="M140" s="157">
        <v>0</v>
      </c>
      <c r="N140" s="157">
        <v>0</v>
      </c>
      <c r="Q140" s="157">
        <f t="shared" si="7"/>
        <v>0</v>
      </c>
      <c r="R140" s="157">
        <f t="shared" si="8"/>
        <v>0</v>
      </c>
      <c r="S140" s="157" t="e">
        <f t="shared" si="9"/>
        <v>#DIV/0!</v>
      </c>
    </row>
    <row r="141" spans="1:19" ht="12" hidden="1" customHeight="1" x14ac:dyDescent="0.2">
      <c r="A141" s="167"/>
      <c r="B141" s="167"/>
      <c r="C141" s="167"/>
      <c r="D141" s="167"/>
      <c r="E141" s="167"/>
      <c r="G141" s="194" t="s">
        <v>437</v>
      </c>
      <c r="H141" s="245"/>
      <c r="I141" s="194"/>
      <c r="J141" s="194" t="s">
        <v>527</v>
      </c>
      <c r="K141" s="194"/>
      <c r="L141" s="167" t="s">
        <v>528</v>
      </c>
      <c r="M141" s="157">
        <v>0</v>
      </c>
      <c r="N141" s="157">
        <v>0</v>
      </c>
      <c r="Q141" s="157">
        <f t="shared" si="7"/>
        <v>0</v>
      </c>
      <c r="R141" s="157">
        <f t="shared" si="8"/>
        <v>0</v>
      </c>
      <c r="S141" s="157" t="e">
        <f t="shared" si="9"/>
        <v>#DIV/0!</v>
      </c>
    </row>
    <row r="142" spans="1:19" ht="12" hidden="1" customHeight="1" x14ac:dyDescent="0.2">
      <c r="A142" s="167"/>
      <c r="B142" s="167"/>
      <c r="C142" s="167"/>
      <c r="D142" s="167"/>
      <c r="E142" s="167"/>
      <c r="G142" s="194" t="s">
        <v>437</v>
      </c>
      <c r="H142" s="245"/>
      <c r="I142" s="194"/>
      <c r="J142" s="194" t="s">
        <v>529</v>
      </c>
      <c r="K142" s="194"/>
      <c r="L142" s="167" t="s">
        <v>530</v>
      </c>
      <c r="M142" s="157">
        <v>0</v>
      </c>
      <c r="N142" s="157">
        <v>0</v>
      </c>
      <c r="Q142" s="157">
        <f t="shared" si="7"/>
        <v>0</v>
      </c>
      <c r="R142" s="157">
        <f t="shared" si="8"/>
        <v>0</v>
      </c>
      <c r="S142" s="157" t="e">
        <f t="shared" si="9"/>
        <v>#DIV/0!</v>
      </c>
    </row>
    <row r="143" spans="1:19" ht="12" hidden="1" customHeight="1" x14ac:dyDescent="0.2">
      <c r="A143" s="167"/>
      <c r="B143" s="167"/>
      <c r="C143" s="167"/>
      <c r="D143" s="167"/>
      <c r="E143" s="167"/>
      <c r="G143" s="194" t="s">
        <v>437</v>
      </c>
      <c r="H143" s="245"/>
      <c r="I143" s="194"/>
      <c r="J143" s="194" t="s">
        <v>531</v>
      </c>
      <c r="K143" s="194"/>
      <c r="L143" s="167" t="s">
        <v>532</v>
      </c>
      <c r="M143" s="157">
        <v>0</v>
      </c>
      <c r="N143" s="157">
        <v>0</v>
      </c>
      <c r="Q143" s="157">
        <f t="shared" si="7"/>
        <v>0</v>
      </c>
      <c r="R143" s="157">
        <f t="shared" si="8"/>
        <v>0</v>
      </c>
      <c r="S143" s="157" t="e">
        <f t="shared" si="9"/>
        <v>#DIV/0!</v>
      </c>
    </row>
    <row r="144" spans="1:19" ht="12" customHeight="1" x14ac:dyDescent="0.2">
      <c r="A144" s="167"/>
      <c r="B144" s="167"/>
      <c r="C144" s="167"/>
      <c r="D144" s="167"/>
      <c r="E144" s="167"/>
      <c r="G144" s="195" t="s">
        <v>437</v>
      </c>
      <c r="H144" s="246"/>
      <c r="I144" s="195"/>
      <c r="J144" s="195" t="s">
        <v>157</v>
      </c>
      <c r="K144" s="195"/>
      <c r="L144" s="192" t="s">
        <v>533</v>
      </c>
      <c r="M144" s="193">
        <f>SUM(M145:M152)</f>
        <v>24782047.439999998</v>
      </c>
      <c r="N144" s="193">
        <f>SUM(N145:N152)</f>
        <v>6160727.3200000003</v>
      </c>
      <c r="O144" s="193">
        <f>SUM(O145:O152)</f>
        <v>1695020.1099999999</v>
      </c>
      <c r="P144" s="193">
        <f>SUM(P145:P152)</f>
        <v>0</v>
      </c>
      <c r="Q144" s="193">
        <f t="shared" si="7"/>
        <v>7855747.4299999997</v>
      </c>
      <c r="R144" s="193">
        <f t="shared" si="8"/>
        <v>16926300.009999998</v>
      </c>
      <c r="S144" s="193">
        <f t="shared" si="9"/>
        <v>31.699347880838374</v>
      </c>
    </row>
    <row r="145" spans="1:19" ht="12" customHeight="1" x14ac:dyDescent="0.2">
      <c r="A145" s="167"/>
      <c r="B145" s="167"/>
      <c r="C145" s="167"/>
      <c r="D145" s="167"/>
      <c r="E145" s="167"/>
      <c r="G145" s="194" t="s">
        <v>437</v>
      </c>
      <c r="H145" s="245"/>
      <c r="I145" s="194"/>
      <c r="J145" s="194" t="s">
        <v>159</v>
      </c>
      <c r="K145" s="194"/>
      <c r="L145" s="167" t="s">
        <v>534</v>
      </c>
      <c r="M145" s="157">
        <f>+'PROGRAMA 01'!F156</f>
        <v>1526206</v>
      </c>
      <c r="N145" s="157">
        <f>+'PROGRAMA 01'!G156</f>
        <v>1195678.3799999999</v>
      </c>
      <c r="O145" s="157">
        <f>+'PROGRAMA 01'!H156</f>
        <v>330527.62</v>
      </c>
      <c r="P145" s="157">
        <f>+'PROGRAMA 01'!I156</f>
        <v>0</v>
      </c>
      <c r="Q145" s="157">
        <f>+'PROGRAMA 01'!J156</f>
        <v>1526206</v>
      </c>
      <c r="R145" s="230">
        <f t="shared" si="8"/>
        <v>0</v>
      </c>
      <c r="S145" s="230">
        <f t="shared" si="9"/>
        <v>100</v>
      </c>
    </row>
    <row r="146" spans="1:19" ht="12" customHeight="1" x14ac:dyDescent="0.2">
      <c r="A146" s="167"/>
      <c r="B146" s="167"/>
      <c r="C146" s="167"/>
      <c r="D146" s="167"/>
      <c r="E146" s="167"/>
      <c r="G146" s="194" t="s">
        <v>437</v>
      </c>
      <c r="H146" s="245"/>
      <c r="I146" s="194"/>
      <c r="J146" s="194" t="s">
        <v>161</v>
      </c>
      <c r="K146" s="194"/>
      <c r="L146" s="167" t="s">
        <v>535</v>
      </c>
      <c r="M146" s="157">
        <f>+'PROGRAMA 01'!F157</f>
        <v>7578992</v>
      </c>
      <c r="N146" s="157">
        <f>+'PROGRAMA 01'!G157</f>
        <v>1211230</v>
      </c>
      <c r="O146" s="157">
        <f>+'PROGRAMA 01'!H157</f>
        <v>641345.6</v>
      </c>
      <c r="P146" s="157">
        <f>+'PROGRAMA 01'!I157</f>
        <v>0</v>
      </c>
      <c r="Q146" s="157">
        <f>+'PROGRAMA 01'!J157</f>
        <v>1852575.6</v>
      </c>
      <c r="R146" s="230">
        <f t="shared" ref="R146:R209" si="10">+M146-P146-Q146</f>
        <v>5726416.4000000004</v>
      </c>
      <c r="S146" s="230">
        <f t="shared" ref="S146:S209" si="11">+Q146/M146*100</f>
        <v>24.443561887913329</v>
      </c>
    </row>
    <row r="147" spans="1:19" ht="12" customHeight="1" x14ac:dyDescent="0.2">
      <c r="A147" s="167"/>
      <c r="B147" s="167"/>
      <c r="C147" s="167"/>
      <c r="D147" s="167"/>
      <c r="E147" s="167"/>
      <c r="G147" s="194" t="s">
        <v>437</v>
      </c>
      <c r="H147" s="245"/>
      <c r="I147" s="194"/>
      <c r="J147" s="194" t="s">
        <v>163</v>
      </c>
      <c r="K147" s="194"/>
      <c r="L147" s="167" t="s">
        <v>536</v>
      </c>
      <c r="M147" s="157">
        <f>+'PROGRAMA 01'!F158</f>
        <v>4733200</v>
      </c>
      <c r="N147" s="157">
        <f>+'PROGRAMA 01'!G158</f>
        <v>896176.98</v>
      </c>
      <c r="O147" s="157">
        <f>+'PROGRAMA 01'!H158</f>
        <v>94458.96</v>
      </c>
      <c r="P147" s="157">
        <f>+'PROGRAMA 01'!I158</f>
        <v>0</v>
      </c>
      <c r="Q147" s="157">
        <f>+'PROGRAMA 01'!J158</f>
        <v>990635.94</v>
      </c>
      <c r="R147" s="230">
        <f t="shared" si="10"/>
        <v>3742564.06</v>
      </c>
      <c r="S147" s="230">
        <f t="shared" si="11"/>
        <v>20.92951787374292</v>
      </c>
    </row>
    <row r="148" spans="1:19" ht="12" customHeight="1" x14ac:dyDescent="0.2">
      <c r="A148" s="167"/>
      <c r="B148" s="167"/>
      <c r="C148" s="167"/>
      <c r="D148" s="167"/>
      <c r="E148" s="167"/>
      <c r="G148" s="194" t="s">
        <v>437</v>
      </c>
      <c r="H148" s="245"/>
      <c r="I148" s="194"/>
      <c r="J148" s="194" t="s">
        <v>165</v>
      </c>
      <c r="K148" s="194"/>
      <c r="L148" s="167" t="s">
        <v>537</v>
      </c>
      <c r="M148" s="157">
        <f>+'PROGRAMA 01'!F159</f>
        <v>1545988.4</v>
      </c>
      <c r="N148" s="157">
        <f>+'PROGRAMA 01'!G159</f>
        <v>557033.5</v>
      </c>
      <c r="O148" s="157">
        <f>+'PROGRAMA 01'!H159</f>
        <v>40787.35</v>
      </c>
      <c r="P148" s="157">
        <f>+'PROGRAMA 01'!I159</f>
        <v>0</v>
      </c>
      <c r="Q148" s="157">
        <f>+'PROGRAMA 01'!J159</f>
        <v>597820.85</v>
      </c>
      <c r="R148" s="230">
        <f t="shared" si="10"/>
        <v>948167.54999999993</v>
      </c>
      <c r="S148" s="230">
        <f t="shared" si="11"/>
        <v>38.669167892850943</v>
      </c>
    </row>
    <row r="149" spans="1:19" ht="12" customHeight="1" x14ac:dyDescent="0.2">
      <c r="A149" s="167"/>
      <c r="B149" s="167"/>
      <c r="C149" s="167"/>
      <c r="D149" s="167"/>
      <c r="E149" s="167"/>
      <c r="G149" s="194" t="s">
        <v>437</v>
      </c>
      <c r="H149" s="245"/>
      <c r="I149" s="194"/>
      <c r="J149" s="194" t="s">
        <v>166</v>
      </c>
      <c r="K149" s="194"/>
      <c r="L149" s="167" t="s">
        <v>538</v>
      </c>
      <c r="M149" s="157">
        <f>+'PROGRAMA 01'!F160</f>
        <v>9397661.0399999991</v>
      </c>
      <c r="N149" s="157">
        <f>+'PROGRAMA 01'!G160</f>
        <v>2300608.46</v>
      </c>
      <c r="O149" s="157">
        <f>+'PROGRAMA 01'!H160</f>
        <v>587900.57999999996</v>
      </c>
      <c r="P149" s="157">
        <f>+'PROGRAMA 01'!I160</f>
        <v>0</v>
      </c>
      <c r="Q149" s="157">
        <f>+'PROGRAMA 01'!J160</f>
        <v>2888509.04</v>
      </c>
      <c r="R149" s="230">
        <f t="shared" si="10"/>
        <v>6509151.9999999991</v>
      </c>
      <c r="S149" s="230">
        <f t="shared" si="11"/>
        <v>30.736467592365948</v>
      </c>
    </row>
    <row r="150" spans="1:19" ht="12" hidden="1" customHeight="1" x14ac:dyDescent="0.2">
      <c r="A150" s="167"/>
      <c r="B150" s="167"/>
      <c r="C150" s="167"/>
      <c r="D150" s="167"/>
      <c r="E150" s="167"/>
      <c r="G150" s="194" t="s">
        <v>437</v>
      </c>
      <c r="H150" s="245"/>
      <c r="I150" s="194"/>
      <c r="J150" s="194" t="s">
        <v>168</v>
      </c>
      <c r="K150" s="194"/>
      <c r="L150" s="167" t="s">
        <v>539</v>
      </c>
      <c r="M150" s="157">
        <v>0</v>
      </c>
      <c r="N150" s="230">
        <v>0</v>
      </c>
      <c r="O150" s="230">
        <v>0</v>
      </c>
      <c r="P150" s="230">
        <v>0</v>
      </c>
      <c r="Q150" s="230">
        <f t="shared" ref="Q150:Q209" si="12">+N150+O150</f>
        <v>0</v>
      </c>
      <c r="R150" s="230">
        <f t="shared" si="10"/>
        <v>0</v>
      </c>
      <c r="S150" s="230" t="e">
        <f t="shared" si="11"/>
        <v>#DIV/0!</v>
      </c>
    </row>
    <row r="151" spans="1:19" ht="12" hidden="1" customHeight="1" x14ac:dyDescent="0.2">
      <c r="A151" s="167"/>
      <c r="B151" s="167"/>
      <c r="C151" s="167"/>
      <c r="D151" s="167"/>
      <c r="E151" s="167"/>
      <c r="G151" s="200" t="s">
        <v>437</v>
      </c>
      <c r="H151" s="248"/>
      <c r="I151" s="200"/>
      <c r="J151" s="194" t="s">
        <v>170</v>
      </c>
      <c r="K151" s="194"/>
      <c r="L151" s="167" t="s">
        <v>540</v>
      </c>
      <c r="M151" s="157">
        <v>0</v>
      </c>
      <c r="N151" s="230">
        <v>0</v>
      </c>
      <c r="O151" s="230">
        <v>0</v>
      </c>
      <c r="P151" s="230">
        <v>0</v>
      </c>
      <c r="Q151" s="230">
        <f t="shared" si="12"/>
        <v>0</v>
      </c>
      <c r="R151" s="230">
        <f t="shared" si="10"/>
        <v>0</v>
      </c>
      <c r="S151" s="230" t="e">
        <f t="shared" si="11"/>
        <v>#DIV/0!</v>
      </c>
    </row>
    <row r="152" spans="1:19" ht="12" hidden="1" customHeight="1" x14ac:dyDescent="0.2">
      <c r="A152" s="167"/>
      <c r="B152" s="167"/>
      <c r="C152" s="167"/>
      <c r="D152" s="167"/>
      <c r="E152" s="167"/>
      <c r="G152" s="200" t="s">
        <v>437</v>
      </c>
      <c r="H152" s="248"/>
      <c r="I152" s="200"/>
      <c r="J152" s="194" t="s">
        <v>172</v>
      </c>
      <c r="K152" s="194"/>
      <c r="L152" s="167" t="s">
        <v>541</v>
      </c>
      <c r="M152" s="157">
        <v>0</v>
      </c>
      <c r="N152" s="230">
        <v>0</v>
      </c>
      <c r="O152" s="230">
        <v>0</v>
      </c>
      <c r="P152" s="230">
        <v>0</v>
      </c>
      <c r="Q152" s="230">
        <f t="shared" si="12"/>
        <v>0</v>
      </c>
      <c r="R152" s="230">
        <f t="shared" si="10"/>
        <v>0</v>
      </c>
      <c r="S152" s="230" t="e">
        <f t="shared" si="11"/>
        <v>#DIV/0!</v>
      </c>
    </row>
    <row r="153" spans="1:19" ht="12" hidden="1" customHeight="1" x14ac:dyDescent="0.2">
      <c r="A153" s="167"/>
      <c r="B153" s="167"/>
      <c r="C153" s="167"/>
      <c r="D153" s="167"/>
      <c r="E153" s="167"/>
      <c r="G153" s="200"/>
      <c r="H153" s="248"/>
      <c r="I153" s="200"/>
      <c r="J153" s="194"/>
      <c r="K153" s="194"/>
      <c r="L153" s="167"/>
      <c r="M153" s="157">
        <v>0</v>
      </c>
      <c r="N153" s="157">
        <v>0</v>
      </c>
      <c r="Q153" s="157">
        <f t="shared" si="12"/>
        <v>0</v>
      </c>
      <c r="R153" s="157">
        <f t="shared" si="10"/>
        <v>0</v>
      </c>
      <c r="S153" s="157" t="e">
        <f t="shared" si="11"/>
        <v>#DIV/0!</v>
      </c>
    </row>
    <row r="154" spans="1:19" ht="12" hidden="1" customHeight="1" x14ac:dyDescent="0.2">
      <c r="A154" s="167"/>
      <c r="B154" s="167"/>
      <c r="C154" s="167"/>
      <c r="D154" s="167"/>
      <c r="E154" s="167"/>
      <c r="G154" s="200"/>
      <c r="H154" s="248"/>
      <c r="I154" s="200"/>
      <c r="J154" s="194"/>
      <c r="K154" s="194"/>
      <c r="L154" s="167"/>
      <c r="M154" s="157">
        <v>0</v>
      </c>
      <c r="N154" s="157">
        <v>0</v>
      </c>
      <c r="Q154" s="157">
        <f t="shared" si="12"/>
        <v>0</v>
      </c>
      <c r="R154" s="157">
        <f t="shared" si="10"/>
        <v>0</v>
      </c>
      <c r="S154" s="157" t="e">
        <f t="shared" si="11"/>
        <v>#DIV/0!</v>
      </c>
    </row>
    <row r="155" spans="1:19" ht="12" hidden="1" customHeight="1" x14ac:dyDescent="0.2">
      <c r="M155" s="157">
        <v>0</v>
      </c>
      <c r="N155" s="157">
        <v>0</v>
      </c>
      <c r="Q155" s="157">
        <f t="shared" si="12"/>
        <v>0</v>
      </c>
      <c r="R155" s="157">
        <f t="shared" si="10"/>
        <v>0</v>
      </c>
      <c r="S155" s="157" t="e">
        <f t="shared" si="11"/>
        <v>#DIV/0!</v>
      </c>
    </row>
    <row r="156" spans="1:19" ht="12" hidden="1" customHeight="1" thickBot="1" x14ac:dyDescent="0.25">
      <c r="A156" s="204"/>
      <c r="B156" s="204"/>
      <c r="C156" s="204"/>
      <c r="D156" s="204"/>
      <c r="E156" s="204"/>
      <c r="F156" s="205"/>
      <c r="G156" s="206"/>
      <c r="H156" s="250"/>
      <c r="I156" s="206"/>
      <c r="J156" s="207"/>
      <c r="K156" s="207"/>
      <c r="L156" s="204"/>
      <c r="M156" s="157">
        <v>0</v>
      </c>
      <c r="N156" s="157">
        <v>0</v>
      </c>
      <c r="Q156" s="157">
        <f t="shared" si="12"/>
        <v>0</v>
      </c>
      <c r="R156" s="157">
        <f t="shared" si="10"/>
        <v>0</v>
      </c>
      <c r="S156" s="157" t="e">
        <f t="shared" si="11"/>
        <v>#DIV/0!</v>
      </c>
    </row>
    <row r="157" spans="1:19" ht="12" hidden="1" customHeight="1" x14ac:dyDescent="0.2">
      <c r="A157" s="167"/>
      <c r="B157" s="167"/>
      <c r="C157" s="167"/>
      <c r="D157" s="167"/>
      <c r="E157" s="167"/>
      <c r="G157" s="200"/>
      <c r="H157" s="248"/>
      <c r="I157" s="200"/>
      <c r="J157" s="195">
        <v>3</v>
      </c>
      <c r="K157" s="195"/>
      <c r="L157" s="192" t="s">
        <v>542</v>
      </c>
      <c r="M157" s="157">
        <v>0</v>
      </c>
      <c r="N157" s="157">
        <v>0</v>
      </c>
      <c r="Q157" s="157">
        <f t="shared" si="12"/>
        <v>0</v>
      </c>
      <c r="R157" s="157">
        <f t="shared" si="10"/>
        <v>0</v>
      </c>
      <c r="S157" s="157" t="e">
        <f t="shared" si="11"/>
        <v>#DIV/0!</v>
      </c>
    </row>
    <row r="158" spans="1:19" ht="12" hidden="1" customHeight="1" x14ac:dyDescent="0.2">
      <c r="A158" s="167"/>
      <c r="B158" s="167"/>
      <c r="C158" s="167"/>
      <c r="D158" s="167"/>
      <c r="E158" s="167"/>
      <c r="G158" s="200" t="s">
        <v>437</v>
      </c>
      <c r="H158" s="248"/>
      <c r="I158" s="200"/>
      <c r="J158" s="195" t="s">
        <v>543</v>
      </c>
      <c r="K158" s="195"/>
      <c r="L158" s="192" t="s">
        <v>544</v>
      </c>
      <c r="M158" s="157">
        <v>0</v>
      </c>
      <c r="N158" s="157">
        <v>0</v>
      </c>
      <c r="Q158" s="157">
        <f t="shared" si="12"/>
        <v>0</v>
      </c>
      <c r="R158" s="157">
        <f t="shared" si="10"/>
        <v>0</v>
      </c>
      <c r="S158" s="157" t="e">
        <f t="shared" si="11"/>
        <v>#DIV/0!</v>
      </c>
    </row>
    <row r="159" spans="1:19" ht="12" hidden="1" customHeight="1" x14ac:dyDescent="0.2">
      <c r="A159" s="167"/>
      <c r="B159" s="167"/>
      <c r="C159" s="167"/>
      <c r="D159" s="167"/>
      <c r="E159" s="167"/>
      <c r="G159" s="200" t="s">
        <v>437</v>
      </c>
      <c r="H159" s="248"/>
      <c r="I159" s="200"/>
      <c r="J159" s="194" t="s">
        <v>545</v>
      </c>
      <c r="K159" s="194"/>
      <c r="L159" s="170" t="s">
        <v>546</v>
      </c>
      <c r="M159" s="157">
        <v>0</v>
      </c>
      <c r="N159" s="157">
        <v>0</v>
      </c>
      <c r="Q159" s="157">
        <f t="shared" si="12"/>
        <v>0</v>
      </c>
      <c r="R159" s="157">
        <f t="shared" si="10"/>
        <v>0</v>
      </c>
      <c r="S159" s="157" t="e">
        <f t="shared" si="11"/>
        <v>#DIV/0!</v>
      </c>
    </row>
    <row r="160" spans="1:19" ht="12" hidden="1" customHeight="1" x14ac:dyDescent="0.2">
      <c r="A160" s="167"/>
      <c r="B160" s="167"/>
      <c r="C160" s="167"/>
      <c r="D160" s="167"/>
      <c r="E160" s="167"/>
      <c r="G160" s="200" t="s">
        <v>437</v>
      </c>
      <c r="H160" s="248"/>
      <c r="I160" s="200"/>
      <c r="J160" s="194" t="s">
        <v>547</v>
      </c>
      <c r="K160" s="194"/>
      <c r="L160" s="167" t="s">
        <v>548</v>
      </c>
      <c r="M160" s="157">
        <v>0</v>
      </c>
      <c r="N160" s="157">
        <v>0</v>
      </c>
      <c r="Q160" s="157">
        <f t="shared" si="12"/>
        <v>0</v>
      </c>
      <c r="R160" s="157">
        <f t="shared" si="10"/>
        <v>0</v>
      </c>
      <c r="S160" s="157" t="e">
        <f t="shared" si="11"/>
        <v>#DIV/0!</v>
      </c>
    </row>
    <row r="161" spans="1:19" ht="12" hidden="1" customHeight="1" x14ac:dyDescent="0.2">
      <c r="A161" s="167"/>
      <c r="B161" s="167"/>
      <c r="C161" s="167"/>
      <c r="D161" s="167"/>
      <c r="E161" s="167"/>
      <c r="G161" s="200" t="s">
        <v>437</v>
      </c>
      <c r="H161" s="248"/>
      <c r="I161" s="200"/>
      <c r="J161" s="194" t="s">
        <v>549</v>
      </c>
      <c r="K161" s="194"/>
      <c r="L161" s="170" t="s">
        <v>550</v>
      </c>
      <c r="M161" s="157">
        <v>0</v>
      </c>
      <c r="N161" s="157">
        <v>0</v>
      </c>
      <c r="Q161" s="157">
        <f t="shared" si="12"/>
        <v>0</v>
      </c>
      <c r="R161" s="157">
        <f t="shared" si="10"/>
        <v>0</v>
      </c>
      <c r="S161" s="157" t="e">
        <f t="shared" si="11"/>
        <v>#DIV/0!</v>
      </c>
    </row>
    <row r="162" spans="1:19" ht="12" hidden="1" customHeight="1" x14ac:dyDescent="0.2">
      <c r="A162" s="167"/>
      <c r="B162" s="167"/>
      <c r="C162" s="167"/>
      <c r="D162" s="167"/>
      <c r="E162" s="167"/>
      <c r="G162" s="200" t="s">
        <v>437</v>
      </c>
      <c r="H162" s="248"/>
      <c r="I162" s="200"/>
      <c r="J162" s="194" t="s">
        <v>551</v>
      </c>
      <c r="K162" s="194"/>
      <c r="L162" s="167" t="s">
        <v>552</v>
      </c>
      <c r="M162" s="157">
        <v>0</v>
      </c>
      <c r="N162" s="157">
        <v>0</v>
      </c>
      <c r="Q162" s="157">
        <f t="shared" si="12"/>
        <v>0</v>
      </c>
      <c r="R162" s="157">
        <f t="shared" si="10"/>
        <v>0</v>
      </c>
      <c r="S162" s="157" t="e">
        <f t="shared" si="11"/>
        <v>#DIV/0!</v>
      </c>
    </row>
    <row r="163" spans="1:19" ht="12" hidden="1" customHeight="1" x14ac:dyDescent="0.2">
      <c r="A163" s="167"/>
      <c r="B163" s="167"/>
      <c r="C163" s="167"/>
      <c r="D163" s="167"/>
      <c r="E163" s="167"/>
      <c r="G163" s="200"/>
      <c r="H163" s="248"/>
      <c r="I163" s="200"/>
      <c r="J163" s="194"/>
      <c r="K163" s="194"/>
      <c r="L163" s="167"/>
      <c r="M163" s="157">
        <v>0</v>
      </c>
      <c r="N163" s="157">
        <v>0</v>
      </c>
      <c r="Q163" s="157">
        <f t="shared" si="12"/>
        <v>0</v>
      </c>
      <c r="R163" s="157">
        <f t="shared" si="10"/>
        <v>0</v>
      </c>
      <c r="S163" s="157" t="e">
        <f t="shared" si="11"/>
        <v>#DIV/0!</v>
      </c>
    </row>
    <row r="164" spans="1:19" ht="12" hidden="1" customHeight="1" x14ac:dyDescent="0.2">
      <c r="A164" s="167"/>
      <c r="B164" s="167"/>
      <c r="C164" s="167"/>
      <c r="D164" s="167"/>
      <c r="E164" s="167"/>
      <c r="G164" s="195" t="s">
        <v>3</v>
      </c>
      <c r="H164" s="246"/>
      <c r="I164" s="195"/>
      <c r="J164" s="208">
        <v>9</v>
      </c>
      <c r="K164" s="208"/>
      <c r="L164" s="209" t="s">
        <v>211</v>
      </c>
      <c r="M164" s="157">
        <v>0</v>
      </c>
      <c r="N164" s="157">
        <v>0</v>
      </c>
      <c r="Q164" s="157">
        <f t="shared" si="12"/>
        <v>0</v>
      </c>
      <c r="R164" s="157">
        <f t="shared" si="10"/>
        <v>0</v>
      </c>
      <c r="S164" s="157" t="e">
        <f t="shared" si="11"/>
        <v>#DIV/0!</v>
      </c>
    </row>
    <row r="165" spans="1:19" ht="12" hidden="1" customHeight="1" x14ac:dyDescent="0.2">
      <c r="A165" s="167"/>
      <c r="B165" s="167"/>
      <c r="C165" s="167"/>
      <c r="D165" s="167"/>
      <c r="E165" s="167"/>
      <c r="G165" s="194" t="s">
        <v>437</v>
      </c>
      <c r="H165" s="245"/>
      <c r="I165" s="194"/>
      <c r="J165" s="199" t="s">
        <v>553</v>
      </c>
      <c r="K165" s="199"/>
      <c r="L165" s="209" t="s">
        <v>554</v>
      </c>
      <c r="M165" s="157">
        <v>0</v>
      </c>
      <c r="N165" s="157">
        <v>0</v>
      </c>
      <c r="Q165" s="157">
        <f t="shared" si="12"/>
        <v>0</v>
      </c>
      <c r="R165" s="157">
        <f t="shared" si="10"/>
        <v>0</v>
      </c>
      <c r="S165" s="157" t="e">
        <f t="shared" si="11"/>
        <v>#DIV/0!</v>
      </c>
    </row>
    <row r="166" spans="1:19" ht="12" hidden="1" customHeight="1" x14ac:dyDescent="0.2">
      <c r="A166" s="167"/>
      <c r="B166" s="167"/>
      <c r="C166" s="167"/>
      <c r="D166" s="167"/>
      <c r="E166" s="167"/>
      <c r="G166" s="194" t="s">
        <v>437</v>
      </c>
      <c r="H166" s="245"/>
      <c r="I166" s="194"/>
      <c r="J166" s="200" t="s">
        <v>555</v>
      </c>
      <c r="K166" s="200"/>
      <c r="L166" s="170" t="s">
        <v>556</v>
      </c>
      <c r="M166" s="157">
        <v>0</v>
      </c>
      <c r="N166" s="157">
        <v>0</v>
      </c>
      <c r="Q166" s="157">
        <f t="shared" si="12"/>
        <v>0</v>
      </c>
      <c r="R166" s="157">
        <f t="shared" si="10"/>
        <v>0</v>
      </c>
      <c r="S166" s="157" t="e">
        <f t="shared" si="11"/>
        <v>#DIV/0!</v>
      </c>
    </row>
    <row r="167" spans="1:19" ht="12" hidden="1" customHeight="1" x14ac:dyDescent="0.2">
      <c r="A167" s="167"/>
      <c r="B167" s="167"/>
      <c r="C167" s="167"/>
      <c r="D167" s="167"/>
      <c r="E167" s="167"/>
      <c r="G167" s="170"/>
      <c r="H167" s="248"/>
      <c r="I167" s="170"/>
      <c r="J167" s="170"/>
      <c r="K167" s="170"/>
      <c r="L167" s="167"/>
      <c r="M167" s="157">
        <v>0</v>
      </c>
      <c r="N167" s="157">
        <v>0</v>
      </c>
      <c r="Q167" s="157">
        <f t="shared" si="12"/>
        <v>0</v>
      </c>
      <c r="R167" s="157">
        <f t="shared" si="10"/>
        <v>0</v>
      </c>
      <c r="S167" s="157" t="e">
        <f t="shared" si="11"/>
        <v>#DIV/0!</v>
      </c>
    </row>
    <row r="168" spans="1:19" s="190" customFormat="1" ht="12" hidden="1" customHeight="1" x14ac:dyDescent="0.2">
      <c r="A168" s="184"/>
      <c r="B168" s="184" t="s">
        <v>557</v>
      </c>
      <c r="C168" s="183" t="s">
        <v>558</v>
      </c>
      <c r="D168" s="184"/>
      <c r="E168" s="184"/>
      <c r="F168" s="185"/>
      <c r="G168" s="183" t="s">
        <v>3</v>
      </c>
      <c r="H168" s="242"/>
      <c r="I168" s="183"/>
      <c r="J168" s="183">
        <v>3</v>
      </c>
      <c r="K168" s="183"/>
      <c r="L168" s="186" t="s">
        <v>559</v>
      </c>
      <c r="M168" s="185">
        <v>0</v>
      </c>
      <c r="N168" s="185">
        <v>0</v>
      </c>
      <c r="O168" s="185"/>
      <c r="P168" s="185"/>
      <c r="Q168" s="185">
        <f t="shared" si="12"/>
        <v>0</v>
      </c>
      <c r="R168" s="185">
        <f t="shared" si="10"/>
        <v>0</v>
      </c>
      <c r="S168" s="185" t="e">
        <f t="shared" si="11"/>
        <v>#DIV/0!</v>
      </c>
    </row>
    <row r="169" spans="1:19" ht="12" hidden="1" customHeight="1" x14ac:dyDescent="0.2">
      <c r="A169" s="167"/>
      <c r="B169" s="195"/>
      <c r="C169" s="190"/>
      <c r="E169" s="167"/>
      <c r="G169" s="200"/>
      <c r="H169" s="248"/>
      <c r="I169" s="200"/>
      <c r="J169" s="208"/>
      <c r="K169" s="208"/>
      <c r="L169" s="192"/>
      <c r="M169" s="157">
        <v>0</v>
      </c>
      <c r="N169" s="157">
        <v>0</v>
      </c>
      <c r="Q169" s="157">
        <f t="shared" si="12"/>
        <v>0</v>
      </c>
      <c r="R169" s="157">
        <f t="shared" si="10"/>
        <v>0</v>
      </c>
      <c r="S169" s="157" t="e">
        <f t="shared" si="11"/>
        <v>#DIV/0!</v>
      </c>
    </row>
    <row r="170" spans="1:19" s="190" customFormat="1" ht="12" hidden="1" customHeight="1" x14ac:dyDescent="0.2">
      <c r="A170" s="211"/>
      <c r="B170" s="211"/>
      <c r="C170" s="211" t="s">
        <v>560</v>
      </c>
      <c r="D170" s="212" t="s">
        <v>561</v>
      </c>
      <c r="E170" s="211"/>
      <c r="F170" s="213"/>
      <c r="G170" s="211"/>
      <c r="H170" s="254"/>
      <c r="I170" s="211"/>
      <c r="J170" s="211"/>
      <c r="K170" s="211"/>
      <c r="L170" s="211"/>
      <c r="M170" s="213">
        <v>0</v>
      </c>
      <c r="N170" s="213">
        <v>0</v>
      </c>
      <c r="O170" s="213"/>
      <c r="P170" s="213"/>
      <c r="Q170" s="213">
        <f t="shared" si="12"/>
        <v>0</v>
      </c>
      <c r="R170" s="213">
        <f t="shared" si="10"/>
        <v>0</v>
      </c>
      <c r="S170" s="213" t="e">
        <f t="shared" si="11"/>
        <v>#DIV/0!</v>
      </c>
    </row>
    <row r="171" spans="1:19" ht="12" hidden="1" customHeight="1" x14ac:dyDescent="0.2">
      <c r="A171" s="167"/>
      <c r="B171" s="167"/>
      <c r="E171" s="167"/>
      <c r="G171" s="199" t="s">
        <v>560</v>
      </c>
      <c r="H171" s="247"/>
      <c r="I171" s="199"/>
      <c r="J171" s="199" t="s">
        <v>562</v>
      </c>
      <c r="K171" s="199"/>
      <c r="L171" s="192" t="s">
        <v>563</v>
      </c>
      <c r="M171" s="157">
        <v>0</v>
      </c>
      <c r="N171" s="157">
        <v>0</v>
      </c>
      <c r="Q171" s="157">
        <f t="shared" si="12"/>
        <v>0</v>
      </c>
      <c r="R171" s="157">
        <f t="shared" si="10"/>
        <v>0</v>
      </c>
      <c r="S171" s="157" t="e">
        <f t="shared" si="11"/>
        <v>#DIV/0!</v>
      </c>
    </row>
    <row r="172" spans="1:19" ht="12" hidden="1" customHeight="1" x14ac:dyDescent="0.2">
      <c r="A172" s="167"/>
      <c r="B172" s="167"/>
      <c r="C172" s="167"/>
      <c r="D172" s="167"/>
      <c r="E172" s="167"/>
      <c r="G172" s="200" t="s">
        <v>560</v>
      </c>
      <c r="H172" s="248"/>
      <c r="I172" s="200"/>
      <c r="J172" s="194" t="s">
        <v>564</v>
      </c>
      <c r="K172" s="194"/>
      <c r="L172" s="167" t="s">
        <v>565</v>
      </c>
      <c r="M172" s="157">
        <v>0</v>
      </c>
      <c r="N172" s="157">
        <v>0</v>
      </c>
      <c r="Q172" s="157">
        <f t="shared" si="12"/>
        <v>0</v>
      </c>
      <c r="R172" s="157">
        <f t="shared" si="10"/>
        <v>0</v>
      </c>
      <c r="S172" s="157" t="e">
        <f t="shared" si="11"/>
        <v>#DIV/0!</v>
      </c>
    </row>
    <row r="173" spans="1:19" ht="12" hidden="1" customHeight="1" x14ac:dyDescent="0.2">
      <c r="A173" s="167"/>
      <c r="B173" s="167"/>
      <c r="C173" s="167"/>
      <c r="D173" s="167"/>
      <c r="E173" s="167"/>
      <c r="G173" s="200" t="s">
        <v>560</v>
      </c>
      <c r="H173" s="248"/>
      <c r="I173" s="200"/>
      <c r="J173" s="194" t="s">
        <v>566</v>
      </c>
      <c r="K173" s="194"/>
      <c r="L173" s="167" t="s">
        <v>567</v>
      </c>
      <c r="M173" s="157">
        <v>0</v>
      </c>
      <c r="N173" s="157">
        <v>0</v>
      </c>
      <c r="Q173" s="157">
        <f t="shared" si="12"/>
        <v>0</v>
      </c>
      <c r="R173" s="157">
        <f t="shared" si="10"/>
        <v>0</v>
      </c>
      <c r="S173" s="157" t="e">
        <f t="shared" si="11"/>
        <v>#DIV/0!</v>
      </c>
    </row>
    <row r="174" spans="1:19" ht="12" hidden="1" customHeight="1" x14ac:dyDescent="0.2">
      <c r="A174" s="167"/>
      <c r="B174" s="167"/>
      <c r="C174" s="167"/>
      <c r="D174" s="167"/>
      <c r="E174" s="167"/>
      <c r="G174" s="199" t="s">
        <v>560</v>
      </c>
      <c r="H174" s="247"/>
      <c r="I174" s="199"/>
      <c r="J174" s="195" t="s">
        <v>568</v>
      </c>
      <c r="K174" s="195"/>
      <c r="L174" s="192" t="s">
        <v>569</v>
      </c>
      <c r="M174" s="157">
        <v>0</v>
      </c>
      <c r="N174" s="157">
        <v>0</v>
      </c>
      <c r="Q174" s="157">
        <f t="shared" si="12"/>
        <v>0</v>
      </c>
      <c r="R174" s="157">
        <f t="shared" si="10"/>
        <v>0</v>
      </c>
      <c r="S174" s="157" t="e">
        <f t="shared" si="11"/>
        <v>#DIV/0!</v>
      </c>
    </row>
    <row r="175" spans="1:19" ht="12" hidden="1" customHeight="1" x14ac:dyDescent="0.2">
      <c r="A175" s="167"/>
      <c r="B175" s="167"/>
      <c r="C175" s="167"/>
      <c r="D175" s="167"/>
      <c r="E175" s="167"/>
      <c r="G175" s="200" t="s">
        <v>560</v>
      </c>
      <c r="H175" s="248"/>
      <c r="I175" s="200"/>
      <c r="J175" s="194" t="s">
        <v>570</v>
      </c>
      <c r="K175" s="194"/>
      <c r="L175" s="170" t="s">
        <v>571</v>
      </c>
      <c r="M175" s="157">
        <v>0</v>
      </c>
      <c r="N175" s="157">
        <v>0</v>
      </c>
      <c r="Q175" s="157">
        <f t="shared" si="12"/>
        <v>0</v>
      </c>
      <c r="R175" s="157">
        <f t="shared" si="10"/>
        <v>0</v>
      </c>
      <c r="S175" s="157" t="e">
        <f t="shared" si="11"/>
        <v>#DIV/0!</v>
      </c>
    </row>
    <row r="176" spans="1:19" ht="12" hidden="1" customHeight="1" x14ac:dyDescent="0.2">
      <c r="A176" s="167"/>
      <c r="B176" s="167"/>
      <c r="C176" s="167"/>
      <c r="D176" s="167"/>
      <c r="E176" s="167"/>
      <c r="G176" s="200" t="s">
        <v>560</v>
      </c>
      <c r="H176" s="248"/>
      <c r="I176" s="200"/>
      <c r="J176" s="194" t="s">
        <v>572</v>
      </c>
      <c r="K176" s="194"/>
      <c r="L176" s="170" t="s">
        <v>573</v>
      </c>
      <c r="M176" s="157">
        <v>0</v>
      </c>
      <c r="N176" s="157">
        <v>0</v>
      </c>
      <c r="Q176" s="157">
        <f t="shared" si="12"/>
        <v>0</v>
      </c>
      <c r="R176" s="157">
        <f t="shared" si="10"/>
        <v>0</v>
      </c>
      <c r="S176" s="157" t="e">
        <f t="shared" si="11"/>
        <v>#DIV/0!</v>
      </c>
    </row>
    <row r="177" spans="1:19" ht="12" hidden="1" customHeight="1" x14ac:dyDescent="0.2">
      <c r="A177" s="167"/>
      <c r="B177" s="167"/>
      <c r="C177" s="167"/>
      <c r="D177" s="167"/>
      <c r="E177" s="167"/>
      <c r="G177" s="200" t="s">
        <v>560</v>
      </c>
      <c r="H177" s="248"/>
      <c r="I177" s="200"/>
      <c r="J177" s="194" t="s">
        <v>574</v>
      </c>
      <c r="K177" s="194"/>
      <c r="L177" s="170" t="s">
        <v>575</v>
      </c>
      <c r="M177" s="157">
        <v>0</v>
      </c>
      <c r="N177" s="157">
        <v>0</v>
      </c>
      <c r="Q177" s="157">
        <f t="shared" si="12"/>
        <v>0</v>
      </c>
      <c r="R177" s="157">
        <f t="shared" si="10"/>
        <v>0</v>
      </c>
      <c r="S177" s="157" t="e">
        <f t="shared" si="11"/>
        <v>#DIV/0!</v>
      </c>
    </row>
    <row r="178" spans="1:19" ht="12" hidden="1" customHeight="1" x14ac:dyDescent="0.2">
      <c r="A178" s="167"/>
      <c r="B178" s="167"/>
      <c r="C178" s="167"/>
      <c r="D178" s="167"/>
      <c r="E178" s="167"/>
      <c r="G178" s="200" t="s">
        <v>560</v>
      </c>
      <c r="H178" s="248"/>
      <c r="I178" s="200"/>
      <c r="J178" s="194" t="s">
        <v>576</v>
      </c>
      <c r="K178" s="194"/>
      <c r="L178" s="170" t="s">
        <v>577</v>
      </c>
      <c r="M178" s="157">
        <v>0</v>
      </c>
      <c r="N178" s="157">
        <v>0</v>
      </c>
      <c r="Q178" s="157">
        <f t="shared" si="12"/>
        <v>0</v>
      </c>
      <c r="R178" s="157">
        <f t="shared" si="10"/>
        <v>0</v>
      </c>
      <c r="S178" s="157" t="e">
        <f t="shared" si="11"/>
        <v>#DIV/0!</v>
      </c>
    </row>
    <row r="179" spans="1:19" ht="12" hidden="1" customHeight="1" x14ac:dyDescent="0.2">
      <c r="A179" s="167"/>
      <c r="B179" s="167"/>
      <c r="C179" s="167"/>
      <c r="D179" s="167"/>
      <c r="E179" s="167"/>
      <c r="G179" s="200" t="s">
        <v>560</v>
      </c>
      <c r="H179" s="248"/>
      <c r="I179" s="200"/>
      <c r="J179" s="194" t="s">
        <v>578</v>
      </c>
      <c r="K179" s="194"/>
      <c r="L179" s="170" t="s">
        <v>579</v>
      </c>
      <c r="M179" s="157">
        <v>0</v>
      </c>
      <c r="N179" s="157">
        <v>0</v>
      </c>
      <c r="Q179" s="157">
        <f t="shared" si="12"/>
        <v>0</v>
      </c>
      <c r="R179" s="157">
        <f t="shared" si="10"/>
        <v>0</v>
      </c>
      <c r="S179" s="157" t="e">
        <f t="shared" si="11"/>
        <v>#DIV/0!</v>
      </c>
    </row>
    <row r="180" spans="1:19" ht="12" hidden="1" customHeight="1" x14ac:dyDescent="0.2">
      <c r="A180" s="167"/>
      <c r="B180" s="167"/>
      <c r="C180" s="167"/>
      <c r="D180" s="167"/>
      <c r="E180" s="167"/>
      <c r="G180" s="200" t="s">
        <v>560</v>
      </c>
      <c r="H180" s="248"/>
      <c r="I180" s="200"/>
      <c r="J180" s="194" t="s">
        <v>580</v>
      </c>
      <c r="K180" s="194"/>
      <c r="L180" s="170" t="s">
        <v>581</v>
      </c>
      <c r="M180" s="157">
        <v>0</v>
      </c>
      <c r="N180" s="157">
        <v>0</v>
      </c>
      <c r="Q180" s="157">
        <f t="shared" si="12"/>
        <v>0</v>
      </c>
      <c r="R180" s="157">
        <f t="shared" si="10"/>
        <v>0</v>
      </c>
      <c r="S180" s="157" t="e">
        <f t="shared" si="11"/>
        <v>#DIV/0!</v>
      </c>
    </row>
    <row r="181" spans="1:19" ht="12" hidden="1" customHeight="1" x14ac:dyDescent="0.2">
      <c r="A181" s="167"/>
      <c r="B181" s="167"/>
      <c r="C181" s="167"/>
      <c r="D181" s="167"/>
      <c r="E181" s="167"/>
      <c r="G181" s="200" t="s">
        <v>560</v>
      </c>
      <c r="H181" s="248"/>
      <c r="I181" s="200"/>
      <c r="J181" s="194" t="s">
        <v>582</v>
      </c>
      <c r="K181" s="194"/>
      <c r="L181" s="170" t="s">
        <v>583</v>
      </c>
      <c r="M181" s="157">
        <v>0</v>
      </c>
      <c r="N181" s="157">
        <v>0</v>
      </c>
      <c r="Q181" s="157">
        <f t="shared" si="12"/>
        <v>0</v>
      </c>
      <c r="R181" s="157">
        <f t="shared" si="10"/>
        <v>0</v>
      </c>
      <c r="S181" s="157" t="e">
        <f t="shared" si="11"/>
        <v>#DIV/0!</v>
      </c>
    </row>
    <row r="182" spans="1:19" ht="12" hidden="1" customHeight="1" x14ac:dyDescent="0.2">
      <c r="A182" s="167"/>
      <c r="B182" s="167"/>
      <c r="C182" s="167"/>
      <c r="D182" s="167"/>
      <c r="E182" s="167"/>
      <c r="G182" s="200" t="s">
        <v>560</v>
      </c>
      <c r="H182" s="248"/>
      <c r="I182" s="200"/>
      <c r="J182" s="195" t="s">
        <v>584</v>
      </c>
      <c r="K182" s="195"/>
      <c r="L182" s="209" t="s">
        <v>585</v>
      </c>
      <c r="M182" s="157">
        <v>0</v>
      </c>
      <c r="N182" s="157">
        <v>0</v>
      </c>
      <c r="Q182" s="157">
        <f t="shared" si="12"/>
        <v>0</v>
      </c>
      <c r="R182" s="157">
        <f t="shared" si="10"/>
        <v>0</v>
      </c>
      <c r="S182" s="157" t="e">
        <f t="shared" si="11"/>
        <v>#DIV/0!</v>
      </c>
    </row>
    <row r="183" spans="1:19" ht="14.25" hidden="1" customHeight="1" x14ac:dyDescent="0.2">
      <c r="A183" s="167"/>
      <c r="B183" s="167"/>
      <c r="C183" s="167"/>
      <c r="D183" s="167"/>
      <c r="E183" s="167"/>
      <c r="G183" s="200" t="s">
        <v>560</v>
      </c>
      <c r="H183" s="248"/>
      <c r="I183" s="200"/>
      <c r="J183" s="194" t="s">
        <v>586</v>
      </c>
      <c r="K183" s="194"/>
      <c r="L183" s="170" t="s">
        <v>587</v>
      </c>
      <c r="M183" s="157">
        <v>0</v>
      </c>
      <c r="N183" s="157">
        <v>0</v>
      </c>
      <c r="Q183" s="157">
        <f t="shared" si="12"/>
        <v>0</v>
      </c>
      <c r="R183" s="157">
        <f t="shared" si="10"/>
        <v>0</v>
      </c>
      <c r="S183" s="157" t="e">
        <f t="shared" si="11"/>
        <v>#DIV/0!</v>
      </c>
    </row>
    <row r="184" spans="1:19" ht="12" hidden="1" customHeight="1" x14ac:dyDescent="0.2">
      <c r="A184" s="167"/>
      <c r="B184" s="167"/>
      <c r="C184" s="167"/>
      <c r="D184" s="167"/>
      <c r="E184" s="167"/>
      <c r="G184" s="200" t="s">
        <v>560</v>
      </c>
      <c r="H184" s="248"/>
      <c r="I184" s="200"/>
      <c r="J184" s="194" t="s">
        <v>588</v>
      </c>
      <c r="K184" s="194"/>
      <c r="L184" s="170" t="s">
        <v>589</v>
      </c>
      <c r="M184" s="157">
        <v>0</v>
      </c>
      <c r="N184" s="157">
        <v>0</v>
      </c>
      <c r="Q184" s="157">
        <f t="shared" si="12"/>
        <v>0</v>
      </c>
      <c r="R184" s="157">
        <f t="shared" si="10"/>
        <v>0</v>
      </c>
      <c r="S184" s="157" t="e">
        <f t="shared" si="11"/>
        <v>#DIV/0!</v>
      </c>
    </row>
    <row r="185" spans="1:19" ht="12" hidden="1" customHeight="1" x14ac:dyDescent="0.2">
      <c r="A185" s="167"/>
      <c r="B185" s="167"/>
      <c r="C185" s="167"/>
      <c r="D185" s="167"/>
      <c r="E185" s="167"/>
      <c r="G185" s="200" t="s">
        <v>560</v>
      </c>
      <c r="H185" s="248"/>
      <c r="I185" s="200"/>
      <c r="J185" s="195" t="s">
        <v>543</v>
      </c>
      <c r="K185" s="195"/>
      <c r="L185" s="209" t="s">
        <v>544</v>
      </c>
      <c r="M185" s="157">
        <v>0</v>
      </c>
      <c r="N185" s="157">
        <v>0</v>
      </c>
      <c r="Q185" s="157">
        <f t="shared" si="12"/>
        <v>0</v>
      </c>
      <c r="R185" s="157">
        <f t="shared" si="10"/>
        <v>0</v>
      </c>
      <c r="S185" s="157" t="e">
        <f t="shared" si="11"/>
        <v>#DIV/0!</v>
      </c>
    </row>
    <row r="186" spans="1:19" ht="12" hidden="1" customHeight="1" x14ac:dyDescent="0.2">
      <c r="A186" s="167"/>
      <c r="B186" s="167"/>
      <c r="C186" s="167"/>
      <c r="D186" s="167"/>
      <c r="E186" s="167"/>
      <c r="G186" s="200" t="s">
        <v>560</v>
      </c>
      <c r="H186" s="248"/>
      <c r="I186" s="200"/>
      <c r="J186" s="194" t="s">
        <v>590</v>
      </c>
      <c r="K186" s="194"/>
      <c r="L186" s="170" t="s">
        <v>591</v>
      </c>
      <c r="M186" s="157">
        <v>0</v>
      </c>
      <c r="N186" s="157">
        <v>0</v>
      </c>
      <c r="Q186" s="157">
        <f t="shared" si="12"/>
        <v>0</v>
      </c>
      <c r="R186" s="157">
        <f t="shared" si="10"/>
        <v>0</v>
      </c>
      <c r="S186" s="157" t="e">
        <f t="shared" si="11"/>
        <v>#DIV/0!</v>
      </c>
    </row>
    <row r="187" spans="1:19" ht="12" hidden="1" customHeight="1" x14ac:dyDescent="0.2">
      <c r="A187" s="167"/>
      <c r="B187" s="167"/>
      <c r="C187" s="167"/>
      <c r="D187" s="167"/>
      <c r="E187" s="167"/>
      <c r="G187" s="200"/>
      <c r="H187" s="248"/>
      <c r="I187" s="200"/>
      <c r="J187" s="194"/>
      <c r="K187" s="194"/>
      <c r="L187" s="170"/>
      <c r="M187" s="157">
        <v>0</v>
      </c>
      <c r="N187" s="157">
        <v>0</v>
      </c>
      <c r="Q187" s="157">
        <f t="shared" si="12"/>
        <v>0</v>
      </c>
      <c r="R187" s="157">
        <f t="shared" si="10"/>
        <v>0</v>
      </c>
      <c r="S187" s="157" t="e">
        <f t="shared" si="11"/>
        <v>#DIV/0!</v>
      </c>
    </row>
    <row r="188" spans="1:19" s="190" customFormat="1" ht="12" hidden="1" customHeight="1" x14ac:dyDescent="0.2">
      <c r="A188" s="211"/>
      <c r="B188" s="211"/>
      <c r="C188" s="211" t="s">
        <v>592</v>
      </c>
      <c r="D188" s="212" t="s">
        <v>593</v>
      </c>
      <c r="E188" s="211"/>
      <c r="F188" s="213"/>
      <c r="G188" s="211" t="s">
        <v>3</v>
      </c>
      <c r="H188" s="254"/>
      <c r="I188" s="211"/>
      <c r="J188" s="211"/>
      <c r="K188" s="211"/>
      <c r="L188" s="211"/>
      <c r="M188" s="213">
        <v>0</v>
      </c>
      <c r="N188" s="213">
        <v>0</v>
      </c>
      <c r="O188" s="213"/>
      <c r="P188" s="213"/>
      <c r="Q188" s="213">
        <f t="shared" si="12"/>
        <v>0</v>
      </c>
      <c r="R188" s="213">
        <f t="shared" si="10"/>
        <v>0</v>
      </c>
      <c r="S188" s="213" t="e">
        <f t="shared" si="11"/>
        <v>#DIV/0!</v>
      </c>
    </row>
    <row r="189" spans="1:19" ht="12" hidden="1" customHeight="1" x14ac:dyDescent="0.2">
      <c r="A189" s="167"/>
      <c r="B189" s="167"/>
      <c r="C189" s="167"/>
      <c r="D189" s="167"/>
      <c r="E189" s="167"/>
      <c r="G189" s="199" t="s">
        <v>594</v>
      </c>
      <c r="H189" s="247"/>
      <c r="I189" s="199"/>
      <c r="J189" s="199" t="s">
        <v>562</v>
      </c>
      <c r="K189" s="199"/>
      <c r="L189" s="192" t="s">
        <v>563</v>
      </c>
      <c r="M189" s="157">
        <v>0</v>
      </c>
      <c r="N189" s="157">
        <v>0</v>
      </c>
      <c r="Q189" s="157">
        <f t="shared" si="12"/>
        <v>0</v>
      </c>
      <c r="R189" s="157">
        <f t="shared" si="10"/>
        <v>0</v>
      </c>
      <c r="S189" s="157" t="e">
        <f t="shared" si="11"/>
        <v>#DIV/0!</v>
      </c>
    </row>
    <row r="190" spans="1:19" ht="12" hidden="1" customHeight="1" x14ac:dyDescent="0.2">
      <c r="A190" s="167"/>
      <c r="B190" s="167"/>
      <c r="C190" s="167"/>
      <c r="D190" s="167"/>
      <c r="E190" s="167"/>
      <c r="G190" s="200" t="s">
        <v>594</v>
      </c>
      <c r="H190" s="248"/>
      <c r="I190" s="200"/>
      <c r="J190" s="194" t="s">
        <v>595</v>
      </c>
      <c r="K190" s="194"/>
      <c r="L190" s="167" t="s">
        <v>596</v>
      </c>
      <c r="M190" s="157">
        <v>0</v>
      </c>
      <c r="N190" s="157">
        <v>0</v>
      </c>
      <c r="Q190" s="157">
        <f t="shared" si="12"/>
        <v>0</v>
      </c>
      <c r="R190" s="157">
        <f t="shared" si="10"/>
        <v>0</v>
      </c>
      <c r="S190" s="157" t="e">
        <f t="shared" si="11"/>
        <v>#DIV/0!</v>
      </c>
    </row>
    <row r="191" spans="1:19" ht="12" hidden="1" customHeight="1" x14ac:dyDescent="0.2">
      <c r="A191" s="167"/>
      <c r="B191" s="167"/>
      <c r="C191" s="167"/>
      <c r="D191" s="167" t="s">
        <v>3</v>
      </c>
      <c r="E191" s="167"/>
      <c r="G191" s="200" t="s">
        <v>594</v>
      </c>
      <c r="H191" s="248"/>
      <c r="I191" s="200"/>
      <c r="J191" s="194" t="s">
        <v>597</v>
      </c>
      <c r="K191" s="194"/>
      <c r="L191" s="167" t="s">
        <v>598</v>
      </c>
      <c r="M191" s="157">
        <v>0</v>
      </c>
      <c r="N191" s="157">
        <v>0</v>
      </c>
      <c r="Q191" s="157">
        <f t="shared" si="12"/>
        <v>0</v>
      </c>
      <c r="R191" s="157">
        <f t="shared" si="10"/>
        <v>0</v>
      </c>
      <c r="S191" s="157" t="e">
        <f t="shared" si="11"/>
        <v>#DIV/0!</v>
      </c>
    </row>
    <row r="192" spans="1:19" ht="12" hidden="1" customHeight="1" x14ac:dyDescent="0.2">
      <c r="A192" s="167"/>
      <c r="B192" s="167"/>
      <c r="C192" s="167"/>
      <c r="D192" s="167"/>
      <c r="E192" s="167"/>
      <c r="G192" s="199" t="s">
        <v>594</v>
      </c>
      <c r="H192" s="247"/>
      <c r="I192" s="199"/>
      <c r="J192" s="195" t="s">
        <v>568</v>
      </c>
      <c r="K192" s="195"/>
      <c r="L192" s="192" t="s">
        <v>569</v>
      </c>
      <c r="M192" s="157">
        <v>0</v>
      </c>
      <c r="N192" s="157">
        <v>0</v>
      </c>
      <c r="Q192" s="157">
        <f t="shared" si="12"/>
        <v>0</v>
      </c>
      <c r="R192" s="157">
        <f t="shared" si="10"/>
        <v>0</v>
      </c>
      <c r="S192" s="157" t="e">
        <f t="shared" si="11"/>
        <v>#DIV/0!</v>
      </c>
    </row>
    <row r="193" spans="1:19" ht="12" hidden="1" customHeight="1" x14ac:dyDescent="0.2">
      <c r="A193" s="167"/>
      <c r="B193" s="167"/>
      <c r="C193" s="167"/>
      <c r="D193" s="167"/>
      <c r="E193" s="167"/>
      <c r="G193" s="200" t="s">
        <v>594</v>
      </c>
      <c r="H193" s="248"/>
      <c r="I193" s="200"/>
      <c r="J193" s="194" t="s">
        <v>599</v>
      </c>
      <c r="K193" s="194"/>
      <c r="L193" s="170" t="s">
        <v>600</v>
      </c>
      <c r="M193" s="157">
        <v>0</v>
      </c>
      <c r="N193" s="157">
        <v>0</v>
      </c>
      <c r="Q193" s="157">
        <f t="shared" si="12"/>
        <v>0</v>
      </c>
      <c r="R193" s="157">
        <f t="shared" si="10"/>
        <v>0</v>
      </c>
      <c r="S193" s="157" t="e">
        <f t="shared" si="11"/>
        <v>#DIV/0!</v>
      </c>
    </row>
    <row r="194" spans="1:19" ht="12" hidden="1" customHeight="1" x14ac:dyDescent="0.2">
      <c r="A194" s="167"/>
      <c r="B194" s="167"/>
      <c r="C194" s="167"/>
      <c r="D194" s="167"/>
      <c r="E194" s="167" t="s">
        <v>3</v>
      </c>
      <c r="G194" s="199" t="s">
        <v>594</v>
      </c>
      <c r="H194" s="247"/>
      <c r="I194" s="199"/>
      <c r="J194" s="195" t="s">
        <v>584</v>
      </c>
      <c r="K194" s="195"/>
      <c r="L194" s="209" t="s">
        <v>585</v>
      </c>
      <c r="M194" s="157">
        <v>0</v>
      </c>
      <c r="N194" s="157">
        <v>0</v>
      </c>
      <c r="Q194" s="157">
        <f t="shared" si="12"/>
        <v>0</v>
      </c>
      <c r="R194" s="157">
        <f t="shared" si="10"/>
        <v>0</v>
      </c>
      <c r="S194" s="157" t="e">
        <f t="shared" si="11"/>
        <v>#DIV/0!</v>
      </c>
    </row>
    <row r="195" spans="1:19" ht="12" hidden="1" customHeight="1" x14ac:dyDescent="0.2">
      <c r="A195" s="167"/>
      <c r="B195" s="167"/>
      <c r="C195" s="167"/>
      <c r="D195" s="167"/>
      <c r="E195" s="167"/>
      <c r="G195" s="200" t="s">
        <v>594</v>
      </c>
      <c r="H195" s="248"/>
      <c r="I195" s="200"/>
      <c r="J195" s="194" t="s">
        <v>586</v>
      </c>
      <c r="K195" s="194"/>
      <c r="L195" s="170" t="s">
        <v>587</v>
      </c>
      <c r="M195" s="157">
        <v>0</v>
      </c>
      <c r="N195" s="157">
        <v>0</v>
      </c>
      <c r="Q195" s="157">
        <f t="shared" si="12"/>
        <v>0</v>
      </c>
      <c r="R195" s="157">
        <f t="shared" si="10"/>
        <v>0</v>
      </c>
      <c r="S195" s="157" t="e">
        <f t="shared" si="11"/>
        <v>#DIV/0!</v>
      </c>
    </row>
    <row r="196" spans="1:19" ht="12" hidden="1" customHeight="1" x14ac:dyDescent="0.2">
      <c r="A196" s="167"/>
      <c r="B196" s="167"/>
      <c r="C196" s="167"/>
      <c r="D196" s="167"/>
      <c r="E196" s="167"/>
      <c r="G196" s="200" t="s">
        <v>594</v>
      </c>
      <c r="H196" s="248"/>
      <c r="I196" s="200"/>
      <c r="J196" s="194" t="s">
        <v>588</v>
      </c>
      <c r="K196" s="194"/>
      <c r="L196" s="170" t="s">
        <v>589</v>
      </c>
      <c r="M196" s="157">
        <v>0</v>
      </c>
      <c r="N196" s="157">
        <v>0</v>
      </c>
      <c r="Q196" s="157">
        <f t="shared" si="12"/>
        <v>0</v>
      </c>
      <c r="R196" s="157">
        <f t="shared" si="10"/>
        <v>0</v>
      </c>
      <c r="S196" s="157" t="e">
        <f t="shared" si="11"/>
        <v>#DIV/0!</v>
      </c>
    </row>
    <row r="197" spans="1:19" ht="12" customHeight="1" x14ac:dyDescent="0.2">
      <c r="G197" s="181"/>
      <c r="H197" s="224"/>
      <c r="I197" s="181"/>
      <c r="J197" s="181"/>
      <c r="K197" s="181"/>
    </row>
    <row r="198" spans="1:19" s="190" customFormat="1" ht="12" customHeight="1" x14ac:dyDescent="0.2">
      <c r="A198" s="184"/>
      <c r="B198" s="183" t="s">
        <v>601</v>
      </c>
      <c r="C198" s="241" t="s">
        <v>265</v>
      </c>
      <c r="D198" s="241"/>
      <c r="E198" s="184"/>
      <c r="F198" s="185" t="e">
        <f>+F200+F216+F239</f>
        <v>#REF!</v>
      </c>
      <c r="G198" s="183" t="s">
        <v>601</v>
      </c>
      <c r="H198" s="271">
        <f>+H200+H216</f>
        <v>5907710.2800000003</v>
      </c>
      <c r="I198" s="183"/>
      <c r="J198" s="183">
        <v>6</v>
      </c>
      <c r="K198" s="183"/>
      <c r="L198" s="186" t="s">
        <v>265</v>
      </c>
      <c r="M198" s="185">
        <f>+M200+M216+M239+M235</f>
        <v>20400000</v>
      </c>
      <c r="N198" s="185">
        <f>+N200+N216+N239+N235</f>
        <v>14492289.720000003</v>
      </c>
      <c r="O198" s="185">
        <f>+O200+O216+O239+O235</f>
        <v>5907710.2800000003</v>
      </c>
      <c r="P198" s="185">
        <f>+P200+P216+P239+P235</f>
        <v>0</v>
      </c>
      <c r="Q198" s="185">
        <f t="shared" si="12"/>
        <v>20400000.000000004</v>
      </c>
      <c r="R198" s="185">
        <f t="shared" si="10"/>
        <v>0</v>
      </c>
      <c r="S198" s="185">
        <f t="shared" si="11"/>
        <v>100.00000000000003</v>
      </c>
    </row>
    <row r="199" spans="1:19" ht="12" customHeight="1" x14ac:dyDescent="0.2">
      <c r="A199" s="167"/>
      <c r="B199" s="167"/>
      <c r="C199" s="167"/>
      <c r="D199" s="167"/>
      <c r="E199" s="167"/>
      <c r="G199" s="170"/>
      <c r="H199" s="248"/>
      <c r="I199" s="170"/>
      <c r="J199" s="200"/>
      <c r="K199" s="200"/>
      <c r="L199" s="167"/>
    </row>
    <row r="200" spans="1:19" s="190" customFormat="1" ht="12" customHeight="1" x14ac:dyDescent="0.2">
      <c r="A200" s="187"/>
      <c r="B200" s="187"/>
      <c r="C200" s="188" t="s">
        <v>602</v>
      </c>
      <c r="D200" s="330" t="s">
        <v>603</v>
      </c>
      <c r="E200" s="330"/>
      <c r="F200" s="189" t="e">
        <f>+#REF!</f>
        <v>#REF!</v>
      </c>
      <c r="G200" s="188" t="s">
        <v>602</v>
      </c>
      <c r="H200" s="252">
        <f>+O200</f>
        <v>1392574.7</v>
      </c>
      <c r="I200" s="187"/>
      <c r="J200" s="187" t="s">
        <v>199</v>
      </c>
      <c r="K200" s="187"/>
      <c r="L200" s="187" t="s">
        <v>604</v>
      </c>
      <c r="M200" s="189">
        <f>+M201+M202+M210</f>
        <v>2400000</v>
      </c>
      <c r="N200" s="189">
        <f>+N201+N202+N210</f>
        <v>1007425.3</v>
      </c>
      <c r="O200" s="189">
        <f>+O201+O202+O210</f>
        <v>1392574.7</v>
      </c>
      <c r="P200" s="189">
        <f>+P201+P202+P210</f>
        <v>0</v>
      </c>
      <c r="Q200" s="189">
        <f t="shared" si="12"/>
        <v>2400000</v>
      </c>
      <c r="R200" s="189">
        <f t="shared" si="10"/>
        <v>0</v>
      </c>
      <c r="S200" s="189">
        <f t="shared" si="11"/>
        <v>100</v>
      </c>
    </row>
    <row r="201" spans="1:19" x14ac:dyDescent="0.2">
      <c r="A201" s="167"/>
      <c r="B201" s="167"/>
      <c r="C201" s="194"/>
      <c r="D201" s="167"/>
      <c r="E201" s="167"/>
      <c r="G201" s="194" t="s">
        <v>602</v>
      </c>
      <c r="H201" s="245"/>
      <c r="I201" s="194"/>
      <c r="J201" s="194" t="s">
        <v>201</v>
      </c>
      <c r="K201" s="194"/>
      <c r="L201" s="170" t="s">
        <v>326</v>
      </c>
      <c r="M201" s="157">
        <f>+'PROGRAMA 01'!F192</f>
        <v>1000000</v>
      </c>
      <c r="N201" s="157">
        <f>+'PROGRAMA 01'!G192</f>
        <v>1000000</v>
      </c>
      <c r="O201" s="157">
        <f>+'PROGRAMA 01'!H192</f>
        <v>0</v>
      </c>
      <c r="P201" s="157">
        <f>+'PROGRAMA 01'!I192</f>
        <v>0</v>
      </c>
      <c r="Q201" s="157">
        <f>+'PROGRAMA 01'!J192</f>
        <v>1000000</v>
      </c>
      <c r="R201" s="230">
        <f t="shared" si="10"/>
        <v>0</v>
      </c>
      <c r="S201" s="230">
        <f t="shared" si="11"/>
        <v>100</v>
      </c>
    </row>
    <row r="202" spans="1:19" hidden="1" x14ac:dyDescent="0.2">
      <c r="A202" s="167"/>
      <c r="B202" s="167"/>
      <c r="C202" s="194"/>
      <c r="D202" s="167"/>
      <c r="E202" s="167"/>
      <c r="G202" s="194" t="s">
        <v>602</v>
      </c>
      <c r="H202" s="245"/>
      <c r="I202" s="194"/>
      <c r="J202" s="194" t="s">
        <v>202</v>
      </c>
      <c r="K202" s="194"/>
      <c r="L202" s="170" t="s">
        <v>327</v>
      </c>
      <c r="M202" s="157">
        <v>0</v>
      </c>
      <c r="N202" s="230">
        <v>0</v>
      </c>
      <c r="O202" s="230">
        <v>0</v>
      </c>
      <c r="P202" s="230">
        <v>0</v>
      </c>
      <c r="Q202" s="230">
        <f t="shared" si="12"/>
        <v>0</v>
      </c>
      <c r="R202" s="230">
        <f t="shared" si="10"/>
        <v>0</v>
      </c>
      <c r="S202" s="230" t="e">
        <f t="shared" si="11"/>
        <v>#DIV/0!</v>
      </c>
    </row>
    <row r="203" spans="1:19" hidden="1" x14ac:dyDescent="0.2">
      <c r="A203" s="167"/>
      <c r="B203" s="167"/>
      <c r="C203" s="194"/>
      <c r="D203" s="167"/>
      <c r="E203" s="167"/>
      <c r="G203" s="194" t="s">
        <v>602</v>
      </c>
      <c r="H203" s="245"/>
      <c r="I203" s="194"/>
      <c r="J203" s="194" t="s">
        <v>605</v>
      </c>
      <c r="K203" s="194"/>
      <c r="L203" s="170" t="s">
        <v>606</v>
      </c>
      <c r="M203" s="157">
        <v>0</v>
      </c>
      <c r="N203" s="157">
        <v>0</v>
      </c>
      <c r="Q203" s="157">
        <f t="shared" si="12"/>
        <v>0</v>
      </c>
      <c r="R203" s="157">
        <f t="shared" si="10"/>
        <v>0</v>
      </c>
      <c r="S203" s="157" t="e">
        <f t="shared" si="11"/>
        <v>#DIV/0!</v>
      </c>
    </row>
    <row r="204" spans="1:19" hidden="1" x14ac:dyDescent="0.2">
      <c r="A204" s="167"/>
      <c r="B204" s="167"/>
      <c r="C204" s="194"/>
      <c r="D204" s="167"/>
      <c r="E204" s="167"/>
      <c r="G204" s="194" t="s">
        <v>602</v>
      </c>
      <c r="H204" s="245"/>
      <c r="I204" s="194"/>
      <c r="J204" s="194" t="s">
        <v>607</v>
      </c>
      <c r="K204" s="194"/>
      <c r="L204" s="170" t="s">
        <v>608</v>
      </c>
      <c r="M204" s="157">
        <v>0</v>
      </c>
      <c r="N204" s="157">
        <v>0</v>
      </c>
      <c r="Q204" s="157">
        <f t="shared" si="12"/>
        <v>0</v>
      </c>
      <c r="R204" s="157">
        <f t="shared" si="10"/>
        <v>0</v>
      </c>
      <c r="S204" s="157" t="e">
        <f t="shared" si="11"/>
        <v>#DIV/0!</v>
      </c>
    </row>
    <row r="205" spans="1:19" hidden="1" x14ac:dyDescent="0.2">
      <c r="A205" s="167"/>
      <c r="B205" s="167"/>
      <c r="C205" s="194"/>
      <c r="D205" s="167"/>
      <c r="E205" s="167"/>
      <c r="G205" s="194" t="s">
        <v>602</v>
      </c>
      <c r="H205" s="245"/>
      <c r="I205" s="194"/>
      <c r="J205" s="194" t="s">
        <v>609</v>
      </c>
      <c r="K205" s="194"/>
      <c r="L205" s="170" t="s">
        <v>610</v>
      </c>
      <c r="M205" s="157">
        <v>0</v>
      </c>
      <c r="N205" s="157">
        <v>0</v>
      </c>
      <c r="Q205" s="157">
        <f t="shared" si="12"/>
        <v>0</v>
      </c>
      <c r="R205" s="157">
        <f t="shared" si="10"/>
        <v>0</v>
      </c>
      <c r="S205" s="157" t="e">
        <f t="shared" si="11"/>
        <v>#DIV/0!</v>
      </c>
    </row>
    <row r="206" spans="1:19" hidden="1" x14ac:dyDescent="0.2">
      <c r="A206" s="167"/>
      <c r="B206" s="167"/>
      <c r="C206" s="194"/>
      <c r="D206" s="167"/>
      <c r="E206" s="167"/>
      <c r="G206" s="194" t="s">
        <v>602</v>
      </c>
      <c r="H206" s="245"/>
      <c r="I206" s="194"/>
      <c r="J206" s="194" t="s">
        <v>289</v>
      </c>
      <c r="K206" s="194"/>
      <c r="L206" s="170" t="s">
        <v>611</v>
      </c>
      <c r="M206" s="157">
        <v>0</v>
      </c>
      <c r="N206" s="157">
        <v>0</v>
      </c>
      <c r="Q206" s="157">
        <f t="shared" si="12"/>
        <v>0</v>
      </c>
      <c r="R206" s="157">
        <f t="shared" si="10"/>
        <v>0</v>
      </c>
      <c r="S206" s="157" t="e">
        <f t="shared" si="11"/>
        <v>#DIV/0!</v>
      </c>
    </row>
    <row r="207" spans="1:19" hidden="1" x14ac:dyDescent="0.2">
      <c r="A207" s="167"/>
      <c r="B207" s="167"/>
      <c r="C207" s="194"/>
      <c r="D207" s="167"/>
      <c r="E207" s="167"/>
      <c r="G207" s="194" t="s">
        <v>602</v>
      </c>
      <c r="H207" s="245"/>
      <c r="I207" s="194"/>
      <c r="J207" s="194" t="s">
        <v>612</v>
      </c>
      <c r="K207" s="194"/>
      <c r="L207" s="170" t="s">
        <v>613</v>
      </c>
      <c r="M207" s="157">
        <v>0</v>
      </c>
      <c r="N207" s="157">
        <v>0</v>
      </c>
      <c r="Q207" s="157">
        <f t="shared" si="12"/>
        <v>0</v>
      </c>
      <c r="R207" s="157">
        <f t="shared" si="10"/>
        <v>0</v>
      </c>
      <c r="S207" s="157" t="e">
        <f t="shared" si="11"/>
        <v>#DIV/0!</v>
      </c>
    </row>
    <row r="208" spans="1:19" hidden="1" x14ac:dyDescent="0.2">
      <c r="A208" s="167"/>
      <c r="B208" s="167"/>
      <c r="C208" s="194"/>
      <c r="D208" s="167"/>
      <c r="E208" s="167"/>
      <c r="G208" s="194" t="s">
        <v>602</v>
      </c>
      <c r="H208" s="245"/>
      <c r="I208" s="194"/>
      <c r="J208" s="194" t="s">
        <v>614</v>
      </c>
      <c r="K208" s="194"/>
      <c r="L208" s="170" t="s">
        <v>615</v>
      </c>
      <c r="M208" s="157">
        <v>0</v>
      </c>
      <c r="N208" s="157">
        <v>0</v>
      </c>
      <c r="Q208" s="157">
        <f t="shared" si="12"/>
        <v>0</v>
      </c>
      <c r="R208" s="157">
        <f t="shared" si="10"/>
        <v>0</v>
      </c>
      <c r="S208" s="157" t="e">
        <f t="shared" si="11"/>
        <v>#DIV/0!</v>
      </c>
    </row>
    <row r="209" spans="1:19" hidden="1" x14ac:dyDescent="0.2">
      <c r="A209" s="167"/>
      <c r="B209" s="167"/>
      <c r="C209" s="194"/>
      <c r="D209" s="167"/>
      <c r="E209" s="167"/>
      <c r="G209" s="194" t="s">
        <v>602</v>
      </c>
      <c r="H209" s="245"/>
      <c r="I209" s="194"/>
      <c r="J209" s="194" t="s">
        <v>616</v>
      </c>
      <c r="K209" s="194"/>
      <c r="L209" s="170" t="s">
        <v>617</v>
      </c>
      <c r="M209" s="157">
        <v>0</v>
      </c>
      <c r="N209" s="157">
        <v>0</v>
      </c>
      <c r="Q209" s="157">
        <f t="shared" si="12"/>
        <v>0</v>
      </c>
      <c r="R209" s="157">
        <f t="shared" si="10"/>
        <v>0</v>
      </c>
      <c r="S209" s="157" t="e">
        <f t="shared" si="11"/>
        <v>#DIV/0!</v>
      </c>
    </row>
    <row r="210" spans="1:19" x14ac:dyDescent="0.2">
      <c r="A210" s="167"/>
      <c r="B210" s="167"/>
      <c r="C210" s="194"/>
      <c r="D210" s="167"/>
      <c r="E210" s="167"/>
      <c r="G210" s="195" t="s">
        <v>602</v>
      </c>
      <c r="H210" s="246"/>
      <c r="I210" s="195"/>
      <c r="J210" s="195" t="s">
        <v>225</v>
      </c>
      <c r="K210" s="195"/>
      <c r="L210" s="192" t="s">
        <v>618</v>
      </c>
      <c r="M210" s="193">
        <f>+M214</f>
        <v>1400000</v>
      </c>
      <c r="N210" s="193">
        <f>+N214</f>
        <v>7425.3</v>
      </c>
      <c r="O210" s="193">
        <f>+O214</f>
        <v>1392574.7</v>
      </c>
      <c r="P210" s="193">
        <f>+P214</f>
        <v>0</v>
      </c>
      <c r="Q210" s="193">
        <f>+N210+O210</f>
        <v>1400000</v>
      </c>
      <c r="R210" s="193">
        <f>+M210-P210-Q210</f>
        <v>0</v>
      </c>
      <c r="S210" s="193">
        <f>+Q210/M210*100</f>
        <v>100</v>
      </c>
    </row>
    <row r="211" spans="1:19" ht="12" hidden="1" customHeight="1" x14ac:dyDescent="0.2">
      <c r="A211" s="167"/>
      <c r="B211" s="167"/>
      <c r="C211" s="194"/>
      <c r="D211" s="167"/>
      <c r="E211" s="167"/>
      <c r="G211" s="194" t="s">
        <v>602</v>
      </c>
      <c r="H211" s="245"/>
      <c r="I211" s="194"/>
      <c r="J211" s="194" t="s">
        <v>619</v>
      </c>
      <c r="K211" s="194"/>
      <c r="L211" s="167" t="s">
        <v>620</v>
      </c>
      <c r="M211" s="157">
        <v>0</v>
      </c>
      <c r="N211" s="157">
        <v>0</v>
      </c>
      <c r="Q211" s="157">
        <f>+N211+O211</f>
        <v>0</v>
      </c>
      <c r="R211" s="157">
        <f>+M211-P211-Q211</f>
        <v>0</v>
      </c>
      <c r="S211" s="157" t="e">
        <f>+Q211/M211*100</f>
        <v>#DIV/0!</v>
      </c>
    </row>
    <row r="212" spans="1:19" ht="12" hidden="1" customHeight="1" x14ac:dyDescent="0.2">
      <c r="A212" s="167"/>
      <c r="B212" s="167"/>
      <c r="C212" s="194"/>
      <c r="D212" s="167"/>
      <c r="E212" s="167"/>
      <c r="G212" s="194" t="s">
        <v>602</v>
      </c>
      <c r="H212" s="245"/>
      <c r="I212" s="194"/>
      <c r="J212" s="194" t="s">
        <v>621</v>
      </c>
      <c r="K212" s="194"/>
      <c r="L212" s="167" t="s">
        <v>622</v>
      </c>
      <c r="M212" s="157">
        <v>0</v>
      </c>
      <c r="N212" s="157">
        <v>0</v>
      </c>
      <c r="Q212" s="157">
        <f>+N212+O212</f>
        <v>0</v>
      </c>
      <c r="R212" s="157">
        <f>+M212-P212-Q212</f>
        <v>0</v>
      </c>
      <c r="S212" s="157" t="e">
        <f>+Q212/M212*100</f>
        <v>#DIV/0!</v>
      </c>
    </row>
    <row r="213" spans="1:19" ht="12" hidden="1" customHeight="1" x14ac:dyDescent="0.2">
      <c r="A213" s="167"/>
      <c r="B213" s="167"/>
      <c r="C213" s="167"/>
      <c r="D213" s="167"/>
      <c r="E213" s="167"/>
      <c r="G213" s="194" t="s">
        <v>602</v>
      </c>
      <c r="H213" s="245"/>
      <c r="I213" s="194"/>
      <c r="J213" s="194" t="s">
        <v>623</v>
      </c>
      <c r="K213" s="194"/>
      <c r="L213" s="167" t="s">
        <v>624</v>
      </c>
      <c r="M213" s="157">
        <v>0</v>
      </c>
      <c r="N213" s="157">
        <v>0</v>
      </c>
      <c r="Q213" s="157">
        <f>+N213+O213</f>
        <v>0</v>
      </c>
      <c r="R213" s="157">
        <f>+M213-P213-Q213</f>
        <v>0</v>
      </c>
      <c r="S213" s="157" t="e">
        <f>+Q213/M213*100</f>
        <v>#DIV/0!</v>
      </c>
    </row>
    <row r="214" spans="1:19" ht="12" customHeight="1" x14ac:dyDescent="0.2">
      <c r="A214" s="167"/>
      <c r="B214" s="167"/>
      <c r="C214" s="167"/>
      <c r="D214" s="167"/>
      <c r="E214" s="167"/>
      <c r="G214" s="194" t="s">
        <v>602</v>
      </c>
      <c r="H214" s="245"/>
      <c r="I214" s="194"/>
      <c r="J214" s="194" t="s">
        <v>226</v>
      </c>
      <c r="K214" s="194"/>
      <c r="L214" s="167" t="s">
        <v>625</v>
      </c>
      <c r="M214" s="157">
        <f>+'PROGRAMA 01'!F119</f>
        <v>1400000</v>
      </c>
      <c r="N214" s="157">
        <f>+'PROGRAMA 01'!G119</f>
        <v>7425.3</v>
      </c>
      <c r="O214" s="157">
        <f>+'PROGRAMA 01'!H119</f>
        <v>1392574.7</v>
      </c>
      <c r="P214" s="157">
        <f>+'PROGRAMA 01'!I119</f>
        <v>0</v>
      </c>
      <c r="Q214" s="157">
        <f>+'PROGRAMA 01'!J119</f>
        <v>1400000</v>
      </c>
      <c r="R214" s="230">
        <f>+M214-P214-Q214</f>
        <v>0</v>
      </c>
      <c r="S214" s="230">
        <f>+Q214/M214*100</f>
        <v>100</v>
      </c>
    </row>
    <row r="215" spans="1:19" ht="12" customHeight="1" x14ac:dyDescent="0.2">
      <c r="A215" s="167"/>
      <c r="B215" s="167"/>
      <c r="C215" s="194"/>
      <c r="D215" s="167"/>
      <c r="E215" s="167"/>
      <c r="G215" s="194"/>
      <c r="H215" s="245"/>
      <c r="I215" s="194"/>
      <c r="J215" s="194"/>
      <c r="K215" s="194"/>
      <c r="L215" s="167"/>
    </row>
    <row r="216" spans="1:19" s="190" customFormat="1" ht="12" customHeight="1" x14ac:dyDescent="0.2">
      <c r="A216" s="187"/>
      <c r="B216" s="187"/>
      <c r="C216" s="188" t="s">
        <v>626</v>
      </c>
      <c r="D216" s="330" t="s">
        <v>627</v>
      </c>
      <c r="E216" s="330"/>
      <c r="F216" s="189" t="e">
        <f>+#REF!+#REF!</f>
        <v>#REF!</v>
      </c>
      <c r="G216" s="188" t="s">
        <v>626</v>
      </c>
      <c r="H216" s="252">
        <f>+O216</f>
        <v>4515135.58</v>
      </c>
      <c r="I216" s="187"/>
      <c r="J216" s="187">
        <v>6.03</v>
      </c>
      <c r="K216" s="187"/>
      <c r="L216" s="187" t="s">
        <v>628</v>
      </c>
      <c r="M216" s="189">
        <f>+M217+M218+M219+M220+M221</f>
        <v>18000000</v>
      </c>
      <c r="N216" s="189">
        <f>+N217+N218+N219+N220+N221</f>
        <v>13484864.420000002</v>
      </c>
      <c r="O216" s="189">
        <f>+O217+O218+O219+O220+O221</f>
        <v>4515135.58</v>
      </c>
      <c r="P216" s="189">
        <f>+P217+P218+P219+P220+P221</f>
        <v>0</v>
      </c>
      <c r="Q216" s="189">
        <f t="shared" ref="Q216:Q279" si="13">+N216+O216</f>
        <v>18000000</v>
      </c>
      <c r="R216" s="189">
        <f t="shared" ref="R216:R279" si="14">+M216-P216-Q216</f>
        <v>0</v>
      </c>
      <c r="S216" s="189">
        <f t="shared" ref="S216:S279" si="15">+Q216/M216*100</f>
        <v>100</v>
      </c>
    </row>
    <row r="217" spans="1:19" ht="12" hidden="1" customHeight="1" x14ac:dyDescent="0.2">
      <c r="A217" s="167"/>
      <c r="B217" s="167"/>
      <c r="C217" s="194"/>
      <c r="D217" s="167" t="s">
        <v>3</v>
      </c>
      <c r="E217" s="167"/>
      <c r="G217" s="200" t="s">
        <v>626</v>
      </c>
      <c r="H217" s="248"/>
      <c r="I217" s="200"/>
      <c r="J217" s="200" t="s">
        <v>629</v>
      </c>
      <c r="K217" s="200"/>
      <c r="L217" s="167" t="s">
        <v>362</v>
      </c>
      <c r="M217" s="157">
        <v>0</v>
      </c>
      <c r="N217" s="157">
        <v>0</v>
      </c>
      <c r="O217" s="157">
        <v>0</v>
      </c>
      <c r="P217" s="157">
        <v>0</v>
      </c>
      <c r="Q217" s="157">
        <f t="shared" si="13"/>
        <v>0</v>
      </c>
      <c r="R217" s="157">
        <f t="shared" si="14"/>
        <v>0</v>
      </c>
      <c r="S217" s="157" t="e">
        <f t="shared" si="15"/>
        <v>#DIV/0!</v>
      </c>
    </row>
    <row r="218" spans="1:19" ht="12" hidden="1" customHeight="1" x14ac:dyDescent="0.2">
      <c r="A218" s="167"/>
      <c r="B218" s="167"/>
      <c r="C218" s="194"/>
      <c r="D218" s="167"/>
      <c r="E218" s="167"/>
      <c r="G218" s="200" t="s">
        <v>626</v>
      </c>
      <c r="H218" s="248"/>
      <c r="I218" s="200"/>
      <c r="J218" s="200" t="s">
        <v>630</v>
      </c>
      <c r="K218" s="200"/>
      <c r="L218" s="167" t="s">
        <v>631</v>
      </c>
      <c r="M218" s="157">
        <v>0</v>
      </c>
      <c r="N218" s="157">
        <v>0</v>
      </c>
      <c r="Q218" s="157">
        <f t="shared" si="13"/>
        <v>0</v>
      </c>
      <c r="R218" s="157">
        <f t="shared" si="14"/>
        <v>0</v>
      </c>
      <c r="S218" s="157" t="e">
        <f t="shared" si="15"/>
        <v>#DIV/0!</v>
      </c>
    </row>
    <row r="219" spans="1:19" ht="12" hidden="1" customHeight="1" x14ac:dyDescent="0.2">
      <c r="A219" s="167"/>
      <c r="B219" s="167"/>
      <c r="C219" s="194"/>
      <c r="D219" s="167"/>
      <c r="E219" s="167"/>
      <c r="G219" s="200" t="s">
        <v>626</v>
      </c>
      <c r="H219" s="248"/>
      <c r="I219" s="200"/>
      <c r="J219" s="200" t="s">
        <v>632</v>
      </c>
      <c r="K219" s="200"/>
      <c r="L219" s="167" t="s">
        <v>633</v>
      </c>
      <c r="M219" s="157">
        <v>0</v>
      </c>
      <c r="N219" s="157">
        <v>0</v>
      </c>
      <c r="Q219" s="157">
        <f t="shared" si="13"/>
        <v>0</v>
      </c>
      <c r="R219" s="157">
        <f t="shared" si="14"/>
        <v>0</v>
      </c>
      <c r="S219" s="157" t="e">
        <f t="shared" si="15"/>
        <v>#DIV/0!</v>
      </c>
    </row>
    <row r="220" spans="1:19" ht="12" hidden="1" customHeight="1" x14ac:dyDescent="0.2">
      <c r="A220" s="167"/>
      <c r="B220" s="167"/>
      <c r="C220" s="194"/>
      <c r="D220" s="167"/>
      <c r="E220" s="167"/>
      <c r="G220" s="200" t="s">
        <v>626</v>
      </c>
      <c r="H220" s="248"/>
      <c r="I220" s="200"/>
      <c r="J220" s="200" t="s">
        <v>634</v>
      </c>
      <c r="K220" s="200"/>
      <c r="L220" s="167" t="s">
        <v>635</v>
      </c>
      <c r="M220" s="157">
        <v>0</v>
      </c>
      <c r="N220" s="157">
        <v>0</v>
      </c>
      <c r="Q220" s="157">
        <f t="shared" si="13"/>
        <v>0</v>
      </c>
      <c r="R220" s="157">
        <f t="shared" si="14"/>
        <v>0</v>
      </c>
      <c r="S220" s="157" t="e">
        <f t="shared" si="15"/>
        <v>#DIV/0!</v>
      </c>
    </row>
    <row r="221" spans="1:19" ht="12" customHeight="1" x14ac:dyDescent="0.2">
      <c r="A221" s="167"/>
      <c r="B221" s="167"/>
      <c r="C221" s="194"/>
      <c r="D221" s="167"/>
      <c r="E221" s="167"/>
      <c r="G221" s="200" t="s">
        <v>626</v>
      </c>
      <c r="H221" s="248"/>
      <c r="I221" s="200"/>
      <c r="J221" s="199" t="s">
        <v>203</v>
      </c>
      <c r="K221" s="199"/>
      <c r="L221" s="192" t="s">
        <v>636</v>
      </c>
      <c r="M221" s="193">
        <f>+M222+M223+M224+M225</f>
        <v>18000000</v>
      </c>
      <c r="N221" s="193">
        <f>+N222+N223+N224+N225</f>
        <v>13484864.420000002</v>
      </c>
      <c r="O221" s="193">
        <f>+O222+O223+O224+O225</f>
        <v>4515135.58</v>
      </c>
      <c r="P221" s="193">
        <f>+P222+P223+P224+P225</f>
        <v>0</v>
      </c>
      <c r="Q221" s="193">
        <f t="shared" si="13"/>
        <v>18000000</v>
      </c>
      <c r="R221" s="193">
        <f t="shared" si="14"/>
        <v>0</v>
      </c>
      <c r="S221" s="193">
        <f t="shared" si="15"/>
        <v>100</v>
      </c>
    </row>
    <row r="222" spans="1:19" ht="12" customHeight="1" x14ac:dyDescent="0.2">
      <c r="A222" s="167"/>
      <c r="B222" s="167"/>
      <c r="C222" s="194"/>
      <c r="D222" s="167"/>
      <c r="E222" s="167"/>
      <c r="G222" s="200" t="s">
        <v>626</v>
      </c>
      <c r="H222" s="248"/>
      <c r="I222" s="200"/>
      <c r="J222" s="200" t="s">
        <v>205</v>
      </c>
      <c r="K222" s="200"/>
      <c r="L222" s="167" t="s">
        <v>637</v>
      </c>
      <c r="M222" s="157">
        <f>+'PROGRAMA 01'!F202</f>
        <v>18000000</v>
      </c>
      <c r="N222" s="157">
        <f>+'PROGRAMA 01'!G202</f>
        <v>13484864.420000002</v>
      </c>
      <c r="O222" s="157">
        <f>+'PROGRAMA 01'!H202</f>
        <v>4515135.58</v>
      </c>
      <c r="P222" s="157">
        <f>+'PROGRAMA 01'!I202</f>
        <v>0</v>
      </c>
      <c r="Q222" s="157">
        <f>+'PROGRAMA 01'!J202</f>
        <v>18000000</v>
      </c>
      <c r="R222" s="230">
        <f t="shared" si="14"/>
        <v>0</v>
      </c>
      <c r="S222" s="230">
        <f t="shared" si="15"/>
        <v>100</v>
      </c>
    </row>
    <row r="223" spans="1:19" ht="12" hidden="1" customHeight="1" x14ac:dyDescent="0.2">
      <c r="A223" s="167"/>
      <c r="B223" s="167"/>
      <c r="C223" s="194"/>
      <c r="D223" s="167"/>
      <c r="E223" s="167"/>
      <c r="G223" s="200" t="s">
        <v>626</v>
      </c>
      <c r="H223" s="248"/>
      <c r="I223" s="200"/>
      <c r="J223" s="200" t="s">
        <v>638</v>
      </c>
      <c r="K223" s="200"/>
      <c r="L223" s="167" t="s">
        <v>639</v>
      </c>
      <c r="M223" s="157">
        <v>0</v>
      </c>
      <c r="N223" s="157">
        <v>0</v>
      </c>
      <c r="Q223" s="157">
        <f t="shared" si="13"/>
        <v>0</v>
      </c>
      <c r="R223" s="157">
        <f t="shared" si="14"/>
        <v>0</v>
      </c>
      <c r="S223" s="157" t="e">
        <f t="shared" si="15"/>
        <v>#DIV/0!</v>
      </c>
    </row>
    <row r="224" spans="1:19" ht="12" hidden="1" customHeight="1" x14ac:dyDescent="0.2">
      <c r="A224" s="167"/>
      <c r="B224" s="167"/>
      <c r="C224" s="194"/>
      <c r="D224" s="167"/>
      <c r="E224" s="167"/>
      <c r="G224" s="200" t="s">
        <v>626</v>
      </c>
      <c r="H224" s="248"/>
      <c r="I224" s="200"/>
      <c r="J224" s="200" t="s">
        <v>640</v>
      </c>
      <c r="K224" s="200"/>
      <c r="L224" s="167" t="s">
        <v>641</v>
      </c>
      <c r="M224" s="157">
        <v>0</v>
      </c>
      <c r="N224" s="157">
        <v>0</v>
      </c>
      <c r="Q224" s="157">
        <f t="shared" si="13"/>
        <v>0</v>
      </c>
      <c r="R224" s="157">
        <f t="shared" si="14"/>
        <v>0</v>
      </c>
      <c r="S224" s="157" t="e">
        <f t="shared" si="15"/>
        <v>#DIV/0!</v>
      </c>
    </row>
    <row r="225" spans="1:19" ht="12" hidden="1" customHeight="1" x14ac:dyDescent="0.2">
      <c r="A225" s="167"/>
      <c r="B225" s="167"/>
      <c r="C225" s="194"/>
      <c r="D225" s="167"/>
      <c r="E225" s="167"/>
      <c r="G225" s="200" t="s">
        <v>626</v>
      </c>
      <c r="H225" s="248"/>
      <c r="I225" s="200"/>
      <c r="J225" s="200" t="s">
        <v>642</v>
      </c>
      <c r="K225" s="200"/>
      <c r="L225" s="167" t="s">
        <v>643</v>
      </c>
      <c r="M225" s="157">
        <v>0</v>
      </c>
      <c r="N225" s="157">
        <v>0</v>
      </c>
      <c r="Q225" s="157">
        <f t="shared" si="13"/>
        <v>0</v>
      </c>
      <c r="R225" s="157">
        <f t="shared" si="14"/>
        <v>0</v>
      </c>
      <c r="S225" s="157" t="e">
        <f t="shared" si="15"/>
        <v>#DIV/0!</v>
      </c>
    </row>
    <row r="226" spans="1:19" ht="12" hidden="1" customHeight="1" x14ac:dyDescent="0.2">
      <c r="A226" s="167"/>
      <c r="B226" s="167"/>
      <c r="C226" s="194"/>
      <c r="D226" s="167"/>
      <c r="E226" s="167"/>
      <c r="G226" s="200" t="s">
        <v>626</v>
      </c>
      <c r="H226" s="248"/>
      <c r="I226" s="200"/>
      <c r="J226" s="200" t="s">
        <v>644</v>
      </c>
      <c r="K226" s="200"/>
      <c r="L226" s="167" t="s">
        <v>645</v>
      </c>
      <c r="M226" s="157">
        <v>0</v>
      </c>
      <c r="N226" s="157">
        <v>0</v>
      </c>
      <c r="Q226" s="157">
        <f t="shared" si="13"/>
        <v>0</v>
      </c>
      <c r="R226" s="157">
        <f t="shared" si="14"/>
        <v>0</v>
      </c>
      <c r="S226" s="157" t="e">
        <f t="shared" si="15"/>
        <v>#DIV/0!</v>
      </c>
    </row>
    <row r="227" spans="1:19" ht="12" hidden="1" customHeight="1" x14ac:dyDescent="0.2">
      <c r="A227" s="167"/>
      <c r="B227" s="167"/>
      <c r="C227" s="194"/>
      <c r="D227" s="167"/>
      <c r="E227" s="167"/>
      <c r="G227" s="200" t="s">
        <v>626</v>
      </c>
      <c r="H227" s="248"/>
      <c r="I227" s="200"/>
      <c r="J227" s="199" t="s">
        <v>646</v>
      </c>
      <c r="K227" s="199"/>
      <c r="L227" s="192" t="s">
        <v>647</v>
      </c>
      <c r="M227" s="157">
        <v>0</v>
      </c>
      <c r="N227" s="157">
        <v>0</v>
      </c>
      <c r="Q227" s="157">
        <f t="shared" si="13"/>
        <v>0</v>
      </c>
      <c r="R227" s="157">
        <f t="shared" si="14"/>
        <v>0</v>
      </c>
      <c r="S227" s="157" t="e">
        <f t="shared" si="15"/>
        <v>#DIV/0!</v>
      </c>
    </row>
    <row r="228" spans="1:19" ht="12" hidden="1" customHeight="1" x14ac:dyDescent="0.2">
      <c r="A228" s="167"/>
      <c r="B228" s="167"/>
      <c r="C228" s="194"/>
      <c r="D228" s="167" t="s">
        <v>3</v>
      </c>
      <c r="E228" s="167"/>
      <c r="G228" s="200" t="s">
        <v>626</v>
      </c>
      <c r="H228" s="248"/>
      <c r="I228" s="200"/>
      <c r="J228" s="200" t="s">
        <v>648</v>
      </c>
      <c r="K228" s="200"/>
      <c r="L228" s="167" t="s">
        <v>649</v>
      </c>
      <c r="M228" s="157">
        <v>0</v>
      </c>
      <c r="N228" s="157">
        <v>0</v>
      </c>
      <c r="Q228" s="157">
        <f t="shared" si="13"/>
        <v>0</v>
      </c>
      <c r="R228" s="157">
        <f t="shared" si="14"/>
        <v>0</v>
      </c>
      <c r="S228" s="157" t="e">
        <f t="shared" si="15"/>
        <v>#DIV/0!</v>
      </c>
    </row>
    <row r="229" spans="1:19" ht="12" hidden="1" customHeight="1" x14ac:dyDescent="0.2">
      <c r="A229" s="167"/>
      <c r="B229" s="167"/>
      <c r="C229" s="194"/>
      <c r="D229" s="167"/>
      <c r="E229" s="167"/>
      <c r="G229" s="200" t="s">
        <v>626</v>
      </c>
      <c r="H229" s="248"/>
      <c r="I229" s="200"/>
      <c r="J229" s="200" t="s">
        <v>650</v>
      </c>
      <c r="K229" s="200"/>
      <c r="L229" s="167" t="s">
        <v>651</v>
      </c>
      <c r="M229" s="157">
        <v>0</v>
      </c>
      <c r="N229" s="157">
        <v>0</v>
      </c>
      <c r="Q229" s="157">
        <f t="shared" si="13"/>
        <v>0</v>
      </c>
      <c r="R229" s="157">
        <f t="shared" si="14"/>
        <v>0</v>
      </c>
      <c r="S229" s="157" t="e">
        <f t="shared" si="15"/>
        <v>#DIV/0!</v>
      </c>
    </row>
    <row r="230" spans="1:19" ht="12" hidden="1" customHeight="1" thickBot="1" x14ac:dyDescent="0.25">
      <c r="A230" s="204"/>
      <c r="B230" s="204"/>
      <c r="C230" s="207"/>
      <c r="D230" s="204"/>
      <c r="E230" s="204"/>
      <c r="F230" s="205"/>
      <c r="G230" s="206" t="s">
        <v>626</v>
      </c>
      <c r="H230" s="250"/>
      <c r="I230" s="206"/>
      <c r="J230" s="206" t="s">
        <v>652</v>
      </c>
      <c r="K230" s="206"/>
      <c r="L230" s="204" t="s">
        <v>653</v>
      </c>
      <c r="M230" s="157">
        <v>0</v>
      </c>
      <c r="N230" s="157">
        <v>0</v>
      </c>
      <c r="Q230" s="157">
        <f t="shared" si="13"/>
        <v>0</v>
      </c>
      <c r="R230" s="157">
        <f t="shared" si="14"/>
        <v>0</v>
      </c>
      <c r="S230" s="157" t="e">
        <f t="shared" si="15"/>
        <v>#DIV/0!</v>
      </c>
    </row>
    <row r="231" spans="1:19" ht="12" hidden="1" customHeight="1" x14ac:dyDescent="0.2">
      <c r="A231" s="167"/>
      <c r="B231" s="167"/>
      <c r="C231" s="194"/>
      <c r="D231" s="167"/>
      <c r="E231" s="167"/>
      <c r="F231" s="168"/>
      <c r="G231" s="200"/>
      <c r="H231" s="248"/>
      <c r="I231" s="200"/>
      <c r="J231" s="200"/>
      <c r="K231" s="200"/>
      <c r="L231" s="167"/>
      <c r="M231" s="157">
        <v>0</v>
      </c>
      <c r="N231" s="157">
        <v>0</v>
      </c>
      <c r="Q231" s="157">
        <f t="shared" si="13"/>
        <v>0</v>
      </c>
      <c r="R231" s="157">
        <f t="shared" si="14"/>
        <v>0</v>
      </c>
      <c r="S231" s="157" t="e">
        <f t="shared" si="15"/>
        <v>#DIV/0!</v>
      </c>
    </row>
    <row r="232" spans="1:19" ht="12" hidden="1" customHeight="1" x14ac:dyDescent="0.2">
      <c r="A232" s="167"/>
      <c r="B232" s="167"/>
      <c r="C232" s="194"/>
      <c r="D232" s="167"/>
      <c r="E232" s="167"/>
      <c r="G232" s="200" t="s">
        <v>626</v>
      </c>
      <c r="H232" s="248"/>
      <c r="I232" s="200"/>
      <c r="J232" s="200" t="s">
        <v>654</v>
      </c>
      <c r="K232" s="200"/>
      <c r="L232" s="167" t="s">
        <v>655</v>
      </c>
      <c r="M232" s="157">
        <v>0</v>
      </c>
      <c r="N232" s="157">
        <v>0</v>
      </c>
      <c r="Q232" s="157">
        <f t="shared" si="13"/>
        <v>0</v>
      </c>
      <c r="R232" s="157">
        <f t="shared" si="14"/>
        <v>0</v>
      </c>
      <c r="S232" s="157" t="e">
        <f t="shared" si="15"/>
        <v>#DIV/0!</v>
      </c>
    </row>
    <row r="233" spans="1:19" ht="12" hidden="1" customHeight="1" x14ac:dyDescent="0.2">
      <c r="A233" s="167"/>
      <c r="B233" s="167"/>
      <c r="C233" s="194"/>
      <c r="D233" s="167"/>
      <c r="E233" s="167"/>
      <c r="G233" s="200" t="s">
        <v>626</v>
      </c>
      <c r="H233" s="248"/>
      <c r="I233" s="200"/>
      <c r="J233" s="199" t="s">
        <v>656</v>
      </c>
      <c r="K233" s="199"/>
      <c r="L233" s="192" t="s">
        <v>657</v>
      </c>
      <c r="M233" s="157">
        <v>0</v>
      </c>
      <c r="N233" s="157">
        <v>0</v>
      </c>
      <c r="Q233" s="157">
        <f t="shared" si="13"/>
        <v>0</v>
      </c>
      <c r="R233" s="157">
        <f t="shared" si="14"/>
        <v>0</v>
      </c>
      <c r="S233" s="157" t="e">
        <f t="shared" si="15"/>
        <v>#DIV/0!</v>
      </c>
    </row>
    <row r="234" spans="1:19" ht="12" hidden="1" customHeight="1" x14ac:dyDescent="0.2">
      <c r="A234" s="167"/>
      <c r="B234" s="167"/>
      <c r="C234" s="194"/>
      <c r="D234" s="167" t="s">
        <v>3</v>
      </c>
      <c r="E234" s="167"/>
      <c r="G234" s="200" t="s">
        <v>626</v>
      </c>
      <c r="H234" s="248"/>
      <c r="I234" s="200"/>
      <c r="J234" s="200" t="s">
        <v>658</v>
      </c>
      <c r="K234" s="200"/>
      <c r="L234" s="167" t="s">
        <v>659</v>
      </c>
      <c r="M234" s="157">
        <v>0</v>
      </c>
      <c r="N234" s="157">
        <v>0</v>
      </c>
      <c r="Q234" s="157">
        <f t="shared" si="13"/>
        <v>0</v>
      </c>
      <c r="R234" s="157">
        <f t="shared" si="14"/>
        <v>0</v>
      </c>
      <c r="S234" s="157" t="e">
        <f t="shared" si="15"/>
        <v>#DIV/0!</v>
      </c>
    </row>
    <row r="235" spans="1:19" ht="12" hidden="1" customHeight="1" x14ac:dyDescent="0.2">
      <c r="A235" s="167"/>
      <c r="B235" s="167"/>
      <c r="C235" s="194"/>
      <c r="D235" s="167"/>
      <c r="E235" s="167"/>
      <c r="G235" s="200" t="s">
        <v>626</v>
      </c>
      <c r="H235" s="248"/>
      <c r="I235" s="200"/>
      <c r="J235" s="199" t="s">
        <v>233</v>
      </c>
      <c r="K235" s="199"/>
      <c r="L235" s="192" t="s">
        <v>660</v>
      </c>
      <c r="M235" s="193">
        <f>+M236</f>
        <v>0</v>
      </c>
      <c r="N235" s="193">
        <f>+N236</f>
        <v>0</v>
      </c>
      <c r="O235" s="193">
        <f>+O236+O237+O238+O239</f>
        <v>0</v>
      </c>
      <c r="P235" s="193">
        <f>+P236+P237+P238+P239</f>
        <v>0</v>
      </c>
      <c r="Q235" s="193">
        <f t="shared" si="13"/>
        <v>0</v>
      </c>
      <c r="R235" s="193">
        <f t="shared" si="14"/>
        <v>0</v>
      </c>
      <c r="S235" s="193" t="e">
        <f t="shared" si="15"/>
        <v>#DIV/0!</v>
      </c>
    </row>
    <row r="236" spans="1:19" ht="12" hidden="1" customHeight="1" x14ac:dyDescent="0.2">
      <c r="A236" s="167"/>
      <c r="B236" s="167"/>
      <c r="C236" s="194"/>
      <c r="D236" s="167"/>
      <c r="E236" s="167"/>
      <c r="G236" s="200" t="s">
        <v>626</v>
      </c>
      <c r="H236" s="248"/>
      <c r="I236" s="200"/>
      <c r="J236" s="200" t="s">
        <v>234</v>
      </c>
      <c r="K236" s="200"/>
      <c r="L236" s="170" t="s">
        <v>236</v>
      </c>
      <c r="M236" s="157">
        <v>0</v>
      </c>
      <c r="N236" s="230">
        <v>0</v>
      </c>
      <c r="O236" s="230">
        <v>0</v>
      </c>
      <c r="P236" s="230">
        <v>0</v>
      </c>
      <c r="Q236" s="230">
        <f t="shared" si="13"/>
        <v>0</v>
      </c>
      <c r="R236" s="230">
        <f t="shared" si="14"/>
        <v>0</v>
      </c>
      <c r="S236" s="230" t="e">
        <f t="shared" si="15"/>
        <v>#DIV/0!</v>
      </c>
    </row>
    <row r="237" spans="1:19" ht="12" hidden="1" customHeight="1" x14ac:dyDescent="0.2">
      <c r="A237" s="167"/>
      <c r="B237" s="167"/>
      <c r="C237" s="194"/>
      <c r="D237" s="167"/>
      <c r="E237" s="167"/>
      <c r="G237" s="200" t="s">
        <v>626</v>
      </c>
      <c r="H237" s="248"/>
      <c r="I237" s="200"/>
      <c r="J237" s="200" t="s">
        <v>661</v>
      </c>
      <c r="K237" s="200"/>
      <c r="L237" s="170" t="s">
        <v>662</v>
      </c>
      <c r="M237" s="157">
        <v>0</v>
      </c>
      <c r="N237" s="157">
        <v>0</v>
      </c>
      <c r="Q237" s="157">
        <f t="shared" si="13"/>
        <v>0</v>
      </c>
      <c r="R237" s="157">
        <f t="shared" si="14"/>
        <v>0</v>
      </c>
      <c r="S237" s="157" t="e">
        <f t="shared" si="15"/>
        <v>#DIV/0!</v>
      </c>
    </row>
    <row r="238" spans="1:19" ht="12" hidden="1" customHeight="1" x14ac:dyDescent="0.2">
      <c r="A238" s="167"/>
      <c r="B238" s="167"/>
      <c r="C238" s="194"/>
      <c r="D238" s="167"/>
      <c r="E238" s="167"/>
      <c r="G238" s="200" t="s">
        <v>3</v>
      </c>
      <c r="H238" s="248"/>
      <c r="I238" s="200"/>
      <c r="J238" s="200"/>
      <c r="K238" s="200"/>
      <c r="L238" s="167"/>
      <c r="Q238" s="157">
        <f t="shared" si="13"/>
        <v>0</v>
      </c>
      <c r="R238" s="157">
        <f t="shared" si="14"/>
        <v>0</v>
      </c>
      <c r="S238" s="157" t="e">
        <f t="shared" si="15"/>
        <v>#DIV/0!</v>
      </c>
    </row>
    <row r="239" spans="1:19" s="190" customFormat="1" ht="12" hidden="1" customHeight="1" x14ac:dyDescent="0.2">
      <c r="A239" s="187"/>
      <c r="B239" s="187"/>
      <c r="C239" s="188" t="s">
        <v>663</v>
      </c>
      <c r="D239" s="187" t="s">
        <v>664</v>
      </c>
      <c r="E239" s="188"/>
      <c r="F239" s="197" t="e">
        <f>+#REF!</f>
        <v>#REF!</v>
      </c>
      <c r="G239" s="214" t="s">
        <v>663</v>
      </c>
      <c r="H239" s="252"/>
      <c r="I239" s="187"/>
      <c r="J239" s="187" t="s">
        <v>207</v>
      </c>
      <c r="K239" s="187"/>
      <c r="L239" s="187" t="s">
        <v>208</v>
      </c>
      <c r="M239" s="197">
        <f>+M240+M241</f>
        <v>0</v>
      </c>
      <c r="N239" s="197">
        <f>+N240+N241</f>
        <v>0</v>
      </c>
      <c r="O239" s="197">
        <f>+O240+O241</f>
        <v>0</v>
      </c>
      <c r="P239" s="197">
        <f>+P240+P241</f>
        <v>0</v>
      </c>
      <c r="Q239" s="197">
        <f t="shared" si="13"/>
        <v>0</v>
      </c>
      <c r="R239" s="197">
        <f t="shared" si="14"/>
        <v>0</v>
      </c>
      <c r="S239" s="197" t="e">
        <f t="shared" si="15"/>
        <v>#DIV/0!</v>
      </c>
    </row>
    <row r="240" spans="1:19" ht="12" hidden="1" customHeight="1" x14ac:dyDescent="0.2">
      <c r="A240" s="167"/>
      <c r="B240" s="167"/>
      <c r="C240" s="167"/>
      <c r="D240" s="167" t="s">
        <v>3</v>
      </c>
      <c r="E240" s="167"/>
      <c r="G240" s="200" t="s">
        <v>663</v>
      </c>
      <c r="H240" s="248"/>
      <c r="I240" s="200"/>
      <c r="J240" s="200" t="s">
        <v>209</v>
      </c>
      <c r="K240" s="200"/>
      <c r="L240" s="167" t="s">
        <v>665</v>
      </c>
      <c r="M240" s="157">
        <v>0</v>
      </c>
      <c r="N240" s="157">
        <v>0</v>
      </c>
      <c r="Q240" s="157">
        <f t="shared" si="13"/>
        <v>0</v>
      </c>
      <c r="R240" s="157">
        <f t="shared" si="14"/>
        <v>0</v>
      </c>
      <c r="S240" s="157" t="e">
        <f t="shared" si="15"/>
        <v>#DIV/0!</v>
      </c>
    </row>
    <row r="241" spans="1:19" ht="13.5" hidden="1" customHeight="1" x14ac:dyDescent="0.2">
      <c r="A241" s="167"/>
      <c r="B241" s="167"/>
      <c r="C241" s="167"/>
      <c r="D241" s="167" t="s">
        <v>3</v>
      </c>
      <c r="E241" s="167"/>
      <c r="G241" s="200" t="s">
        <v>663</v>
      </c>
      <c r="H241" s="248"/>
      <c r="I241" s="200"/>
      <c r="J241" s="200" t="s">
        <v>219</v>
      </c>
      <c r="K241" s="200"/>
      <c r="L241" s="167" t="s">
        <v>666</v>
      </c>
      <c r="M241" s="157">
        <v>0</v>
      </c>
      <c r="N241" s="230">
        <v>0</v>
      </c>
      <c r="O241" s="230"/>
      <c r="P241" s="230"/>
      <c r="Q241" s="230">
        <f t="shared" si="13"/>
        <v>0</v>
      </c>
      <c r="R241" s="230">
        <f t="shared" si="14"/>
        <v>0</v>
      </c>
      <c r="S241" s="230" t="e">
        <f t="shared" si="15"/>
        <v>#DIV/0!</v>
      </c>
    </row>
    <row r="242" spans="1:19" ht="12" customHeight="1" x14ac:dyDescent="0.2">
      <c r="A242" s="167"/>
      <c r="B242" s="167"/>
      <c r="C242" s="167"/>
      <c r="D242" s="167"/>
      <c r="E242" s="167"/>
      <c r="G242" s="200"/>
      <c r="H242" s="248"/>
      <c r="I242" s="200"/>
      <c r="J242" s="200"/>
      <c r="K242" s="200"/>
      <c r="L242" s="167"/>
    </row>
    <row r="243" spans="1:19" s="216" customFormat="1" ht="20.100000000000001" customHeight="1" x14ac:dyDescent="0.3">
      <c r="A243" s="215" t="s">
        <v>667</v>
      </c>
      <c r="B243" s="331" t="s">
        <v>668</v>
      </c>
      <c r="C243" s="331"/>
      <c r="D243" s="171"/>
      <c r="E243" s="171"/>
      <c r="F243" s="172" t="e">
        <f>+F245+F256+F282</f>
        <v>#REF!</v>
      </c>
      <c r="G243" s="171">
        <v>2</v>
      </c>
      <c r="H243" s="268">
        <f>+H256</f>
        <v>99688584.419999987</v>
      </c>
      <c r="I243" s="171"/>
      <c r="J243" s="171">
        <v>5</v>
      </c>
      <c r="K243" s="173"/>
      <c r="L243" s="171" t="s">
        <v>173</v>
      </c>
      <c r="M243" s="174">
        <f>+M256</f>
        <v>207187809</v>
      </c>
      <c r="N243" s="174">
        <f>+N256</f>
        <v>53901110.899999999</v>
      </c>
      <c r="O243" s="174">
        <f>+O256</f>
        <v>99688584.419999987</v>
      </c>
      <c r="P243" s="174">
        <f>+P256</f>
        <v>0</v>
      </c>
      <c r="Q243" s="174">
        <f t="shared" si="13"/>
        <v>153589695.31999999</v>
      </c>
      <c r="R243" s="174">
        <f t="shared" si="14"/>
        <v>53598113.680000007</v>
      </c>
      <c r="S243" s="174">
        <f t="shared" si="15"/>
        <v>74.130662446456981</v>
      </c>
    </row>
    <row r="244" spans="1:19" ht="12" hidden="1" customHeight="1" x14ac:dyDescent="0.2">
      <c r="A244" s="167"/>
      <c r="B244" s="167"/>
      <c r="C244" s="167"/>
      <c r="D244" s="167"/>
      <c r="E244" s="167"/>
      <c r="G244" s="170"/>
      <c r="H244" s="248"/>
      <c r="I244" s="170"/>
      <c r="J244" s="200"/>
      <c r="K244" s="200"/>
      <c r="L244" s="167"/>
      <c r="M244" s="157">
        <v>0</v>
      </c>
      <c r="N244" s="157">
        <v>0</v>
      </c>
      <c r="O244" s="157">
        <v>0</v>
      </c>
      <c r="P244" s="157">
        <v>0</v>
      </c>
      <c r="Q244" s="157">
        <f t="shared" si="13"/>
        <v>0</v>
      </c>
      <c r="R244" s="157">
        <f t="shared" si="14"/>
        <v>0</v>
      </c>
      <c r="S244" s="157" t="e">
        <f t="shared" si="15"/>
        <v>#DIV/0!</v>
      </c>
    </row>
    <row r="245" spans="1:19" s="190" customFormat="1" ht="12" hidden="1" customHeight="1" x14ac:dyDescent="0.2">
      <c r="A245" s="211"/>
      <c r="B245" s="211" t="s">
        <v>669</v>
      </c>
      <c r="C245" s="211" t="s">
        <v>670</v>
      </c>
      <c r="D245" s="217"/>
      <c r="E245" s="211"/>
      <c r="F245" s="213" t="e">
        <f>+#REF!</f>
        <v>#REF!</v>
      </c>
      <c r="G245" s="211" t="s">
        <v>3</v>
      </c>
      <c r="H245" s="254"/>
      <c r="I245" s="211"/>
      <c r="J245" s="211" t="s">
        <v>189</v>
      </c>
      <c r="K245" s="211"/>
      <c r="L245" s="211" t="s">
        <v>190</v>
      </c>
      <c r="M245" s="213">
        <v>0</v>
      </c>
      <c r="N245" s="213">
        <v>0</v>
      </c>
      <c r="O245" s="213">
        <v>0</v>
      </c>
      <c r="P245" s="213">
        <v>0</v>
      </c>
      <c r="Q245" s="213">
        <f t="shared" si="13"/>
        <v>0</v>
      </c>
      <c r="R245" s="213">
        <f t="shared" si="14"/>
        <v>0</v>
      </c>
      <c r="S245" s="213" t="e">
        <f t="shared" si="15"/>
        <v>#DIV/0!</v>
      </c>
    </row>
    <row r="246" spans="1:19" ht="12" hidden="1" customHeight="1" x14ac:dyDescent="0.2">
      <c r="A246" s="167"/>
      <c r="B246" s="195"/>
      <c r="C246" s="201"/>
      <c r="D246" s="167"/>
      <c r="E246" s="167"/>
      <c r="G246" s="199"/>
      <c r="H246" s="247"/>
      <c r="I246" s="199"/>
      <c r="J246" s="199"/>
      <c r="K246" s="199"/>
      <c r="L246" s="192"/>
      <c r="M246" s="157">
        <v>0</v>
      </c>
      <c r="N246" s="157">
        <v>0</v>
      </c>
      <c r="O246" s="157">
        <v>0</v>
      </c>
      <c r="P246" s="157">
        <v>0</v>
      </c>
      <c r="Q246" s="157">
        <f t="shared" si="13"/>
        <v>0</v>
      </c>
      <c r="R246" s="157">
        <f t="shared" si="14"/>
        <v>0</v>
      </c>
      <c r="S246" s="157" t="e">
        <f t="shared" si="15"/>
        <v>#DIV/0!</v>
      </c>
    </row>
    <row r="247" spans="1:19" ht="12" hidden="1" customHeight="1" x14ac:dyDescent="0.2">
      <c r="A247" s="167"/>
      <c r="B247" s="155"/>
      <c r="C247" s="194" t="s">
        <v>671</v>
      </c>
      <c r="D247" s="167" t="s">
        <v>672</v>
      </c>
      <c r="E247" s="167"/>
      <c r="G247" s="194" t="s">
        <v>671</v>
      </c>
      <c r="H247" s="245"/>
      <c r="I247" s="194"/>
      <c r="J247" s="200" t="s">
        <v>191</v>
      </c>
      <c r="K247" s="200"/>
      <c r="L247" s="167" t="s">
        <v>192</v>
      </c>
      <c r="M247" s="157">
        <v>0</v>
      </c>
      <c r="N247" s="157">
        <v>0</v>
      </c>
      <c r="O247" s="157">
        <v>0</v>
      </c>
      <c r="P247" s="157">
        <v>0</v>
      </c>
      <c r="Q247" s="157">
        <f t="shared" si="13"/>
        <v>0</v>
      </c>
      <c r="R247" s="157">
        <f t="shared" si="14"/>
        <v>0</v>
      </c>
      <c r="S247" s="157" t="e">
        <f t="shared" si="15"/>
        <v>#DIV/0!</v>
      </c>
    </row>
    <row r="248" spans="1:19" ht="12" hidden="1" customHeight="1" x14ac:dyDescent="0.2">
      <c r="A248" s="167"/>
      <c r="B248" s="155"/>
      <c r="C248" s="194" t="s">
        <v>673</v>
      </c>
      <c r="D248" s="167" t="s">
        <v>674</v>
      </c>
      <c r="E248" s="167"/>
      <c r="G248" s="194" t="s">
        <v>673</v>
      </c>
      <c r="H248" s="245"/>
      <c r="I248" s="194"/>
      <c r="J248" s="200" t="s">
        <v>675</v>
      </c>
      <c r="K248" s="200"/>
      <c r="L248" s="167" t="s">
        <v>676</v>
      </c>
      <c r="M248" s="157">
        <v>0</v>
      </c>
      <c r="N248" s="157">
        <v>0</v>
      </c>
      <c r="O248" s="157">
        <v>0</v>
      </c>
      <c r="P248" s="157">
        <v>0</v>
      </c>
      <c r="Q248" s="157">
        <f t="shared" si="13"/>
        <v>0</v>
      </c>
      <c r="R248" s="157">
        <f t="shared" si="14"/>
        <v>0</v>
      </c>
      <c r="S248" s="157" t="e">
        <f t="shared" si="15"/>
        <v>#DIV/0!</v>
      </c>
    </row>
    <row r="249" spans="1:19" ht="12" hidden="1" customHeight="1" x14ac:dyDescent="0.2">
      <c r="A249" s="167"/>
      <c r="B249" s="155"/>
      <c r="C249" s="167"/>
      <c r="D249" s="167"/>
      <c r="E249" s="167"/>
      <c r="G249" s="194" t="s">
        <v>673</v>
      </c>
      <c r="H249" s="245"/>
      <c r="I249" s="194"/>
      <c r="J249" s="200" t="s">
        <v>677</v>
      </c>
      <c r="K249" s="200"/>
      <c r="L249" s="167" t="s">
        <v>678</v>
      </c>
      <c r="M249" s="157">
        <v>0</v>
      </c>
      <c r="N249" s="157">
        <v>0</v>
      </c>
      <c r="O249" s="157">
        <v>0</v>
      </c>
      <c r="P249" s="157">
        <v>0</v>
      </c>
      <c r="Q249" s="157">
        <f t="shared" si="13"/>
        <v>0</v>
      </c>
      <c r="R249" s="157">
        <f t="shared" si="14"/>
        <v>0</v>
      </c>
      <c r="S249" s="157" t="e">
        <f t="shared" si="15"/>
        <v>#DIV/0!</v>
      </c>
    </row>
    <row r="250" spans="1:19" ht="12" hidden="1" customHeight="1" x14ac:dyDescent="0.2">
      <c r="A250" s="167"/>
      <c r="B250" s="167"/>
      <c r="C250" s="167"/>
      <c r="D250" s="167"/>
      <c r="E250" s="167"/>
      <c r="G250" s="194" t="s">
        <v>673</v>
      </c>
      <c r="H250" s="245"/>
      <c r="I250" s="194"/>
      <c r="J250" s="200" t="s">
        <v>679</v>
      </c>
      <c r="K250" s="200"/>
      <c r="L250" s="167" t="s">
        <v>680</v>
      </c>
      <c r="M250" s="157">
        <v>0</v>
      </c>
      <c r="N250" s="157">
        <v>0</v>
      </c>
      <c r="O250" s="157">
        <v>0</v>
      </c>
      <c r="P250" s="157">
        <v>0</v>
      </c>
      <c r="Q250" s="157">
        <f t="shared" si="13"/>
        <v>0</v>
      </c>
      <c r="R250" s="157">
        <f t="shared" si="14"/>
        <v>0</v>
      </c>
      <c r="S250" s="157" t="e">
        <f t="shared" si="15"/>
        <v>#DIV/0!</v>
      </c>
    </row>
    <row r="251" spans="1:19" ht="12" hidden="1" customHeight="1" x14ac:dyDescent="0.2">
      <c r="A251" s="167"/>
      <c r="B251" s="167"/>
      <c r="C251" s="167"/>
      <c r="D251" s="167"/>
      <c r="E251" s="167"/>
      <c r="G251" s="194" t="s">
        <v>673</v>
      </c>
      <c r="H251" s="245"/>
      <c r="I251" s="194"/>
      <c r="J251" s="200" t="s">
        <v>681</v>
      </c>
      <c r="K251" s="200"/>
      <c r="L251" s="167" t="s">
        <v>682</v>
      </c>
      <c r="M251" s="157">
        <v>0</v>
      </c>
      <c r="N251" s="157">
        <v>0</v>
      </c>
      <c r="O251" s="157">
        <v>0</v>
      </c>
      <c r="P251" s="157">
        <v>0</v>
      </c>
      <c r="Q251" s="157">
        <f t="shared" si="13"/>
        <v>0</v>
      </c>
      <c r="R251" s="157">
        <f t="shared" si="14"/>
        <v>0</v>
      </c>
      <c r="S251" s="157" t="e">
        <f t="shared" si="15"/>
        <v>#DIV/0!</v>
      </c>
    </row>
    <row r="252" spans="1:19" ht="12" hidden="1" customHeight="1" x14ac:dyDescent="0.2">
      <c r="A252" s="167"/>
      <c r="B252" s="167"/>
      <c r="C252" s="194" t="s">
        <v>683</v>
      </c>
      <c r="D252" s="167" t="s">
        <v>684</v>
      </c>
      <c r="E252" s="167"/>
      <c r="G252" s="194" t="s">
        <v>683</v>
      </c>
      <c r="H252" s="245"/>
      <c r="I252" s="194"/>
      <c r="J252" s="200" t="s">
        <v>685</v>
      </c>
      <c r="K252" s="200"/>
      <c r="L252" s="167" t="s">
        <v>684</v>
      </c>
      <c r="M252" s="157">
        <v>0</v>
      </c>
      <c r="N252" s="157">
        <v>0</v>
      </c>
      <c r="O252" s="157">
        <v>0</v>
      </c>
      <c r="P252" s="157">
        <v>0</v>
      </c>
      <c r="Q252" s="157">
        <f t="shared" si="13"/>
        <v>0</v>
      </c>
      <c r="R252" s="157">
        <f t="shared" si="14"/>
        <v>0</v>
      </c>
      <c r="S252" s="157" t="e">
        <f t="shared" si="15"/>
        <v>#DIV/0!</v>
      </c>
    </row>
    <row r="253" spans="1:19" ht="12" hidden="1" customHeight="1" x14ac:dyDescent="0.2">
      <c r="A253" s="167"/>
      <c r="B253" s="167"/>
      <c r="C253" s="194" t="s">
        <v>686</v>
      </c>
      <c r="D253" s="167" t="s">
        <v>194</v>
      </c>
      <c r="E253" s="167"/>
      <c r="G253" s="194" t="s">
        <v>686</v>
      </c>
      <c r="H253" s="245"/>
      <c r="I253" s="194"/>
      <c r="J253" s="200" t="s">
        <v>193</v>
      </c>
      <c r="K253" s="200"/>
      <c r="L253" s="167" t="s">
        <v>194</v>
      </c>
      <c r="M253" s="157">
        <v>0</v>
      </c>
      <c r="N253" s="157">
        <v>0</v>
      </c>
      <c r="O253" s="157">
        <v>0</v>
      </c>
      <c r="P253" s="157">
        <v>0</v>
      </c>
      <c r="Q253" s="157">
        <f t="shared" si="13"/>
        <v>0</v>
      </c>
      <c r="R253" s="157">
        <f t="shared" si="14"/>
        <v>0</v>
      </c>
      <c r="S253" s="157" t="e">
        <f t="shared" si="15"/>
        <v>#DIV/0!</v>
      </c>
    </row>
    <row r="254" spans="1:19" ht="12" hidden="1" customHeight="1" x14ac:dyDescent="0.2">
      <c r="A254" s="167"/>
      <c r="B254" s="167"/>
      <c r="C254" s="194" t="s">
        <v>687</v>
      </c>
      <c r="D254" s="167" t="s">
        <v>688</v>
      </c>
      <c r="E254" s="167"/>
      <c r="G254" s="218" t="s">
        <v>687</v>
      </c>
      <c r="H254" s="255"/>
      <c r="I254" s="218"/>
      <c r="J254" s="218" t="s">
        <v>195</v>
      </c>
      <c r="K254" s="218"/>
      <c r="L254" s="219" t="s">
        <v>689</v>
      </c>
      <c r="M254" s="220">
        <v>0</v>
      </c>
      <c r="N254" s="220">
        <v>0</v>
      </c>
      <c r="O254" s="220">
        <v>0</v>
      </c>
      <c r="P254" s="220">
        <v>0</v>
      </c>
      <c r="Q254" s="220">
        <f t="shared" si="13"/>
        <v>0</v>
      </c>
      <c r="R254" s="220">
        <f t="shared" si="14"/>
        <v>0</v>
      </c>
      <c r="S254" s="220" t="e">
        <f t="shared" si="15"/>
        <v>#DIV/0!</v>
      </c>
    </row>
    <row r="255" spans="1:19" ht="12" customHeight="1" x14ac:dyDescent="0.2">
      <c r="A255" s="167"/>
      <c r="B255" s="167"/>
      <c r="C255" s="194"/>
      <c r="D255" s="167"/>
      <c r="E255" s="167"/>
      <c r="G255" s="194"/>
      <c r="H255" s="245"/>
      <c r="I255" s="194"/>
      <c r="J255" s="200"/>
      <c r="K255" s="200"/>
      <c r="L255" s="167"/>
    </row>
    <row r="256" spans="1:19" s="190" customFormat="1" ht="12" customHeight="1" x14ac:dyDescent="0.2">
      <c r="A256" s="187"/>
      <c r="B256" s="188" t="s">
        <v>690</v>
      </c>
      <c r="C256" s="187" t="s">
        <v>691</v>
      </c>
      <c r="D256" s="187"/>
      <c r="E256" s="188"/>
      <c r="F256" s="197" t="e">
        <f>+#REF!</f>
        <v>#REF!</v>
      </c>
      <c r="G256" s="198" t="s">
        <v>3</v>
      </c>
      <c r="H256" s="252">
        <f>+H258+H277</f>
        <v>99688584.419999987</v>
      </c>
      <c r="I256" s="187"/>
      <c r="J256" s="187"/>
      <c r="K256" s="187"/>
      <c r="L256" s="187"/>
      <c r="M256" s="197">
        <f>+M258+M276</f>
        <v>207187809</v>
      </c>
      <c r="N256" s="197">
        <f>+N258+N276</f>
        <v>53901110.899999999</v>
      </c>
      <c r="O256" s="197">
        <f>+O258+O277</f>
        <v>99688584.419999987</v>
      </c>
      <c r="P256" s="197">
        <f>+P258+P277</f>
        <v>0</v>
      </c>
      <c r="Q256" s="197">
        <f t="shared" si="13"/>
        <v>153589695.31999999</v>
      </c>
      <c r="R256" s="197">
        <f t="shared" si="14"/>
        <v>53598113.680000007</v>
      </c>
      <c r="S256" s="197">
        <f t="shared" si="15"/>
        <v>74.130662446456981</v>
      </c>
    </row>
    <row r="257" spans="1:19" ht="12" customHeight="1" x14ac:dyDescent="0.2">
      <c r="A257" s="167"/>
      <c r="B257" s="195"/>
      <c r="C257" s="201"/>
      <c r="D257" s="167"/>
      <c r="E257" s="167"/>
      <c r="G257" s="200"/>
      <c r="H257" s="248"/>
      <c r="I257" s="200"/>
      <c r="J257" s="170"/>
      <c r="K257" s="170"/>
      <c r="L257" s="167"/>
    </row>
    <row r="258" spans="1:19" s="190" customFormat="1" ht="12" customHeight="1" x14ac:dyDescent="0.2">
      <c r="A258" s="187"/>
      <c r="B258" s="187"/>
      <c r="C258" s="188" t="s">
        <v>692</v>
      </c>
      <c r="D258" s="187" t="s">
        <v>693</v>
      </c>
      <c r="E258" s="188"/>
      <c r="F258" s="197"/>
      <c r="G258" s="221" t="s">
        <v>692</v>
      </c>
      <c r="H258" s="252">
        <f>+O258</f>
        <v>4321399.96</v>
      </c>
      <c r="I258" s="187"/>
      <c r="J258" s="187" t="s">
        <v>174</v>
      </c>
      <c r="K258" s="187"/>
      <c r="L258" s="187" t="s">
        <v>175</v>
      </c>
      <c r="M258" s="197">
        <f>SUM(M259:M266)</f>
        <v>61467500</v>
      </c>
      <c r="N258" s="197">
        <f>SUM(N259:N266)</f>
        <v>15970847.65</v>
      </c>
      <c r="O258" s="197">
        <f>SUM(O259:O266)</f>
        <v>4321399.96</v>
      </c>
      <c r="P258" s="197">
        <f>SUM(P259:P266)</f>
        <v>0</v>
      </c>
      <c r="Q258" s="197">
        <f t="shared" si="13"/>
        <v>20292247.609999999</v>
      </c>
      <c r="R258" s="197">
        <f t="shared" si="14"/>
        <v>41175252.390000001</v>
      </c>
      <c r="S258" s="197">
        <f t="shared" si="15"/>
        <v>33.01297044779762</v>
      </c>
    </row>
    <row r="259" spans="1:19" ht="12" hidden="1" customHeight="1" x14ac:dyDescent="0.2">
      <c r="A259" s="167"/>
      <c r="B259" s="167"/>
      <c r="C259" s="194"/>
      <c r="D259" s="167"/>
      <c r="E259" s="167"/>
      <c r="G259" s="200" t="s">
        <v>692</v>
      </c>
      <c r="H259" s="248"/>
      <c r="I259" s="200"/>
      <c r="J259" s="200" t="s">
        <v>286</v>
      </c>
      <c r="K259" s="200"/>
      <c r="L259" s="167" t="s">
        <v>694</v>
      </c>
      <c r="M259" s="157">
        <v>0</v>
      </c>
      <c r="N259" s="157">
        <v>0</v>
      </c>
      <c r="Q259" s="157">
        <f t="shared" si="13"/>
        <v>0</v>
      </c>
      <c r="R259" s="157">
        <f t="shared" si="14"/>
        <v>0</v>
      </c>
      <c r="S259" s="157" t="e">
        <f t="shared" si="15"/>
        <v>#DIV/0!</v>
      </c>
    </row>
    <row r="260" spans="1:19" ht="12" hidden="1" customHeight="1" x14ac:dyDescent="0.2">
      <c r="A260" s="167"/>
      <c r="B260" s="167"/>
      <c r="C260" s="194"/>
      <c r="D260" s="167"/>
      <c r="E260" s="167"/>
      <c r="G260" s="200" t="s">
        <v>692</v>
      </c>
      <c r="H260" s="248"/>
      <c r="I260" s="200"/>
      <c r="J260" s="200" t="s">
        <v>176</v>
      </c>
      <c r="K260" s="200"/>
      <c r="L260" s="167" t="s">
        <v>695</v>
      </c>
      <c r="M260" s="157">
        <v>0</v>
      </c>
      <c r="N260" s="157">
        <v>0</v>
      </c>
      <c r="Q260" s="157">
        <f t="shared" si="13"/>
        <v>0</v>
      </c>
      <c r="R260" s="157">
        <f t="shared" si="14"/>
        <v>0</v>
      </c>
      <c r="S260" s="157" t="e">
        <f t="shared" si="15"/>
        <v>#DIV/0!</v>
      </c>
    </row>
    <row r="261" spans="1:19" x14ac:dyDescent="0.2">
      <c r="A261" s="167"/>
      <c r="B261" s="167"/>
      <c r="C261" s="194"/>
      <c r="D261" s="167"/>
      <c r="E261" s="167"/>
      <c r="G261" s="200" t="s">
        <v>692</v>
      </c>
      <c r="H261" s="248"/>
      <c r="I261" s="200"/>
      <c r="J261" s="200" t="s">
        <v>178</v>
      </c>
      <c r="K261" s="200"/>
      <c r="L261" s="167" t="s">
        <v>696</v>
      </c>
      <c r="M261" s="157">
        <f>+'PROGRAMA 01'!F171</f>
        <v>1440000</v>
      </c>
      <c r="N261" s="157">
        <f>+'PROGRAMA 01'!G171</f>
        <v>1395989.51</v>
      </c>
      <c r="O261" s="157">
        <f>+'PROGRAMA 01'!H171</f>
        <v>0</v>
      </c>
      <c r="P261" s="157">
        <f>+'PROGRAMA 01'!I171</f>
        <v>0</v>
      </c>
      <c r="Q261" s="157">
        <f>+'PROGRAMA 01'!J171</f>
        <v>1395989.51</v>
      </c>
      <c r="R261" s="230">
        <f t="shared" si="14"/>
        <v>44010.489999999991</v>
      </c>
      <c r="S261" s="230">
        <f t="shared" si="15"/>
        <v>96.943715972222222</v>
      </c>
    </row>
    <row r="262" spans="1:19" ht="12" customHeight="1" x14ac:dyDescent="0.2">
      <c r="A262" s="167"/>
      <c r="B262" s="167"/>
      <c r="C262" s="194"/>
      <c r="D262" s="167"/>
      <c r="E262" s="167"/>
      <c r="G262" s="200" t="s">
        <v>692</v>
      </c>
      <c r="H262" s="248"/>
      <c r="I262" s="200"/>
      <c r="J262" s="200" t="s">
        <v>180</v>
      </c>
      <c r="K262" s="200"/>
      <c r="L262" s="167" t="s">
        <v>697</v>
      </c>
      <c r="M262" s="157">
        <f>+'PROGRAMA 01'!F172</f>
        <v>5440000</v>
      </c>
      <c r="N262" s="157">
        <f>+'PROGRAMA 01'!G172</f>
        <v>2847600</v>
      </c>
      <c r="O262" s="157">
        <f>+'PROGRAMA 01'!H172</f>
        <v>0</v>
      </c>
      <c r="P262" s="157">
        <f>+'PROGRAMA 01'!I172</f>
        <v>0</v>
      </c>
      <c r="Q262" s="157">
        <f>+'PROGRAMA 01'!J172</f>
        <v>2847600</v>
      </c>
      <c r="R262" s="230">
        <f t="shared" si="14"/>
        <v>2592400</v>
      </c>
      <c r="S262" s="230">
        <f t="shared" si="15"/>
        <v>52.345588235294116</v>
      </c>
    </row>
    <row r="263" spans="1:19" ht="12" customHeight="1" x14ac:dyDescent="0.2">
      <c r="A263" s="167"/>
      <c r="B263" s="167"/>
      <c r="C263" s="194"/>
      <c r="D263" s="167"/>
      <c r="E263" s="167"/>
      <c r="G263" s="200" t="s">
        <v>692</v>
      </c>
      <c r="H263" s="248"/>
      <c r="I263" s="200"/>
      <c r="J263" s="200" t="s">
        <v>182</v>
      </c>
      <c r="K263" s="200"/>
      <c r="L263" s="167" t="s">
        <v>698</v>
      </c>
      <c r="M263" s="157">
        <f>+'PROGRAMA 01'!F173</f>
        <v>53450000</v>
      </c>
      <c r="N263" s="157">
        <f>+'PROGRAMA 01'!G173</f>
        <v>11263958.140000001</v>
      </c>
      <c r="O263" s="157">
        <f>+'PROGRAMA 01'!H173</f>
        <v>4321399.96</v>
      </c>
      <c r="P263" s="157">
        <f>+'PROGRAMA 01'!I173</f>
        <v>0</v>
      </c>
      <c r="Q263" s="157">
        <f>+'PROGRAMA 01'!J173</f>
        <v>15585358.100000001</v>
      </c>
      <c r="R263" s="230">
        <f t="shared" si="14"/>
        <v>37864641.899999999</v>
      </c>
      <c r="S263" s="230">
        <f t="shared" si="15"/>
        <v>29.158761646398506</v>
      </c>
    </row>
    <row r="264" spans="1:19" ht="12" customHeight="1" x14ac:dyDescent="0.2">
      <c r="A264" s="167"/>
      <c r="B264" s="167"/>
      <c r="C264" s="194"/>
      <c r="D264" s="167"/>
      <c r="E264" s="167"/>
      <c r="G264" s="200" t="s">
        <v>692</v>
      </c>
      <c r="H264" s="248"/>
      <c r="I264" s="200"/>
      <c r="J264" s="200" t="s">
        <v>184</v>
      </c>
      <c r="K264" s="200"/>
      <c r="L264" s="167" t="s">
        <v>699</v>
      </c>
      <c r="M264" s="157">
        <f>+'PROGRAMA 01'!F174</f>
        <v>500000</v>
      </c>
      <c r="N264" s="157">
        <f>+'PROGRAMA 01'!G174</f>
        <v>463300</v>
      </c>
      <c r="O264" s="157">
        <f>+'PROGRAMA 01'!H174</f>
        <v>0</v>
      </c>
      <c r="P264" s="157">
        <f>+'PROGRAMA 01'!I174</f>
        <v>0</v>
      </c>
      <c r="Q264" s="157">
        <f>+'PROGRAMA 01'!J174</f>
        <v>463300</v>
      </c>
      <c r="R264" s="230">
        <f t="shared" ref="R264" si="16">+M264-P264-Q264</f>
        <v>36700</v>
      </c>
      <c r="S264" s="230">
        <f t="shared" ref="S264" si="17">+Q264/M264*100</f>
        <v>92.66</v>
      </c>
    </row>
    <row r="265" spans="1:19" hidden="1" x14ac:dyDescent="0.2">
      <c r="A265" s="167"/>
      <c r="B265" s="167"/>
      <c r="C265" s="194"/>
      <c r="D265" s="167"/>
      <c r="E265" s="167"/>
      <c r="G265" s="200" t="s">
        <v>692</v>
      </c>
      <c r="H265" s="248"/>
      <c r="I265" s="200"/>
      <c r="J265" s="200" t="s">
        <v>186</v>
      </c>
      <c r="K265" s="200"/>
      <c r="L265" s="167" t="s">
        <v>700</v>
      </c>
      <c r="M265" s="157">
        <f>+'PROGRAMA 01'!F175</f>
        <v>0</v>
      </c>
      <c r="N265" s="157">
        <f>+'PROGRAMA 01'!G175</f>
        <v>0</v>
      </c>
      <c r="O265" s="157">
        <f>+'PROGRAMA 01'!H175</f>
        <v>0</v>
      </c>
      <c r="P265" s="157">
        <f>+'PROGRAMA 01'!I175</f>
        <v>0</v>
      </c>
      <c r="Q265" s="157">
        <f>+'PROGRAMA 01'!J175</f>
        <v>0</v>
      </c>
      <c r="R265" s="230">
        <f t="shared" ref="R265" si="18">+M265-P265-Q265</f>
        <v>0</v>
      </c>
      <c r="S265" s="230" t="e">
        <f t="shared" ref="S265" si="19">+Q265/M265*100</f>
        <v>#DIV/0!</v>
      </c>
    </row>
    <row r="266" spans="1:19" ht="12" customHeight="1" x14ac:dyDescent="0.2">
      <c r="A266" s="167"/>
      <c r="B266" s="167"/>
      <c r="C266" s="194"/>
      <c r="D266" s="167"/>
      <c r="E266" s="167"/>
      <c r="G266" s="200" t="s">
        <v>692</v>
      </c>
      <c r="H266" s="248"/>
      <c r="I266" s="200"/>
      <c r="J266" s="200" t="s">
        <v>188</v>
      </c>
      <c r="K266" s="200"/>
      <c r="L266" s="167" t="s">
        <v>701</v>
      </c>
      <c r="M266" s="157">
        <f>+'PROGRAMA 01'!F176</f>
        <v>637500</v>
      </c>
      <c r="N266" s="157">
        <f>+'PROGRAMA 01'!G176</f>
        <v>0</v>
      </c>
      <c r="O266" s="157">
        <f>+'PROGRAMA 01'!H176</f>
        <v>0</v>
      </c>
      <c r="P266" s="157">
        <f>+'PROGRAMA 01'!I176</f>
        <v>0</v>
      </c>
      <c r="Q266" s="157">
        <f>+'PROGRAMA 01'!J176</f>
        <v>0</v>
      </c>
      <c r="R266" s="230">
        <f t="shared" si="14"/>
        <v>637500</v>
      </c>
      <c r="S266" s="230">
        <f t="shared" si="15"/>
        <v>0</v>
      </c>
    </row>
    <row r="267" spans="1:19" ht="12" hidden="1" customHeight="1" x14ac:dyDescent="0.2">
      <c r="A267" s="167"/>
      <c r="B267" s="167"/>
      <c r="C267" s="194"/>
      <c r="D267" s="167"/>
      <c r="E267" s="167"/>
      <c r="G267" s="200"/>
      <c r="H267" s="248"/>
      <c r="I267" s="200"/>
      <c r="J267" s="200"/>
      <c r="K267" s="200"/>
      <c r="L267" s="167"/>
      <c r="M267" s="157">
        <v>0</v>
      </c>
      <c r="N267" s="157">
        <v>0</v>
      </c>
      <c r="Q267" s="157">
        <f t="shared" si="13"/>
        <v>0</v>
      </c>
      <c r="R267" s="157">
        <f t="shared" si="14"/>
        <v>0</v>
      </c>
      <c r="S267" s="157" t="e">
        <f t="shared" si="15"/>
        <v>#DIV/0!</v>
      </c>
    </row>
    <row r="268" spans="1:19" ht="12" hidden="1" customHeight="1" x14ac:dyDescent="0.2">
      <c r="A268" s="167"/>
      <c r="B268" s="167"/>
      <c r="C268" s="194"/>
      <c r="D268" s="167"/>
      <c r="E268" s="167"/>
      <c r="G268" s="199" t="s">
        <v>692</v>
      </c>
      <c r="H268" s="247"/>
      <c r="I268" s="199"/>
      <c r="J268" s="199" t="s">
        <v>197</v>
      </c>
      <c r="K268" s="199"/>
      <c r="L268" s="192" t="s">
        <v>325</v>
      </c>
      <c r="M268" s="157">
        <v>0</v>
      </c>
      <c r="N268" s="157">
        <v>0</v>
      </c>
      <c r="Q268" s="157">
        <f t="shared" si="13"/>
        <v>0</v>
      </c>
      <c r="R268" s="157">
        <f t="shared" si="14"/>
        <v>0</v>
      </c>
      <c r="S268" s="157" t="e">
        <f t="shared" si="15"/>
        <v>#DIV/0!</v>
      </c>
    </row>
    <row r="269" spans="1:19" ht="12" hidden="1" customHeight="1" x14ac:dyDescent="0.2">
      <c r="A269" s="167"/>
      <c r="B269" s="167"/>
      <c r="C269" s="194"/>
      <c r="D269" s="167"/>
      <c r="E269" s="167"/>
      <c r="G269" s="200" t="s">
        <v>692</v>
      </c>
      <c r="H269" s="248"/>
      <c r="I269" s="200"/>
      <c r="J269" s="200" t="s">
        <v>702</v>
      </c>
      <c r="K269" s="200"/>
      <c r="L269" s="167" t="s">
        <v>703</v>
      </c>
      <c r="M269" s="157">
        <v>0</v>
      </c>
      <c r="N269" s="157">
        <v>0</v>
      </c>
      <c r="Q269" s="157">
        <f t="shared" si="13"/>
        <v>0</v>
      </c>
      <c r="R269" s="157">
        <f t="shared" si="14"/>
        <v>0</v>
      </c>
      <c r="S269" s="157" t="e">
        <f t="shared" si="15"/>
        <v>#DIV/0!</v>
      </c>
    </row>
    <row r="270" spans="1:19" ht="12" hidden="1" customHeight="1" x14ac:dyDescent="0.2">
      <c r="A270" s="167"/>
      <c r="B270" s="167"/>
      <c r="C270" s="194"/>
      <c r="D270" s="167"/>
      <c r="E270" s="167"/>
      <c r="G270" s="200" t="s">
        <v>3</v>
      </c>
      <c r="H270" s="248"/>
      <c r="I270" s="200"/>
      <c r="J270" s="200"/>
      <c r="K270" s="200"/>
      <c r="L270" s="167"/>
      <c r="M270" s="157">
        <v>0</v>
      </c>
      <c r="N270" s="157">
        <v>0</v>
      </c>
      <c r="Q270" s="157">
        <f t="shared" si="13"/>
        <v>0</v>
      </c>
      <c r="R270" s="157">
        <f t="shared" si="14"/>
        <v>0</v>
      </c>
      <c r="S270" s="157" t="e">
        <f t="shared" si="15"/>
        <v>#DIV/0!</v>
      </c>
    </row>
    <row r="271" spans="1:19" ht="12" hidden="1" customHeight="1" x14ac:dyDescent="0.2">
      <c r="A271" s="167"/>
      <c r="B271" s="167"/>
      <c r="C271" s="194"/>
      <c r="D271" s="167"/>
      <c r="E271" s="167"/>
      <c r="G271" s="200" t="s">
        <v>3</v>
      </c>
      <c r="H271" s="248"/>
      <c r="I271" s="200"/>
      <c r="J271" s="199" t="s">
        <v>704</v>
      </c>
      <c r="K271" s="199"/>
      <c r="L271" s="192" t="s">
        <v>705</v>
      </c>
      <c r="M271" s="157">
        <v>0</v>
      </c>
      <c r="N271" s="157">
        <v>0</v>
      </c>
      <c r="Q271" s="157">
        <f t="shared" si="13"/>
        <v>0</v>
      </c>
      <c r="R271" s="157">
        <f t="shared" si="14"/>
        <v>0</v>
      </c>
      <c r="S271" s="157" t="e">
        <f t="shared" si="15"/>
        <v>#DIV/0!</v>
      </c>
    </row>
    <row r="272" spans="1:19" ht="12" hidden="1" customHeight="1" x14ac:dyDescent="0.2">
      <c r="A272" s="167"/>
      <c r="B272" s="167"/>
      <c r="C272" s="194" t="s">
        <v>706</v>
      </c>
      <c r="D272" s="167" t="s">
        <v>707</v>
      </c>
      <c r="E272" s="167"/>
      <c r="G272" s="200" t="s">
        <v>706</v>
      </c>
      <c r="H272" s="248"/>
      <c r="I272" s="200"/>
      <c r="J272" s="200" t="s">
        <v>708</v>
      </c>
      <c r="K272" s="200"/>
      <c r="L272" s="167" t="s">
        <v>707</v>
      </c>
      <c r="M272" s="157">
        <v>0</v>
      </c>
      <c r="N272" s="157">
        <v>0</v>
      </c>
      <c r="Q272" s="157">
        <f t="shared" si="13"/>
        <v>0</v>
      </c>
      <c r="R272" s="157">
        <f t="shared" si="14"/>
        <v>0</v>
      </c>
      <c r="S272" s="157" t="e">
        <f t="shared" si="15"/>
        <v>#DIV/0!</v>
      </c>
    </row>
    <row r="273" spans="1:19" ht="12" hidden="1" customHeight="1" x14ac:dyDescent="0.2">
      <c r="A273" s="167"/>
      <c r="B273" s="167"/>
      <c r="C273" s="194" t="s">
        <v>709</v>
      </c>
      <c r="D273" s="167" t="s">
        <v>192</v>
      </c>
      <c r="E273" s="167"/>
      <c r="G273" s="200" t="s">
        <v>709</v>
      </c>
      <c r="H273" s="248"/>
      <c r="I273" s="200"/>
      <c r="J273" s="200" t="s">
        <v>710</v>
      </c>
      <c r="K273" s="200"/>
      <c r="L273" s="167" t="s">
        <v>711</v>
      </c>
      <c r="M273" s="157">
        <v>0</v>
      </c>
      <c r="N273" s="157">
        <v>0</v>
      </c>
      <c r="Q273" s="157">
        <f t="shared" si="13"/>
        <v>0</v>
      </c>
      <c r="R273" s="157">
        <f t="shared" si="14"/>
        <v>0</v>
      </c>
      <c r="S273" s="157" t="e">
        <f t="shared" si="15"/>
        <v>#DIV/0!</v>
      </c>
    </row>
    <row r="274" spans="1:19" ht="12" hidden="1" customHeight="1" x14ac:dyDescent="0.2">
      <c r="A274" s="167"/>
      <c r="B274" s="167"/>
      <c r="C274" s="194"/>
      <c r="D274" s="167"/>
      <c r="E274" s="167"/>
      <c r="G274" s="200" t="s">
        <v>709</v>
      </c>
      <c r="H274" s="248"/>
      <c r="I274" s="200"/>
      <c r="J274" s="200" t="s">
        <v>712</v>
      </c>
      <c r="K274" s="200"/>
      <c r="L274" s="167" t="s">
        <v>713</v>
      </c>
      <c r="M274" s="157">
        <v>0</v>
      </c>
      <c r="N274" s="157">
        <v>0</v>
      </c>
      <c r="Q274" s="157">
        <f t="shared" si="13"/>
        <v>0</v>
      </c>
      <c r="R274" s="157">
        <f t="shared" si="14"/>
        <v>0</v>
      </c>
      <c r="S274" s="157" t="e">
        <f t="shared" si="15"/>
        <v>#DIV/0!</v>
      </c>
    </row>
    <row r="275" spans="1:19" ht="12" hidden="1" customHeight="1" x14ac:dyDescent="0.2">
      <c r="A275" s="167"/>
      <c r="B275" s="167"/>
      <c r="C275" s="194"/>
      <c r="D275" s="167"/>
      <c r="E275" s="167"/>
      <c r="G275" s="167"/>
      <c r="H275" s="245"/>
      <c r="I275" s="167"/>
      <c r="J275" s="167"/>
      <c r="K275" s="167"/>
      <c r="L275" s="167"/>
      <c r="M275" s="157">
        <v>0</v>
      </c>
      <c r="N275" s="157">
        <v>0</v>
      </c>
      <c r="Q275" s="157">
        <f t="shared" si="13"/>
        <v>0</v>
      </c>
      <c r="R275" s="157">
        <f t="shared" si="14"/>
        <v>0</v>
      </c>
      <c r="S275" s="157" t="e">
        <f t="shared" si="15"/>
        <v>#DIV/0!</v>
      </c>
    </row>
    <row r="276" spans="1:19" ht="12" customHeight="1" x14ac:dyDescent="0.2">
      <c r="A276" s="167"/>
      <c r="B276" s="167"/>
      <c r="C276" s="194"/>
      <c r="D276" s="167"/>
      <c r="E276" s="167"/>
      <c r="G276" s="170" t="s">
        <v>3</v>
      </c>
      <c r="H276" s="248"/>
      <c r="I276" s="170"/>
      <c r="J276" s="199" t="s">
        <v>197</v>
      </c>
      <c r="K276" s="199"/>
      <c r="L276" s="192" t="s">
        <v>325</v>
      </c>
      <c r="M276" s="193">
        <f>+M277</f>
        <v>145720309</v>
      </c>
      <c r="N276" s="193">
        <f>+N277</f>
        <v>37930263.25</v>
      </c>
      <c r="O276" s="193"/>
      <c r="P276" s="193"/>
      <c r="Q276" s="193">
        <f t="shared" si="13"/>
        <v>37930263.25</v>
      </c>
      <c r="R276" s="193">
        <f t="shared" si="14"/>
        <v>107790045.75</v>
      </c>
      <c r="S276" s="193">
        <f t="shared" si="15"/>
        <v>26.029496856200051</v>
      </c>
    </row>
    <row r="277" spans="1:19" s="190" customFormat="1" ht="12" customHeight="1" x14ac:dyDescent="0.2">
      <c r="A277" s="187"/>
      <c r="B277" s="187"/>
      <c r="C277" s="188" t="s">
        <v>714</v>
      </c>
      <c r="D277" s="187" t="s">
        <v>715</v>
      </c>
      <c r="E277" s="188"/>
      <c r="F277" s="197"/>
      <c r="G277" s="221" t="s">
        <v>714</v>
      </c>
      <c r="H277" s="252">
        <f>+O277</f>
        <v>95367184.459999993</v>
      </c>
      <c r="I277" s="187"/>
      <c r="J277" s="187" t="s">
        <v>284</v>
      </c>
      <c r="K277" s="187"/>
      <c r="L277" s="187" t="s">
        <v>285</v>
      </c>
      <c r="M277" s="197">
        <f>+M278</f>
        <v>145720309</v>
      </c>
      <c r="N277" s="197">
        <f>+N278</f>
        <v>37930263.25</v>
      </c>
      <c r="O277" s="197">
        <f>+O278</f>
        <v>95367184.459999993</v>
      </c>
      <c r="P277" s="197">
        <f>+P278</f>
        <v>0</v>
      </c>
      <c r="Q277" s="197">
        <f t="shared" si="13"/>
        <v>133297447.70999999</v>
      </c>
      <c r="R277" s="197">
        <f t="shared" si="14"/>
        <v>12422861.290000007</v>
      </c>
      <c r="S277" s="197">
        <f t="shared" si="15"/>
        <v>91.474859355397058</v>
      </c>
    </row>
    <row r="278" spans="1:19" ht="12" customHeight="1" x14ac:dyDescent="0.2">
      <c r="A278" s="167"/>
      <c r="B278" s="167"/>
      <c r="C278" s="194" t="s">
        <v>716</v>
      </c>
      <c r="D278" s="167" t="s">
        <v>717</v>
      </c>
      <c r="E278" s="167"/>
      <c r="G278" s="194" t="s">
        <v>716</v>
      </c>
      <c r="H278" s="245"/>
      <c r="I278" s="194"/>
      <c r="J278" s="200" t="s">
        <v>284</v>
      </c>
      <c r="K278" s="200"/>
      <c r="L278" s="167" t="s">
        <v>285</v>
      </c>
      <c r="M278" s="157">
        <f>+'PROGRAMA 01'!F186</f>
        <v>145720309</v>
      </c>
      <c r="N278" s="157">
        <f>+'PROGRAMA 01'!G186</f>
        <v>37930263.25</v>
      </c>
      <c r="O278" s="157">
        <f>+'PROGRAMA 01'!H186</f>
        <v>95367184.459999993</v>
      </c>
      <c r="P278" s="157">
        <f>+'PROGRAMA 01'!I186</f>
        <v>0</v>
      </c>
      <c r="Q278" s="157">
        <f>+'PROGRAMA 01'!J186</f>
        <v>133297447.70999999</v>
      </c>
      <c r="R278" s="230">
        <f t="shared" si="14"/>
        <v>12422861.290000007</v>
      </c>
      <c r="S278" s="230">
        <f t="shared" si="15"/>
        <v>91.474859355397058</v>
      </c>
    </row>
    <row r="279" spans="1:19" ht="12" hidden="1" customHeight="1" x14ac:dyDescent="0.2">
      <c r="A279" s="167"/>
      <c r="B279" s="167"/>
      <c r="C279" s="167"/>
      <c r="D279" s="167"/>
      <c r="E279" s="167"/>
      <c r="G279" s="194" t="s">
        <v>716</v>
      </c>
      <c r="H279" s="245"/>
      <c r="I279" s="194"/>
      <c r="J279" s="200" t="s">
        <v>718</v>
      </c>
      <c r="K279" s="200"/>
      <c r="L279" s="167" t="s">
        <v>719</v>
      </c>
      <c r="M279" s="157">
        <v>0</v>
      </c>
      <c r="N279" s="157">
        <v>0</v>
      </c>
      <c r="Q279" s="157">
        <f t="shared" si="13"/>
        <v>0</v>
      </c>
      <c r="R279" s="157">
        <f t="shared" si="14"/>
        <v>0</v>
      </c>
      <c r="S279" s="157" t="e">
        <f t="shared" si="15"/>
        <v>#DIV/0!</v>
      </c>
    </row>
    <row r="280" spans="1:19" ht="12" hidden="1" customHeight="1" x14ac:dyDescent="0.2">
      <c r="A280" s="167"/>
      <c r="B280" s="167"/>
      <c r="C280" s="167"/>
      <c r="D280" s="167"/>
      <c r="E280" s="167"/>
      <c r="G280" s="170"/>
      <c r="H280" s="248"/>
      <c r="I280" s="170"/>
      <c r="J280" s="200"/>
      <c r="K280" s="200"/>
      <c r="L280" s="167"/>
      <c r="M280" s="157">
        <v>0</v>
      </c>
      <c r="N280" s="157">
        <v>0</v>
      </c>
      <c r="Q280" s="157">
        <f t="shared" ref="Q280:Q343" si="20">+N280+O280</f>
        <v>0</v>
      </c>
      <c r="R280" s="157">
        <f t="shared" ref="R280:R343" si="21">+M280-P280-Q280</f>
        <v>0</v>
      </c>
      <c r="S280" s="157" t="e">
        <f t="shared" ref="S280:S343" si="22">+Q280/M280*100</f>
        <v>#DIV/0!</v>
      </c>
    </row>
    <row r="281" spans="1:19" ht="12" hidden="1" customHeight="1" x14ac:dyDescent="0.2">
      <c r="A281" s="167"/>
      <c r="B281" s="167"/>
      <c r="C281" s="167"/>
      <c r="D281" s="167"/>
      <c r="E281" s="167"/>
      <c r="G281" s="170"/>
      <c r="H281" s="248"/>
      <c r="I281" s="170"/>
      <c r="J281" s="200"/>
      <c r="K281" s="200"/>
      <c r="L281" s="167"/>
      <c r="M281" s="157">
        <v>0</v>
      </c>
      <c r="N281" s="157">
        <v>0</v>
      </c>
      <c r="Q281" s="157">
        <f t="shared" si="20"/>
        <v>0</v>
      </c>
      <c r="R281" s="157">
        <f t="shared" si="21"/>
        <v>0</v>
      </c>
      <c r="S281" s="157" t="e">
        <f t="shared" si="22"/>
        <v>#DIV/0!</v>
      </c>
    </row>
    <row r="282" spans="1:19" ht="12" hidden="1" customHeight="1" x14ac:dyDescent="0.2">
      <c r="A282" s="167"/>
      <c r="B282" s="195" t="s">
        <v>720</v>
      </c>
      <c r="C282" s="201" t="s">
        <v>721</v>
      </c>
      <c r="D282" s="167"/>
      <c r="E282" s="167"/>
      <c r="G282" s="199" t="s">
        <v>720</v>
      </c>
      <c r="H282" s="247"/>
      <c r="I282" s="199"/>
      <c r="J282" s="199">
        <v>7</v>
      </c>
      <c r="K282" s="199"/>
      <c r="L282" s="209" t="s">
        <v>721</v>
      </c>
      <c r="M282" s="157">
        <v>0</v>
      </c>
      <c r="N282" s="157">
        <v>0</v>
      </c>
      <c r="Q282" s="157">
        <f t="shared" si="20"/>
        <v>0</v>
      </c>
      <c r="R282" s="157">
        <f t="shared" si="21"/>
        <v>0</v>
      </c>
      <c r="S282" s="157" t="e">
        <f t="shared" si="22"/>
        <v>#DIV/0!</v>
      </c>
    </row>
    <row r="283" spans="1:19" ht="12" hidden="1" customHeight="1" x14ac:dyDescent="0.2">
      <c r="A283" s="167"/>
      <c r="B283" s="167"/>
      <c r="C283" s="167"/>
      <c r="D283" s="167"/>
      <c r="E283" s="167"/>
      <c r="G283" s="170"/>
      <c r="H283" s="248"/>
      <c r="I283" s="170"/>
      <c r="J283" s="200"/>
      <c r="K283" s="200"/>
      <c r="L283" s="170"/>
      <c r="M283" s="157">
        <v>0</v>
      </c>
      <c r="N283" s="157">
        <v>0</v>
      </c>
      <c r="Q283" s="157">
        <f t="shared" si="20"/>
        <v>0</v>
      </c>
      <c r="R283" s="157">
        <f t="shared" si="21"/>
        <v>0</v>
      </c>
      <c r="S283" s="157" t="e">
        <f t="shared" si="22"/>
        <v>#DIV/0!</v>
      </c>
    </row>
    <row r="284" spans="1:19" ht="12" hidden="1" customHeight="1" x14ac:dyDescent="0.2">
      <c r="A284" s="167"/>
      <c r="B284" s="167"/>
      <c r="C284" s="194" t="s">
        <v>722</v>
      </c>
      <c r="D284" s="167" t="s">
        <v>723</v>
      </c>
      <c r="E284" s="167"/>
      <c r="G284" s="199" t="s">
        <v>722</v>
      </c>
      <c r="H284" s="247"/>
      <c r="I284" s="199"/>
      <c r="J284" s="199" t="s">
        <v>724</v>
      </c>
      <c r="K284" s="199"/>
      <c r="L284" s="192" t="s">
        <v>725</v>
      </c>
      <c r="M284" s="157">
        <v>0</v>
      </c>
      <c r="N284" s="157">
        <v>0</v>
      </c>
      <c r="Q284" s="157">
        <f t="shared" si="20"/>
        <v>0</v>
      </c>
      <c r="R284" s="157">
        <f t="shared" si="21"/>
        <v>0</v>
      </c>
      <c r="S284" s="157" t="e">
        <f t="shared" si="22"/>
        <v>#DIV/0!</v>
      </c>
    </row>
    <row r="285" spans="1:19" ht="12" hidden="1" customHeight="1" x14ac:dyDescent="0.2">
      <c r="A285" s="167"/>
      <c r="B285" s="167"/>
      <c r="C285" s="194"/>
      <c r="D285" s="167"/>
      <c r="E285" s="167"/>
      <c r="G285" s="200" t="s">
        <v>722</v>
      </c>
      <c r="H285" s="248"/>
      <c r="I285" s="200"/>
      <c r="J285" s="200" t="s">
        <v>726</v>
      </c>
      <c r="K285" s="200"/>
      <c r="L285" s="170" t="s">
        <v>727</v>
      </c>
      <c r="M285" s="157">
        <v>0</v>
      </c>
      <c r="N285" s="157">
        <v>0</v>
      </c>
      <c r="Q285" s="157">
        <f t="shared" si="20"/>
        <v>0</v>
      </c>
      <c r="R285" s="157">
        <f t="shared" si="21"/>
        <v>0</v>
      </c>
      <c r="S285" s="157" t="e">
        <f t="shared" si="22"/>
        <v>#DIV/0!</v>
      </c>
    </row>
    <row r="286" spans="1:19" ht="12" hidden="1" customHeight="1" x14ac:dyDescent="0.2">
      <c r="A286" s="167"/>
      <c r="B286" s="167"/>
      <c r="C286" s="194"/>
      <c r="D286" s="167"/>
      <c r="E286" s="167"/>
      <c r="G286" s="200" t="s">
        <v>722</v>
      </c>
      <c r="H286" s="248"/>
      <c r="I286" s="200"/>
      <c r="J286" s="200" t="s">
        <v>728</v>
      </c>
      <c r="K286" s="200"/>
      <c r="L286" s="170" t="s">
        <v>729</v>
      </c>
      <c r="M286" s="157">
        <v>0</v>
      </c>
      <c r="N286" s="157">
        <v>0</v>
      </c>
      <c r="Q286" s="157">
        <f t="shared" si="20"/>
        <v>0</v>
      </c>
      <c r="R286" s="157">
        <f t="shared" si="21"/>
        <v>0</v>
      </c>
      <c r="S286" s="157" t="e">
        <f t="shared" si="22"/>
        <v>#DIV/0!</v>
      </c>
    </row>
    <row r="287" spans="1:19" ht="12" hidden="1" customHeight="1" x14ac:dyDescent="0.2">
      <c r="A287" s="167"/>
      <c r="B287" s="167"/>
      <c r="C287" s="194"/>
      <c r="D287" s="167"/>
      <c r="E287" s="167"/>
      <c r="G287" s="200" t="s">
        <v>722</v>
      </c>
      <c r="H287" s="248"/>
      <c r="I287" s="200"/>
      <c r="J287" s="200" t="s">
        <v>730</v>
      </c>
      <c r="K287" s="200"/>
      <c r="L287" s="170" t="s">
        <v>731</v>
      </c>
      <c r="M287" s="157">
        <v>0</v>
      </c>
      <c r="N287" s="157">
        <v>0</v>
      </c>
      <c r="Q287" s="157">
        <f t="shared" si="20"/>
        <v>0</v>
      </c>
      <c r="R287" s="157">
        <f t="shared" si="21"/>
        <v>0</v>
      </c>
      <c r="S287" s="157" t="e">
        <f t="shared" si="22"/>
        <v>#DIV/0!</v>
      </c>
    </row>
    <row r="288" spans="1:19" ht="12" hidden="1" customHeight="1" x14ac:dyDescent="0.2">
      <c r="A288" s="167"/>
      <c r="B288" s="167"/>
      <c r="C288" s="194"/>
      <c r="D288" s="167"/>
      <c r="E288" s="167"/>
      <c r="G288" s="200" t="s">
        <v>722</v>
      </c>
      <c r="H288" s="248"/>
      <c r="I288" s="200"/>
      <c r="J288" s="200" t="s">
        <v>732</v>
      </c>
      <c r="K288" s="200"/>
      <c r="L288" s="170" t="s">
        <v>733</v>
      </c>
      <c r="M288" s="157">
        <v>0</v>
      </c>
      <c r="N288" s="157">
        <v>0</v>
      </c>
      <c r="Q288" s="157">
        <f t="shared" si="20"/>
        <v>0</v>
      </c>
      <c r="R288" s="157">
        <f t="shared" si="21"/>
        <v>0</v>
      </c>
      <c r="S288" s="157" t="e">
        <f t="shared" si="22"/>
        <v>#DIV/0!</v>
      </c>
    </row>
    <row r="289" spans="1:19" ht="12" hidden="1" customHeight="1" x14ac:dyDescent="0.2">
      <c r="A289" s="167"/>
      <c r="B289" s="167"/>
      <c r="C289" s="194"/>
      <c r="D289" s="167"/>
      <c r="E289" s="167"/>
      <c r="G289" s="200" t="s">
        <v>722</v>
      </c>
      <c r="H289" s="248"/>
      <c r="I289" s="200"/>
      <c r="J289" s="200" t="s">
        <v>734</v>
      </c>
      <c r="K289" s="200"/>
      <c r="L289" s="170" t="s">
        <v>735</v>
      </c>
      <c r="M289" s="157">
        <v>0</v>
      </c>
      <c r="N289" s="157">
        <v>0</v>
      </c>
      <c r="Q289" s="157">
        <f t="shared" si="20"/>
        <v>0</v>
      </c>
      <c r="R289" s="157">
        <f t="shared" si="21"/>
        <v>0</v>
      </c>
      <c r="S289" s="157" t="e">
        <f t="shared" si="22"/>
        <v>#DIV/0!</v>
      </c>
    </row>
    <row r="290" spans="1:19" ht="12" hidden="1" customHeight="1" x14ac:dyDescent="0.2">
      <c r="A290" s="167"/>
      <c r="B290" s="167"/>
      <c r="C290" s="194"/>
      <c r="D290" s="167"/>
      <c r="E290" s="167"/>
      <c r="G290" s="200" t="s">
        <v>722</v>
      </c>
      <c r="H290" s="248"/>
      <c r="I290" s="200"/>
      <c r="J290" s="200" t="s">
        <v>736</v>
      </c>
      <c r="K290" s="200"/>
      <c r="L290" s="170" t="s">
        <v>737</v>
      </c>
      <c r="M290" s="157">
        <v>0</v>
      </c>
      <c r="N290" s="157">
        <v>0</v>
      </c>
      <c r="Q290" s="157">
        <f t="shared" si="20"/>
        <v>0</v>
      </c>
      <c r="R290" s="157">
        <f t="shared" si="21"/>
        <v>0</v>
      </c>
      <c r="S290" s="157" t="e">
        <f t="shared" si="22"/>
        <v>#DIV/0!</v>
      </c>
    </row>
    <row r="291" spans="1:19" ht="12" hidden="1" customHeight="1" x14ac:dyDescent="0.2">
      <c r="A291" s="167"/>
      <c r="B291" s="167"/>
      <c r="C291" s="194"/>
      <c r="D291" s="167"/>
      <c r="E291" s="167"/>
      <c r="G291" s="200" t="s">
        <v>722</v>
      </c>
      <c r="H291" s="248"/>
      <c r="I291" s="200"/>
      <c r="J291" s="200" t="s">
        <v>738</v>
      </c>
      <c r="K291" s="200"/>
      <c r="L291" s="170" t="s">
        <v>739</v>
      </c>
      <c r="M291" s="157">
        <v>0</v>
      </c>
      <c r="N291" s="157">
        <v>0</v>
      </c>
      <c r="Q291" s="157">
        <f t="shared" si="20"/>
        <v>0</v>
      </c>
      <c r="R291" s="157">
        <f t="shared" si="21"/>
        <v>0</v>
      </c>
      <c r="S291" s="157" t="e">
        <f t="shared" si="22"/>
        <v>#DIV/0!</v>
      </c>
    </row>
    <row r="292" spans="1:19" s="167" customFormat="1" ht="12" hidden="1" customHeight="1" x14ac:dyDescent="0.2">
      <c r="C292" s="194"/>
      <c r="F292" s="157"/>
      <c r="G292" s="170"/>
      <c r="H292" s="248"/>
      <c r="I292" s="170"/>
      <c r="J292" s="200"/>
      <c r="K292" s="200"/>
      <c r="L292" s="170"/>
      <c r="M292" s="157">
        <v>0</v>
      </c>
      <c r="N292" s="157">
        <v>0</v>
      </c>
      <c r="O292" s="157"/>
      <c r="P292" s="157"/>
      <c r="Q292" s="157">
        <f t="shared" si="20"/>
        <v>0</v>
      </c>
      <c r="R292" s="157">
        <f t="shared" si="21"/>
        <v>0</v>
      </c>
      <c r="S292" s="157" t="e">
        <f t="shared" si="22"/>
        <v>#DIV/0!</v>
      </c>
    </row>
    <row r="293" spans="1:19" ht="12" hidden="1" customHeight="1" x14ac:dyDescent="0.2">
      <c r="A293" s="167"/>
      <c r="B293" s="167"/>
      <c r="C293" s="194" t="s">
        <v>740</v>
      </c>
      <c r="D293" s="167" t="s">
        <v>741</v>
      </c>
      <c r="E293" s="167"/>
      <c r="G293" s="195" t="s">
        <v>740</v>
      </c>
      <c r="H293" s="246"/>
      <c r="I293" s="195"/>
      <c r="J293" s="199" t="s">
        <v>742</v>
      </c>
      <c r="K293" s="199"/>
      <c r="L293" s="192" t="s">
        <v>743</v>
      </c>
      <c r="M293" s="157">
        <v>0</v>
      </c>
      <c r="N293" s="157">
        <v>0</v>
      </c>
      <c r="Q293" s="157">
        <f t="shared" si="20"/>
        <v>0</v>
      </c>
      <c r="R293" s="157">
        <f t="shared" si="21"/>
        <v>0</v>
      </c>
      <c r="S293" s="157" t="e">
        <f t="shared" si="22"/>
        <v>#DIV/0!</v>
      </c>
    </row>
    <row r="294" spans="1:19" ht="12" hidden="1" customHeight="1" x14ac:dyDescent="0.2">
      <c r="A294" s="167"/>
      <c r="B294" s="167"/>
      <c r="C294" s="194"/>
      <c r="D294" s="167" t="s">
        <v>3</v>
      </c>
      <c r="E294" s="167"/>
      <c r="G294" s="194" t="s">
        <v>740</v>
      </c>
      <c r="H294" s="245"/>
      <c r="I294" s="194"/>
      <c r="J294" s="200" t="s">
        <v>744</v>
      </c>
      <c r="K294" s="200"/>
      <c r="L294" s="170" t="s">
        <v>745</v>
      </c>
      <c r="M294" s="157">
        <v>0</v>
      </c>
      <c r="N294" s="157">
        <v>0</v>
      </c>
      <c r="Q294" s="157">
        <f t="shared" si="20"/>
        <v>0</v>
      </c>
      <c r="R294" s="157">
        <f t="shared" si="21"/>
        <v>0</v>
      </c>
      <c r="S294" s="157" t="e">
        <f t="shared" si="22"/>
        <v>#DIV/0!</v>
      </c>
    </row>
    <row r="295" spans="1:19" ht="12" hidden="1" customHeight="1" x14ac:dyDescent="0.2">
      <c r="A295" s="167"/>
      <c r="B295" s="167"/>
      <c r="C295" s="194"/>
      <c r="D295" s="167"/>
      <c r="E295" s="167"/>
      <c r="G295" s="194" t="s">
        <v>740</v>
      </c>
      <c r="H295" s="245"/>
      <c r="I295" s="194"/>
      <c r="J295" s="199" t="s">
        <v>746</v>
      </c>
      <c r="K295" s="199"/>
      <c r="L295" s="192" t="s">
        <v>747</v>
      </c>
      <c r="M295" s="157">
        <v>0</v>
      </c>
      <c r="N295" s="157">
        <v>0</v>
      </c>
      <c r="Q295" s="157">
        <f t="shared" si="20"/>
        <v>0</v>
      </c>
      <c r="R295" s="157">
        <f t="shared" si="21"/>
        <v>0</v>
      </c>
      <c r="S295" s="157" t="e">
        <f t="shared" si="22"/>
        <v>#DIV/0!</v>
      </c>
    </row>
    <row r="296" spans="1:19" ht="12" hidden="1" customHeight="1" x14ac:dyDescent="0.2">
      <c r="A296" s="167"/>
      <c r="B296" s="167"/>
      <c r="C296" s="194"/>
      <c r="D296" s="167"/>
      <c r="E296" s="167"/>
      <c r="F296" s="168"/>
      <c r="G296" s="194" t="s">
        <v>740</v>
      </c>
      <c r="H296" s="245"/>
      <c r="I296" s="194"/>
      <c r="J296" s="200" t="s">
        <v>748</v>
      </c>
      <c r="K296" s="200"/>
      <c r="L296" s="170" t="s">
        <v>749</v>
      </c>
      <c r="M296" s="157">
        <v>0</v>
      </c>
      <c r="N296" s="157">
        <v>0</v>
      </c>
      <c r="Q296" s="157">
        <f t="shared" si="20"/>
        <v>0</v>
      </c>
      <c r="R296" s="157">
        <f t="shared" si="21"/>
        <v>0</v>
      </c>
      <c r="S296" s="157" t="e">
        <f t="shared" si="22"/>
        <v>#DIV/0!</v>
      </c>
    </row>
    <row r="297" spans="1:19" ht="12" hidden="1" customHeight="1" x14ac:dyDescent="0.2">
      <c r="A297" s="167"/>
      <c r="B297" s="167"/>
      <c r="C297" s="194"/>
      <c r="D297" s="167"/>
      <c r="E297" s="167"/>
      <c r="F297" s="168"/>
      <c r="G297" s="194" t="s">
        <v>740</v>
      </c>
      <c r="H297" s="245"/>
      <c r="I297" s="194"/>
      <c r="J297" s="200" t="s">
        <v>750</v>
      </c>
      <c r="K297" s="200"/>
      <c r="L297" s="170" t="s">
        <v>751</v>
      </c>
      <c r="M297" s="157">
        <v>0</v>
      </c>
      <c r="N297" s="157">
        <v>0</v>
      </c>
      <c r="Q297" s="157">
        <f t="shared" si="20"/>
        <v>0</v>
      </c>
      <c r="R297" s="157">
        <f t="shared" si="21"/>
        <v>0</v>
      </c>
      <c r="S297" s="157" t="e">
        <f t="shared" si="22"/>
        <v>#DIV/0!</v>
      </c>
    </row>
    <row r="298" spans="1:19" ht="12" hidden="1" customHeight="1" x14ac:dyDescent="0.2">
      <c r="A298" s="167"/>
      <c r="B298" s="167"/>
      <c r="C298" s="194"/>
      <c r="D298" s="167"/>
      <c r="E298" s="167"/>
      <c r="G298" s="194" t="s">
        <v>740</v>
      </c>
      <c r="H298" s="245"/>
      <c r="I298" s="194"/>
      <c r="J298" s="200" t="s">
        <v>752</v>
      </c>
      <c r="K298" s="200"/>
      <c r="L298" s="170" t="s">
        <v>753</v>
      </c>
      <c r="M298" s="157">
        <v>0</v>
      </c>
      <c r="N298" s="157">
        <v>0</v>
      </c>
      <c r="Q298" s="157">
        <f t="shared" si="20"/>
        <v>0</v>
      </c>
      <c r="R298" s="157">
        <f t="shared" si="21"/>
        <v>0</v>
      </c>
      <c r="S298" s="157" t="e">
        <f t="shared" si="22"/>
        <v>#DIV/0!</v>
      </c>
    </row>
    <row r="299" spans="1:19" ht="12" hidden="1" customHeight="1" x14ac:dyDescent="0.2">
      <c r="A299" s="167"/>
      <c r="B299" s="167"/>
      <c r="C299" s="194"/>
      <c r="D299" s="167" t="s">
        <v>3</v>
      </c>
      <c r="E299" s="167"/>
      <c r="G299" s="194" t="s">
        <v>740</v>
      </c>
      <c r="H299" s="245"/>
      <c r="I299" s="194"/>
      <c r="J299" s="200" t="s">
        <v>754</v>
      </c>
      <c r="K299" s="200"/>
      <c r="L299" s="170" t="s">
        <v>755</v>
      </c>
      <c r="M299" s="157">
        <v>0</v>
      </c>
      <c r="N299" s="157">
        <v>0</v>
      </c>
      <c r="Q299" s="157">
        <f t="shared" si="20"/>
        <v>0</v>
      </c>
      <c r="R299" s="157">
        <f t="shared" si="21"/>
        <v>0</v>
      </c>
      <c r="S299" s="157" t="e">
        <f t="shared" si="22"/>
        <v>#DIV/0!</v>
      </c>
    </row>
    <row r="300" spans="1:19" ht="12" hidden="1" customHeight="1" x14ac:dyDescent="0.2">
      <c r="A300" s="167"/>
      <c r="B300" s="167"/>
      <c r="C300" s="194"/>
      <c r="D300" s="167"/>
      <c r="E300" s="167"/>
      <c r="G300" s="194" t="s">
        <v>740</v>
      </c>
      <c r="H300" s="245"/>
      <c r="I300" s="194"/>
      <c r="J300" s="199" t="s">
        <v>756</v>
      </c>
      <c r="K300" s="199"/>
      <c r="L300" s="192" t="s">
        <v>757</v>
      </c>
      <c r="M300" s="157">
        <v>0</v>
      </c>
      <c r="N300" s="157">
        <v>0</v>
      </c>
      <c r="Q300" s="157">
        <f t="shared" si="20"/>
        <v>0</v>
      </c>
      <c r="R300" s="157">
        <f t="shared" si="21"/>
        <v>0</v>
      </c>
      <c r="S300" s="157" t="e">
        <f t="shared" si="22"/>
        <v>#DIV/0!</v>
      </c>
    </row>
    <row r="301" spans="1:19" ht="12" hidden="1" customHeight="1" x14ac:dyDescent="0.2">
      <c r="A301" s="201" t="s">
        <v>3</v>
      </c>
      <c r="B301" s="167"/>
      <c r="C301" s="194"/>
      <c r="D301" s="167"/>
      <c r="E301" s="167"/>
      <c r="G301" s="194" t="s">
        <v>740</v>
      </c>
      <c r="H301" s="245"/>
      <c r="I301" s="194"/>
      <c r="J301" s="200" t="s">
        <v>758</v>
      </c>
      <c r="K301" s="200"/>
      <c r="L301" s="170" t="s">
        <v>759</v>
      </c>
      <c r="M301" s="157">
        <v>0</v>
      </c>
      <c r="N301" s="157">
        <v>0</v>
      </c>
      <c r="Q301" s="157">
        <f t="shared" si="20"/>
        <v>0</v>
      </c>
      <c r="R301" s="157">
        <f t="shared" si="21"/>
        <v>0</v>
      </c>
      <c r="S301" s="157" t="e">
        <f t="shared" si="22"/>
        <v>#DIV/0!</v>
      </c>
    </row>
    <row r="302" spans="1:19" ht="12" hidden="1" customHeight="1" x14ac:dyDescent="0.2">
      <c r="A302" s="167"/>
      <c r="B302" s="167"/>
      <c r="C302" s="194"/>
      <c r="D302" s="167"/>
      <c r="E302" s="167"/>
      <c r="G302" s="170"/>
      <c r="H302" s="248"/>
      <c r="I302" s="170"/>
      <c r="J302" s="200"/>
      <c r="K302" s="200"/>
      <c r="L302" s="170"/>
      <c r="M302" s="157">
        <v>0</v>
      </c>
      <c r="N302" s="157">
        <v>0</v>
      </c>
      <c r="Q302" s="157">
        <f t="shared" si="20"/>
        <v>0</v>
      </c>
      <c r="R302" s="157">
        <f t="shared" si="21"/>
        <v>0</v>
      </c>
      <c r="S302" s="157" t="e">
        <f t="shared" si="22"/>
        <v>#DIV/0!</v>
      </c>
    </row>
    <row r="303" spans="1:19" ht="12" hidden="1" customHeight="1" x14ac:dyDescent="0.2">
      <c r="G303" s="181"/>
      <c r="H303" s="224"/>
      <c r="I303" s="181"/>
      <c r="J303" s="181"/>
      <c r="K303" s="181"/>
      <c r="M303" s="157">
        <v>0</v>
      </c>
      <c r="N303" s="157">
        <v>0</v>
      </c>
      <c r="Q303" s="157">
        <f t="shared" si="20"/>
        <v>0</v>
      </c>
      <c r="R303" s="157">
        <f t="shared" si="21"/>
        <v>0</v>
      </c>
      <c r="S303" s="157" t="e">
        <f t="shared" si="22"/>
        <v>#DIV/0!</v>
      </c>
    </row>
    <row r="304" spans="1:19" ht="12" hidden="1" customHeight="1" thickBot="1" x14ac:dyDescent="0.25">
      <c r="A304" s="204"/>
      <c r="B304" s="204"/>
      <c r="C304" s="204"/>
      <c r="D304" s="204"/>
      <c r="E304" s="204"/>
      <c r="F304" s="205"/>
      <c r="G304" s="207"/>
      <c r="H304" s="257"/>
      <c r="I304" s="207"/>
      <c r="J304" s="206"/>
      <c r="K304" s="206"/>
      <c r="L304" s="222"/>
      <c r="M304" s="157">
        <v>0</v>
      </c>
      <c r="N304" s="157">
        <v>0</v>
      </c>
      <c r="Q304" s="157">
        <f t="shared" si="20"/>
        <v>0</v>
      </c>
      <c r="R304" s="157">
        <f t="shared" si="21"/>
        <v>0</v>
      </c>
      <c r="S304" s="157" t="e">
        <f t="shared" si="22"/>
        <v>#DIV/0!</v>
      </c>
    </row>
    <row r="305" spans="1:19" ht="12" hidden="1" customHeight="1" x14ac:dyDescent="0.2">
      <c r="A305" s="167"/>
      <c r="B305" s="167"/>
      <c r="C305" s="167"/>
      <c r="D305" s="167"/>
      <c r="E305" s="167"/>
      <c r="F305" s="168"/>
      <c r="G305" s="194"/>
      <c r="H305" s="245"/>
      <c r="I305" s="194"/>
      <c r="J305" s="200"/>
      <c r="K305" s="200"/>
      <c r="L305" s="170"/>
      <c r="M305" s="157">
        <v>0</v>
      </c>
      <c r="N305" s="157">
        <v>0</v>
      </c>
      <c r="Q305" s="157">
        <f t="shared" si="20"/>
        <v>0</v>
      </c>
      <c r="R305" s="157">
        <f t="shared" si="21"/>
        <v>0</v>
      </c>
      <c r="S305" s="157" t="e">
        <f t="shared" si="22"/>
        <v>#DIV/0!</v>
      </c>
    </row>
    <row r="306" spans="1:19" ht="12" hidden="1" customHeight="1" x14ac:dyDescent="0.2">
      <c r="A306" s="167"/>
      <c r="B306" s="167"/>
      <c r="C306" s="194" t="s">
        <v>760</v>
      </c>
      <c r="D306" s="167" t="s">
        <v>761</v>
      </c>
      <c r="E306" s="167"/>
      <c r="G306" s="195" t="s">
        <v>760</v>
      </c>
      <c r="H306" s="246"/>
      <c r="I306" s="195"/>
      <c r="J306" s="199" t="s">
        <v>762</v>
      </c>
      <c r="K306" s="199"/>
      <c r="L306" s="192" t="s">
        <v>763</v>
      </c>
      <c r="M306" s="157">
        <v>0</v>
      </c>
      <c r="N306" s="157">
        <v>0</v>
      </c>
      <c r="Q306" s="157">
        <f t="shared" si="20"/>
        <v>0</v>
      </c>
      <c r="R306" s="157">
        <f t="shared" si="21"/>
        <v>0</v>
      </c>
      <c r="S306" s="157" t="e">
        <f t="shared" si="22"/>
        <v>#DIV/0!</v>
      </c>
    </row>
    <row r="307" spans="1:19" ht="12" hidden="1" customHeight="1" x14ac:dyDescent="0.2">
      <c r="A307" s="167"/>
      <c r="B307" s="167"/>
      <c r="C307" s="167"/>
      <c r="D307" s="167"/>
      <c r="E307" s="167"/>
      <c r="F307" s="168"/>
      <c r="G307" s="194" t="s">
        <v>760</v>
      </c>
      <c r="H307" s="245"/>
      <c r="I307" s="194"/>
      <c r="J307" s="200" t="s">
        <v>764</v>
      </c>
      <c r="K307" s="200"/>
      <c r="L307" s="170" t="s">
        <v>765</v>
      </c>
      <c r="M307" s="157">
        <v>0</v>
      </c>
      <c r="N307" s="157">
        <v>0</v>
      </c>
      <c r="Q307" s="157">
        <f t="shared" si="20"/>
        <v>0</v>
      </c>
      <c r="R307" s="157">
        <f t="shared" si="21"/>
        <v>0</v>
      </c>
      <c r="S307" s="157" t="e">
        <f t="shared" si="22"/>
        <v>#DIV/0!</v>
      </c>
    </row>
    <row r="308" spans="1:19" ht="12" hidden="1" customHeight="1" x14ac:dyDescent="0.2">
      <c r="A308" s="167"/>
      <c r="B308" s="167"/>
      <c r="C308" s="167"/>
      <c r="D308" s="167"/>
      <c r="E308" s="167"/>
      <c r="G308" s="194" t="s">
        <v>760</v>
      </c>
      <c r="H308" s="245"/>
      <c r="I308" s="194"/>
      <c r="J308" s="200" t="s">
        <v>766</v>
      </c>
      <c r="K308" s="200"/>
      <c r="L308" s="170" t="s">
        <v>767</v>
      </c>
      <c r="M308" s="157">
        <v>0</v>
      </c>
      <c r="N308" s="157">
        <v>0</v>
      </c>
      <c r="Q308" s="157">
        <f t="shared" si="20"/>
        <v>0</v>
      </c>
      <c r="R308" s="157">
        <f t="shared" si="21"/>
        <v>0</v>
      </c>
      <c r="S308" s="157" t="e">
        <f t="shared" si="22"/>
        <v>#DIV/0!</v>
      </c>
    </row>
    <row r="309" spans="1:19" ht="12" hidden="1" customHeight="1" x14ac:dyDescent="0.2">
      <c r="A309" s="167"/>
      <c r="B309" s="167"/>
      <c r="C309" s="167"/>
      <c r="D309" s="167"/>
      <c r="E309" s="167"/>
      <c r="G309" s="208"/>
      <c r="H309" s="247"/>
      <c r="I309" s="208"/>
      <c r="J309" s="199"/>
      <c r="K309" s="199"/>
      <c r="L309" s="167"/>
      <c r="M309" s="157">
        <v>0</v>
      </c>
      <c r="N309" s="157">
        <v>0</v>
      </c>
      <c r="Q309" s="157">
        <f t="shared" si="20"/>
        <v>0</v>
      </c>
      <c r="R309" s="157">
        <f t="shared" si="21"/>
        <v>0</v>
      </c>
      <c r="S309" s="157" t="e">
        <f t="shared" si="22"/>
        <v>#DIV/0!</v>
      </c>
    </row>
    <row r="310" spans="1:19" ht="12" hidden="1" customHeight="1" x14ac:dyDescent="0.2">
      <c r="A310" s="167"/>
      <c r="B310" s="167"/>
      <c r="C310" s="167"/>
      <c r="D310" s="201"/>
      <c r="E310" s="201"/>
      <c r="G310" s="170"/>
      <c r="H310" s="248"/>
      <c r="I310" s="170"/>
      <c r="J310" s="200"/>
      <c r="K310" s="200"/>
      <c r="L310" s="170"/>
      <c r="M310" s="157">
        <v>0</v>
      </c>
      <c r="N310" s="157">
        <v>0</v>
      </c>
      <c r="Q310" s="157">
        <f t="shared" si="20"/>
        <v>0</v>
      </c>
      <c r="R310" s="157">
        <f t="shared" si="21"/>
        <v>0</v>
      </c>
      <c r="S310" s="157" t="e">
        <f t="shared" si="22"/>
        <v>#DIV/0!</v>
      </c>
    </row>
    <row r="311" spans="1:19" ht="12" hidden="1" customHeight="1" x14ac:dyDescent="0.2">
      <c r="A311" s="195">
        <v>3</v>
      </c>
      <c r="B311" s="201" t="s">
        <v>768</v>
      </c>
      <c r="C311" s="167"/>
      <c r="D311" s="201"/>
      <c r="E311" s="201"/>
      <c r="G311" s="208">
        <v>3</v>
      </c>
      <c r="H311" s="247"/>
      <c r="I311" s="208"/>
      <c r="J311" s="199">
        <v>4</v>
      </c>
      <c r="K311" s="199"/>
      <c r="L311" s="209" t="s">
        <v>769</v>
      </c>
      <c r="M311" s="157">
        <v>0</v>
      </c>
      <c r="N311" s="157">
        <v>0</v>
      </c>
      <c r="Q311" s="157">
        <f t="shared" si="20"/>
        <v>0</v>
      </c>
      <c r="R311" s="157">
        <f t="shared" si="21"/>
        <v>0</v>
      </c>
      <c r="S311" s="157" t="e">
        <f t="shared" si="22"/>
        <v>#DIV/0!</v>
      </c>
    </row>
    <row r="312" spans="1:19" ht="12" hidden="1" customHeight="1" x14ac:dyDescent="0.2">
      <c r="A312" s="167"/>
      <c r="B312" s="201" t="s">
        <v>3</v>
      </c>
      <c r="C312" s="201"/>
      <c r="D312" s="167"/>
      <c r="E312" s="167"/>
      <c r="G312" s="170"/>
      <c r="H312" s="248"/>
      <c r="I312" s="170"/>
      <c r="J312" s="200"/>
      <c r="K312" s="200"/>
      <c r="L312" s="170"/>
      <c r="M312" s="157">
        <v>0</v>
      </c>
      <c r="N312" s="157">
        <v>0</v>
      </c>
      <c r="Q312" s="157">
        <f t="shared" si="20"/>
        <v>0</v>
      </c>
      <c r="R312" s="157">
        <f t="shared" si="21"/>
        <v>0</v>
      </c>
      <c r="S312" s="157" t="e">
        <f t="shared" si="22"/>
        <v>#DIV/0!</v>
      </c>
    </row>
    <row r="313" spans="1:19" ht="12" hidden="1" customHeight="1" x14ac:dyDescent="0.2">
      <c r="A313" s="167"/>
      <c r="B313" s="195" t="s">
        <v>770</v>
      </c>
      <c r="C313" s="223" t="s">
        <v>771</v>
      </c>
      <c r="D313" s="167"/>
      <c r="G313" s="199" t="s">
        <v>770</v>
      </c>
      <c r="H313" s="247"/>
      <c r="I313" s="199"/>
      <c r="J313" s="199" t="s">
        <v>772</v>
      </c>
      <c r="K313" s="199"/>
      <c r="L313" s="209" t="s">
        <v>773</v>
      </c>
      <c r="M313" s="157">
        <v>0</v>
      </c>
      <c r="N313" s="157">
        <v>0</v>
      </c>
      <c r="Q313" s="157">
        <f t="shared" si="20"/>
        <v>0</v>
      </c>
      <c r="R313" s="157">
        <f t="shared" si="21"/>
        <v>0</v>
      </c>
      <c r="S313" s="157" t="e">
        <f t="shared" si="22"/>
        <v>#DIV/0!</v>
      </c>
    </row>
    <row r="314" spans="1:19" ht="12" hidden="1" customHeight="1" x14ac:dyDescent="0.2">
      <c r="A314" s="167"/>
      <c r="B314" s="158"/>
      <c r="C314" s="167"/>
      <c r="D314" s="167"/>
      <c r="E314" s="167"/>
      <c r="G314" s="200" t="s">
        <v>770</v>
      </c>
      <c r="H314" s="248"/>
      <c r="I314" s="200"/>
      <c r="J314" s="200" t="s">
        <v>774</v>
      </c>
      <c r="K314" s="200"/>
      <c r="L314" s="170" t="s">
        <v>775</v>
      </c>
      <c r="M314" s="157">
        <v>0</v>
      </c>
      <c r="N314" s="157">
        <v>0</v>
      </c>
      <c r="Q314" s="157">
        <f t="shared" si="20"/>
        <v>0</v>
      </c>
      <c r="R314" s="157">
        <f t="shared" si="21"/>
        <v>0</v>
      </c>
      <c r="S314" s="157" t="e">
        <f t="shared" si="22"/>
        <v>#DIV/0!</v>
      </c>
    </row>
    <row r="315" spans="1:19" ht="12" hidden="1" customHeight="1" x14ac:dyDescent="0.2">
      <c r="A315" s="167"/>
      <c r="E315" s="167"/>
      <c r="G315" s="200" t="s">
        <v>770</v>
      </c>
      <c r="H315" s="248"/>
      <c r="I315" s="200"/>
      <c r="J315" s="200" t="s">
        <v>776</v>
      </c>
      <c r="K315" s="200"/>
      <c r="L315" s="170" t="s">
        <v>777</v>
      </c>
      <c r="M315" s="157">
        <v>0</v>
      </c>
      <c r="N315" s="157">
        <v>0</v>
      </c>
      <c r="Q315" s="157">
        <f t="shared" si="20"/>
        <v>0</v>
      </c>
      <c r="R315" s="157">
        <f t="shared" si="21"/>
        <v>0</v>
      </c>
      <c r="S315" s="157" t="e">
        <f t="shared" si="22"/>
        <v>#DIV/0!</v>
      </c>
    </row>
    <row r="316" spans="1:19" ht="12" hidden="1" customHeight="1" x14ac:dyDescent="0.2">
      <c r="A316" s="167"/>
      <c r="B316" s="158"/>
      <c r="C316" s="167"/>
      <c r="D316" s="167"/>
      <c r="E316" s="167"/>
      <c r="G316" s="200" t="s">
        <v>770</v>
      </c>
      <c r="H316" s="248"/>
      <c r="I316" s="200"/>
      <c r="J316" s="200" t="s">
        <v>778</v>
      </c>
      <c r="K316" s="200"/>
      <c r="L316" s="170" t="s">
        <v>779</v>
      </c>
      <c r="M316" s="157">
        <v>0</v>
      </c>
      <c r="N316" s="157">
        <v>0</v>
      </c>
      <c r="Q316" s="157">
        <f t="shared" si="20"/>
        <v>0</v>
      </c>
      <c r="R316" s="157">
        <f t="shared" si="21"/>
        <v>0</v>
      </c>
      <c r="S316" s="157" t="e">
        <f t="shared" si="22"/>
        <v>#DIV/0!</v>
      </c>
    </row>
    <row r="317" spans="1:19" ht="12" hidden="1" customHeight="1" x14ac:dyDescent="0.2">
      <c r="A317" s="167"/>
      <c r="B317" s="158"/>
      <c r="C317" s="167"/>
      <c r="D317" s="167"/>
      <c r="E317" s="167"/>
      <c r="G317" s="200" t="s">
        <v>770</v>
      </c>
      <c r="H317" s="248"/>
      <c r="I317" s="200"/>
      <c r="J317" s="200" t="s">
        <v>780</v>
      </c>
      <c r="K317" s="200"/>
      <c r="L317" s="170" t="s">
        <v>781</v>
      </c>
      <c r="M317" s="157">
        <v>0</v>
      </c>
      <c r="N317" s="157">
        <v>0</v>
      </c>
      <c r="Q317" s="157">
        <f t="shared" si="20"/>
        <v>0</v>
      </c>
      <c r="R317" s="157">
        <f t="shared" si="21"/>
        <v>0</v>
      </c>
      <c r="S317" s="157" t="e">
        <f t="shared" si="22"/>
        <v>#DIV/0!</v>
      </c>
    </row>
    <row r="318" spans="1:19" ht="12" hidden="1" customHeight="1" x14ac:dyDescent="0.2">
      <c r="A318" s="167"/>
      <c r="B318" s="158"/>
      <c r="C318" s="167"/>
      <c r="D318" s="167"/>
      <c r="E318" s="167"/>
      <c r="G318" s="200" t="s">
        <v>770</v>
      </c>
      <c r="H318" s="248"/>
      <c r="I318" s="200"/>
      <c r="J318" s="200" t="s">
        <v>782</v>
      </c>
      <c r="K318" s="200"/>
      <c r="L318" s="170" t="s">
        <v>783</v>
      </c>
      <c r="M318" s="157">
        <v>0</v>
      </c>
      <c r="N318" s="157">
        <v>0</v>
      </c>
      <c r="Q318" s="157">
        <f t="shared" si="20"/>
        <v>0</v>
      </c>
      <c r="R318" s="157">
        <f t="shared" si="21"/>
        <v>0</v>
      </c>
      <c r="S318" s="157" t="e">
        <f t="shared" si="22"/>
        <v>#DIV/0!</v>
      </c>
    </row>
    <row r="319" spans="1:19" ht="12" hidden="1" customHeight="1" x14ac:dyDescent="0.2">
      <c r="A319" s="167"/>
      <c r="B319" s="158"/>
      <c r="C319" s="167"/>
      <c r="D319" s="167"/>
      <c r="E319" s="167"/>
      <c r="G319" s="200" t="s">
        <v>770</v>
      </c>
      <c r="H319" s="248"/>
      <c r="I319" s="200"/>
      <c r="J319" s="200" t="s">
        <v>784</v>
      </c>
      <c r="K319" s="200"/>
      <c r="L319" s="170" t="s">
        <v>785</v>
      </c>
      <c r="M319" s="157">
        <v>0</v>
      </c>
      <c r="N319" s="157">
        <v>0</v>
      </c>
      <c r="Q319" s="157">
        <f t="shared" si="20"/>
        <v>0</v>
      </c>
      <c r="R319" s="157">
        <f t="shared" si="21"/>
        <v>0</v>
      </c>
      <c r="S319" s="157" t="e">
        <f t="shared" si="22"/>
        <v>#DIV/0!</v>
      </c>
    </row>
    <row r="320" spans="1:19" ht="12" hidden="1" customHeight="1" x14ac:dyDescent="0.2">
      <c r="A320" s="167"/>
      <c r="B320" s="158"/>
      <c r="C320" s="167"/>
      <c r="D320" s="167"/>
      <c r="E320" s="167"/>
      <c r="G320" s="200" t="s">
        <v>770</v>
      </c>
      <c r="H320" s="248"/>
      <c r="I320" s="200"/>
      <c r="J320" s="200" t="s">
        <v>786</v>
      </c>
      <c r="K320" s="200"/>
      <c r="L320" s="170" t="s">
        <v>787</v>
      </c>
      <c r="M320" s="157">
        <v>0</v>
      </c>
      <c r="N320" s="157">
        <v>0</v>
      </c>
      <c r="Q320" s="157">
        <f t="shared" si="20"/>
        <v>0</v>
      </c>
      <c r="R320" s="157">
        <f t="shared" si="21"/>
        <v>0</v>
      </c>
      <c r="S320" s="157" t="e">
        <f t="shared" si="22"/>
        <v>#DIV/0!</v>
      </c>
    </row>
    <row r="321" spans="1:19" ht="12" hidden="1" customHeight="1" x14ac:dyDescent="0.2">
      <c r="A321" s="167"/>
      <c r="B321" s="158"/>
      <c r="C321" s="167"/>
      <c r="D321" s="167"/>
      <c r="E321" s="167"/>
      <c r="G321" s="200" t="s">
        <v>770</v>
      </c>
      <c r="H321" s="248"/>
      <c r="I321" s="200"/>
      <c r="J321" s="200" t="s">
        <v>788</v>
      </c>
      <c r="K321" s="200"/>
      <c r="L321" s="170" t="s">
        <v>789</v>
      </c>
      <c r="M321" s="157">
        <v>0</v>
      </c>
      <c r="N321" s="157">
        <v>0</v>
      </c>
      <c r="Q321" s="157">
        <f t="shared" si="20"/>
        <v>0</v>
      </c>
      <c r="R321" s="157">
        <f t="shared" si="21"/>
        <v>0</v>
      </c>
      <c r="S321" s="157" t="e">
        <f t="shared" si="22"/>
        <v>#DIV/0!</v>
      </c>
    </row>
    <row r="322" spans="1:19" ht="12" hidden="1" customHeight="1" x14ac:dyDescent="0.2">
      <c r="A322" s="167"/>
      <c r="B322" s="158"/>
      <c r="C322" s="167"/>
      <c r="D322" s="201"/>
      <c r="E322" s="201"/>
      <c r="G322" s="170"/>
      <c r="H322" s="248"/>
      <c r="I322" s="170"/>
      <c r="J322" s="200"/>
      <c r="K322" s="200"/>
      <c r="L322" s="167"/>
      <c r="M322" s="157">
        <v>0</v>
      </c>
      <c r="N322" s="157">
        <v>0</v>
      </c>
      <c r="Q322" s="157">
        <f t="shared" si="20"/>
        <v>0</v>
      </c>
      <c r="R322" s="157">
        <f t="shared" si="21"/>
        <v>0</v>
      </c>
      <c r="S322" s="157" t="e">
        <f t="shared" si="22"/>
        <v>#DIV/0!</v>
      </c>
    </row>
    <row r="323" spans="1:19" ht="12" hidden="1" customHeight="1" x14ac:dyDescent="0.2">
      <c r="A323" s="167"/>
      <c r="B323" s="155" t="s">
        <v>790</v>
      </c>
      <c r="C323" s="201" t="s">
        <v>791</v>
      </c>
      <c r="E323" s="167"/>
      <c r="G323" s="199" t="s">
        <v>790</v>
      </c>
      <c r="H323" s="247"/>
      <c r="I323" s="199"/>
      <c r="J323" s="199" t="s">
        <v>792</v>
      </c>
      <c r="K323" s="199"/>
      <c r="L323" s="209" t="s">
        <v>791</v>
      </c>
      <c r="M323" s="157">
        <v>0</v>
      </c>
      <c r="N323" s="157">
        <v>0</v>
      </c>
      <c r="Q323" s="157">
        <f t="shared" si="20"/>
        <v>0</v>
      </c>
      <c r="R323" s="157">
        <f t="shared" si="21"/>
        <v>0</v>
      </c>
      <c r="S323" s="157" t="e">
        <f t="shared" si="22"/>
        <v>#DIV/0!</v>
      </c>
    </row>
    <row r="324" spans="1:19" ht="12" hidden="1" customHeight="1" x14ac:dyDescent="0.2">
      <c r="A324" s="167"/>
      <c r="B324" s="167"/>
      <c r="C324" s="167"/>
      <c r="D324" s="167"/>
      <c r="E324" s="167"/>
      <c r="G324" s="200" t="s">
        <v>790</v>
      </c>
      <c r="H324" s="248"/>
      <c r="I324" s="200"/>
      <c r="J324" s="200" t="s">
        <v>793</v>
      </c>
      <c r="K324" s="200"/>
      <c r="L324" s="170" t="s">
        <v>794</v>
      </c>
      <c r="M324" s="157">
        <v>0</v>
      </c>
      <c r="N324" s="157">
        <v>0</v>
      </c>
      <c r="Q324" s="157">
        <f t="shared" si="20"/>
        <v>0</v>
      </c>
      <c r="R324" s="157">
        <f t="shared" si="21"/>
        <v>0</v>
      </c>
      <c r="S324" s="157" t="e">
        <f t="shared" si="22"/>
        <v>#DIV/0!</v>
      </c>
    </row>
    <row r="325" spans="1:19" ht="12" hidden="1" customHeight="1" x14ac:dyDescent="0.2">
      <c r="A325" s="167"/>
      <c r="B325" s="167"/>
      <c r="C325" s="167"/>
      <c r="D325" s="167"/>
      <c r="E325" s="167"/>
      <c r="G325" s="200" t="s">
        <v>790</v>
      </c>
      <c r="H325" s="248"/>
      <c r="I325" s="200"/>
      <c r="J325" s="200" t="s">
        <v>795</v>
      </c>
      <c r="K325" s="200"/>
      <c r="L325" s="170" t="s">
        <v>796</v>
      </c>
      <c r="M325" s="157">
        <v>0</v>
      </c>
      <c r="N325" s="157">
        <v>0</v>
      </c>
      <c r="Q325" s="157">
        <f t="shared" si="20"/>
        <v>0</v>
      </c>
      <c r="R325" s="157">
        <f t="shared" si="21"/>
        <v>0</v>
      </c>
      <c r="S325" s="157" t="e">
        <f t="shared" si="22"/>
        <v>#DIV/0!</v>
      </c>
    </row>
    <row r="326" spans="1:19" ht="12" hidden="1" customHeight="1" x14ac:dyDescent="0.2">
      <c r="A326" s="167"/>
      <c r="B326" s="167"/>
      <c r="C326" s="167"/>
      <c r="D326" s="167"/>
      <c r="E326" s="167"/>
      <c r="G326" s="200" t="s">
        <v>790</v>
      </c>
      <c r="H326" s="248"/>
      <c r="I326" s="200"/>
      <c r="J326" s="200" t="s">
        <v>797</v>
      </c>
      <c r="K326" s="200"/>
      <c r="L326" s="170" t="s">
        <v>798</v>
      </c>
      <c r="M326" s="157">
        <v>0</v>
      </c>
      <c r="N326" s="157">
        <v>0</v>
      </c>
      <c r="Q326" s="157">
        <f t="shared" si="20"/>
        <v>0</v>
      </c>
      <c r="R326" s="157">
        <f t="shared" si="21"/>
        <v>0</v>
      </c>
      <c r="S326" s="157" t="e">
        <f t="shared" si="22"/>
        <v>#DIV/0!</v>
      </c>
    </row>
    <row r="327" spans="1:19" ht="12" hidden="1" customHeight="1" x14ac:dyDescent="0.2">
      <c r="A327" s="167"/>
      <c r="B327" s="167"/>
      <c r="C327" s="167"/>
      <c r="D327" s="167"/>
      <c r="E327" s="167"/>
      <c r="G327" s="200" t="s">
        <v>790</v>
      </c>
      <c r="H327" s="248"/>
      <c r="I327" s="200"/>
      <c r="J327" s="200" t="s">
        <v>799</v>
      </c>
      <c r="K327" s="200"/>
      <c r="L327" s="170" t="s">
        <v>800</v>
      </c>
      <c r="M327" s="157">
        <v>0</v>
      </c>
      <c r="N327" s="157">
        <v>0</v>
      </c>
      <c r="Q327" s="157">
        <f t="shared" si="20"/>
        <v>0</v>
      </c>
      <c r="R327" s="157">
        <f t="shared" si="21"/>
        <v>0</v>
      </c>
      <c r="S327" s="157" t="e">
        <f t="shared" si="22"/>
        <v>#DIV/0!</v>
      </c>
    </row>
    <row r="328" spans="1:19" ht="12" hidden="1" customHeight="1" x14ac:dyDescent="0.2">
      <c r="A328" s="167"/>
      <c r="B328" s="167"/>
      <c r="C328" s="167"/>
      <c r="D328" s="167"/>
      <c r="E328" s="167"/>
      <c r="G328" s="200" t="s">
        <v>790</v>
      </c>
      <c r="H328" s="248"/>
      <c r="I328" s="200"/>
      <c r="J328" s="200" t="s">
        <v>801</v>
      </c>
      <c r="K328" s="200"/>
      <c r="L328" s="170" t="s">
        <v>802</v>
      </c>
      <c r="M328" s="157">
        <v>0</v>
      </c>
      <c r="N328" s="157">
        <v>0</v>
      </c>
      <c r="Q328" s="157">
        <f t="shared" si="20"/>
        <v>0</v>
      </c>
      <c r="R328" s="157">
        <f t="shared" si="21"/>
        <v>0</v>
      </c>
      <c r="S328" s="157" t="e">
        <f t="shared" si="22"/>
        <v>#DIV/0!</v>
      </c>
    </row>
    <row r="329" spans="1:19" ht="12" hidden="1" customHeight="1" x14ac:dyDescent="0.2">
      <c r="A329" s="167"/>
      <c r="B329" s="167"/>
      <c r="C329" s="167"/>
      <c r="D329" s="167"/>
      <c r="E329" s="167"/>
      <c r="G329" s="200" t="s">
        <v>790</v>
      </c>
      <c r="H329" s="248"/>
      <c r="I329" s="200"/>
      <c r="J329" s="200" t="s">
        <v>803</v>
      </c>
      <c r="K329" s="200"/>
      <c r="L329" s="170" t="s">
        <v>804</v>
      </c>
      <c r="M329" s="157">
        <v>0</v>
      </c>
      <c r="N329" s="157">
        <v>0</v>
      </c>
      <c r="Q329" s="157">
        <f t="shared" si="20"/>
        <v>0</v>
      </c>
      <c r="R329" s="157">
        <f t="shared" si="21"/>
        <v>0</v>
      </c>
      <c r="S329" s="157" t="e">
        <f t="shared" si="22"/>
        <v>#DIV/0!</v>
      </c>
    </row>
    <row r="330" spans="1:19" ht="12" hidden="1" customHeight="1" x14ac:dyDescent="0.2">
      <c r="A330" s="167"/>
      <c r="B330" s="167"/>
      <c r="C330" s="167"/>
      <c r="D330" s="167"/>
      <c r="E330" s="167"/>
      <c r="G330" s="200" t="s">
        <v>790</v>
      </c>
      <c r="H330" s="248"/>
      <c r="I330" s="200"/>
      <c r="J330" s="200" t="s">
        <v>805</v>
      </c>
      <c r="K330" s="200"/>
      <c r="L330" s="170" t="s">
        <v>806</v>
      </c>
      <c r="M330" s="157">
        <v>0</v>
      </c>
      <c r="N330" s="157">
        <v>0</v>
      </c>
      <c r="Q330" s="157">
        <f t="shared" si="20"/>
        <v>0</v>
      </c>
      <c r="R330" s="157">
        <f t="shared" si="21"/>
        <v>0</v>
      </c>
      <c r="S330" s="157" t="e">
        <f t="shared" si="22"/>
        <v>#DIV/0!</v>
      </c>
    </row>
    <row r="331" spans="1:19" ht="12" hidden="1" customHeight="1" x14ac:dyDescent="0.2">
      <c r="A331" s="167"/>
      <c r="B331" s="167"/>
      <c r="C331" s="167"/>
      <c r="D331" s="167"/>
      <c r="E331" s="167"/>
      <c r="G331" s="200" t="s">
        <v>790</v>
      </c>
      <c r="H331" s="248"/>
      <c r="I331" s="200"/>
      <c r="J331" s="200" t="s">
        <v>807</v>
      </c>
      <c r="K331" s="200"/>
      <c r="L331" s="170" t="s">
        <v>808</v>
      </c>
      <c r="M331" s="157">
        <v>0</v>
      </c>
      <c r="N331" s="157">
        <v>0</v>
      </c>
      <c r="Q331" s="157">
        <f t="shared" si="20"/>
        <v>0</v>
      </c>
      <c r="R331" s="157">
        <f t="shared" si="21"/>
        <v>0</v>
      </c>
      <c r="S331" s="157" t="e">
        <f t="shared" si="22"/>
        <v>#DIV/0!</v>
      </c>
    </row>
    <row r="332" spans="1:19" ht="12" hidden="1" customHeight="1" x14ac:dyDescent="0.2">
      <c r="A332" s="167"/>
      <c r="B332" s="167"/>
      <c r="C332" s="167"/>
      <c r="D332" s="167"/>
      <c r="E332" s="167"/>
      <c r="G332" s="170"/>
      <c r="H332" s="248"/>
      <c r="I332" s="170"/>
      <c r="J332" s="200"/>
      <c r="K332" s="200"/>
      <c r="L332" s="167"/>
      <c r="M332" s="157">
        <v>0</v>
      </c>
      <c r="N332" s="157">
        <v>0</v>
      </c>
      <c r="Q332" s="157">
        <f t="shared" si="20"/>
        <v>0</v>
      </c>
      <c r="R332" s="157">
        <f t="shared" si="21"/>
        <v>0</v>
      </c>
      <c r="S332" s="157" t="e">
        <f t="shared" si="22"/>
        <v>#DIV/0!</v>
      </c>
    </row>
    <row r="333" spans="1:19" ht="12" hidden="1" customHeight="1" x14ac:dyDescent="0.2">
      <c r="A333" s="167"/>
      <c r="B333" s="195" t="s">
        <v>809</v>
      </c>
      <c r="C333" s="201" t="s">
        <v>810</v>
      </c>
      <c r="D333" s="167"/>
      <c r="E333" s="167"/>
      <c r="G333" s="199" t="s">
        <v>809</v>
      </c>
      <c r="H333" s="247"/>
      <c r="I333" s="199"/>
      <c r="J333" s="199">
        <v>8</v>
      </c>
      <c r="K333" s="199"/>
      <c r="L333" s="209" t="s">
        <v>811</v>
      </c>
      <c r="M333" s="157">
        <v>0</v>
      </c>
      <c r="N333" s="157">
        <v>0</v>
      </c>
      <c r="Q333" s="157">
        <f t="shared" si="20"/>
        <v>0</v>
      </c>
      <c r="R333" s="157">
        <f t="shared" si="21"/>
        <v>0</v>
      </c>
      <c r="S333" s="157" t="e">
        <f t="shared" si="22"/>
        <v>#DIV/0!</v>
      </c>
    </row>
    <row r="334" spans="1:19" ht="12" hidden="1" customHeight="1" x14ac:dyDescent="0.2">
      <c r="A334" s="167"/>
      <c r="B334" s="167"/>
      <c r="C334" s="167"/>
      <c r="D334" s="167"/>
      <c r="E334" s="167"/>
      <c r="G334" s="170"/>
      <c r="H334" s="248"/>
      <c r="I334" s="170"/>
      <c r="J334" s="200"/>
      <c r="K334" s="200"/>
      <c r="L334" s="167"/>
      <c r="M334" s="157">
        <v>0</v>
      </c>
      <c r="N334" s="157">
        <v>0</v>
      </c>
      <c r="Q334" s="157">
        <f t="shared" si="20"/>
        <v>0</v>
      </c>
      <c r="R334" s="157">
        <f t="shared" si="21"/>
        <v>0</v>
      </c>
      <c r="S334" s="157" t="e">
        <f t="shared" si="22"/>
        <v>#DIV/0!</v>
      </c>
    </row>
    <row r="335" spans="1:19" ht="12" hidden="1" customHeight="1" x14ac:dyDescent="0.2">
      <c r="A335" s="167"/>
      <c r="B335" s="167"/>
      <c r="C335" s="194" t="s">
        <v>812</v>
      </c>
      <c r="D335" s="167" t="s">
        <v>813</v>
      </c>
      <c r="E335" s="167"/>
      <c r="G335" s="170"/>
      <c r="H335" s="248"/>
      <c r="I335" s="170"/>
      <c r="J335" s="167"/>
      <c r="K335" s="167"/>
      <c r="L335" s="167"/>
      <c r="M335" s="157">
        <v>0</v>
      </c>
      <c r="N335" s="157">
        <v>0</v>
      </c>
      <c r="Q335" s="157">
        <f t="shared" si="20"/>
        <v>0</v>
      </c>
      <c r="R335" s="157">
        <f t="shared" si="21"/>
        <v>0</v>
      </c>
      <c r="S335" s="157" t="e">
        <f t="shared" si="22"/>
        <v>#DIV/0!</v>
      </c>
    </row>
    <row r="336" spans="1:19" ht="12" hidden="1" customHeight="1" x14ac:dyDescent="0.2">
      <c r="A336" s="167"/>
      <c r="B336" s="167"/>
      <c r="C336" s="167"/>
      <c r="D336" s="167"/>
      <c r="E336" s="167"/>
      <c r="G336" s="199" t="s">
        <v>812</v>
      </c>
      <c r="H336" s="247"/>
      <c r="I336" s="199"/>
      <c r="J336" s="199" t="s">
        <v>814</v>
      </c>
      <c r="K336" s="199"/>
      <c r="L336" s="209" t="s">
        <v>815</v>
      </c>
      <c r="M336" s="157">
        <v>0</v>
      </c>
      <c r="N336" s="157">
        <v>0</v>
      </c>
      <c r="Q336" s="157">
        <f t="shared" si="20"/>
        <v>0</v>
      </c>
      <c r="R336" s="157">
        <f t="shared" si="21"/>
        <v>0</v>
      </c>
      <c r="S336" s="157" t="e">
        <f t="shared" si="22"/>
        <v>#DIV/0!</v>
      </c>
    </row>
    <row r="337" spans="1:19" ht="12" hidden="1" customHeight="1" x14ac:dyDescent="0.2">
      <c r="A337" s="167"/>
      <c r="B337" s="167"/>
      <c r="C337" s="167"/>
      <c r="D337" s="167"/>
      <c r="E337" s="167"/>
      <c r="G337" s="200" t="s">
        <v>812</v>
      </c>
      <c r="H337" s="248"/>
      <c r="I337" s="200"/>
      <c r="J337" s="200" t="s">
        <v>816</v>
      </c>
      <c r="K337" s="200"/>
      <c r="L337" s="170" t="s">
        <v>817</v>
      </c>
      <c r="M337" s="157">
        <v>0</v>
      </c>
      <c r="N337" s="157">
        <v>0</v>
      </c>
      <c r="Q337" s="157">
        <f t="shared" si="20"/>
        <v>0</v>
      </c>
      <c r="R337" s="157">
        <f t="shared" si="21"/>
        <v>0</v>
      </c>
      <c r="S337" s="157" t="e">
        <f t="shared" si="22"/>
        <v>#DIV/0!</v>
      </c>
    </row>
    <row r="338" spans="1:19" ht="12" hidden="1" customHeight="1" x14ac:dyDescent="0.2">
      <c r="A338" s="167"/>
      <c r="B338" s="167"/>
      <c r="C338" s="167"/>
      <c r="D338" s="167"/>
      <c r="E338" s="167"/>
      <c r="G338" s="200" t="s">
        <v>812</v>
      </c>
      <c r="H338" s="248"/>
      <c r="I338" s="200"/>
      <c r="J338" s="200" t="s">
        <v>818</v>
      </c>
      <c r="K338" s="200"/>
      <c r="L338" s="170" t="s">
        <v>819</v>
      </c>
      <c r="M338" s="157">
        <v>0</v>
      </c>
      <c r="N338" s="157">
        <v>0</v>
      </c>
      <c r="Q338" s="157">
        <f t="shared" si="20"/>
        <v>0</v>
      </c>
      <c r="R338" s="157">
        <f t="shared" si="21"/>
        <v>0</v>
      </c>
      <c r="S338" s="157" t="e">
        <f t="shared" si="22"/>
        <v>#DIV/0!</v>
      </c>
    </row>
    <row r="339" spans="1:19" ht="12" hidden="1" customHeight="1" x14ac:dyDescent="0.2">
      <c r="A339" s="167"/>
      <c r="B339" s="167"/>
      <c r="C339" s="167"/>
      <c r="D339" s="167"/>
      <c r="E339" s="167"/>
      <c r="G339" s="199" t="s">
        <v>812</v>
      </c>
      <c r="H339" s="247"/>
      <c r="I339" s="199"/>
      <c r="J339" s="199" t="s">
        <v>820</v>
      </c>
      <c r="K339" s="199"/>
      <c r="L339" s="209" t="s">
        <v>821</v>
      </c>
      <c r="M339" s="157">
        <v>0</v>
      </c>
      <c r="N339" s="157">
        <v>0</v>
      </c>
      <c r="Q339" s="157">
        <f t="shared" si="20"/>
        <v>0</v>
      </c>
      <c r="R339" s="157">
        <f t="shared" si="21"/>
        <v>0</v>
      </c>
      <c r="S339" s="157" t="e">
        <f t="shared" si="22"/>
        <v>#DIV/0!</v>
      </c>
    </row>
    <row r="340" spans="1:19" ht="12" hidden="1" customHeight="1" x14ac:dyDescent="0.2">
      <c r="A340" s="167"/>
      <c r="B340" s="167"/>
      <c r="C340" s="167"/>
      <c r="D340" s="167"/>
      <c r="E340" s="167"/>
      <c r="G340" s="200" t="s">
        <v>812</v>
      </c>
      <c r="H340" s="248"/>
      <c r="I340" s="200"/>
      <c r="J340" s="200" t="s">
        <v>822</v>
      </c>
      <c r="K340" s="200"/>
      <c r="L340" s="170" t="s">
        <v>823</v>
      </c>
      <c r="M340" s="157">
        <v>0</v>
      </c>
      <c r="N340" s="157">
        <v>0</v>
      </c>
      <c r="Q340" s="157">
        <f t="shared" si="20"/>
        <v>0</v>
      </c>
      <c r="R340" s="157">
        <f t="shared" si="21"/>
        <v>0</v>
      </c>
      <c r="S340" s="157" t="e">
        <f t="shared" si="22"/>
        <v>#DIV/0!</v>
      </c>
    </row>
    <row r="341" spans="1:19" ht="12" hidden="1" customHeight="1" x14ac:dyDescent="0.2">
      <c r="A341" s="167"/>
      <c r="B341" s="167"/>
      <c r="C341" s="167"/>
      <c r="D341" s="167"/>
      <c r="E341" s="167"/>
      <c r="G341" s="200" t="s">
        <v>812</v>
      </c>
      <c r="H341" s="248"/>
      <c r="I341" s="200"/>
      <c r="J341" s="200" t="s">
        <v>824</v>
      </c>
      <c r="K341" s="200"/>
      <c r="L341" s="170" t="s">
        <v>825</v>
      </c>
      <c r="M341" s="157">
        <v>0</v>
      </c>
      <c r="N341" s="157">
        <v>0</v>
      </c>
      <c r="Q341" s="157">
        <f t="shared" si="20"/>
        <v>0</v>
      </c>
      <c r="R341" s="157">
        <f t="shared" si="21"/>
        <v>0</v>
      </c>
      <c r="S341" s="157" t="e">
        <f t="shared" si="22"/>
        <v>#DIV/0!</v>
      </c>
    </row>
    <row r="342" spans="1:19" ht="12" hidden="1" customHeight="1" x14ac:dyDescent="0.2">
      <c r="A342" s="167"/>
      <c r="B342" s="167"/>
      <c r="C342" s="167"/>
      <c r="D342" s="167"/>
      <c r="E342" s="167"/>
      <c r="G342" s="200" t="s">
        <v>812</v>
      </c>
      <c r="H342" s="248"/>
      <c r="I342" s="200"/>
      <c r="J342" s="200" t="s">
        <v>826</v>
      </c>
      <c r="K342" s="200"/>
      <c r="L342" s="170" t="s">
        <v>827</v>
      </c>
      <c r="M342" s="157">
        <v>0</v>
      </c>
      <c r="N342" s="157">
        <v>0</v>
      </c>
      <c r="Q342" s="157">
        <f t="shared" si="20"/>
        <v>0</v>
      </c>
      <c r="R342" s="157">
        <f t="shared" si="21"/>
        <v>0</v>
      </c>
      <c r="S342" s="157" t="e">
        <f t="shared" si="22"/>
        <v>#DIV/0!</v>
      </c>
    </row>
    <row r="343" spans="1:19" ht="12" hidden="1" customHeight="1" x14ac:dyDescent="0.2">
      <c r="A343" s="167"/>
      <c r="B343" s="167"/>
      <c r="C343" s="167"/>
      <c r="D343" s="167"/>
      <c r="E343" s="167"/>
      <c r="G343" s="200" t="s">
        <v>812</v>
      </c>
      <c r="H343" s="248"/>
      <c r="I343" s="200"/>
      <c r="J343" s="200" t="s">
        <v>828</v>
      </c>
      <c r="K343" s="200"/>
      <c r="L343" s="170" t="s">
        <v>829</v>
      </c>
      <c r="M343" s="210">
        <v>0</v>
      </c>
      <c r="N343" s="210">
        <v>0</v>
      </c>
      <c r="O343" s="210"/>
      <c r="P343" s="210"/>
      <c r="Q343" s="210">
        <f t="shared" si="20"/>
        <v>0</v>
      </c>
      <c r="R343" s="210">
        <f t="shared" si="21"/>
        <v>0</v>
      </c>
      <c r="S343" s="210" t="e">
        <f t="shared" si="22"/>
        <v>#DIV/0!</v>
      </c>
    </row>
    <row r="344" spans="1:19" ht="12" hidden="1" customHeight="1" x14ac:dyDescent="0.2">
      <c r="A344" s="167"/>
      <c r="B344" s="167"/>
      <c r="C344" s="167"/>
      <c r="D344" s="167"/>
      <c r="E344" s="167"/>
      <c r="G344" s="200" t="s">
        <v>812</v>
      </c>
      <c r="H344" s="248"/>
      <c r="I344" s="200"/>
      <c r="J344" s="200" t="s">
        <v>830</v>
      </c>
      <c r="K344" s="200"/>
      <c r="L344" s="170" t="s">
        <v>831</v>
      </c>
      <c r="M344" s="157">
        <v>0</v>
      </c>
      <c r="N344" s="157">
        <v>0</v>
      </c>
      <c r="Q344" s="157">
        <f t="shared" ref="Q344:Q360" si="23">+N344+O344</f>
        <v>0</v>
      </c>
      <c r="R344" s="157">
        <f t="shared" ref="R344:R368" si="24">+M344-P344-Q344</f>
        <v>0</v>
      </c>
      <c r="S344" s="157" t="e">
        <f t="shared" ref="S344:S368" si="25">+Q344/M344*100</f>
        <v>#DIV/0!</v>
      </c>
    </row>
    <row r="345" spans="1:19" ht="12" hidden="1" customHeight="1" x14ac:dyDescent="0.2">
      <c r="A345" s="167"/>
      <c r="B345" s="167"/>
      <c r="C345" s="167"/>
      <c r="D345" s="167"/>
      <c r="E345" s="167"/>
      <c r="G345" s="200" t="s">
        <v>812</v>
      </c>
      <c r="H345" s="248"/>
      <c r="I345" s="200"/>
      <c r="J345" s="200" t="s">
        <v>832</v>
      </c>
      <c r="K345" s="200"/>
      <c r="L345" s="170" t="s">
        <v>833</v>
      </c>
      <c r="M345" s="157">
        <v>0</v>
      </c>
      <c r="N345" s="157">
        <v>0</v>
      </c>
      <c r="Q345" s="157">
        <f t="shared" si="23"/>
        <v>0</v>
      </c>
      <c r="R345" s="157">
        <f t="shared" si="24"/>
        <v>0</v>
      </c>
      <c r="S345" s="157" t="e">
        <f t="shared" si="25"/>
        <v>#DIV/0!</v>
      </c>
    </row>
    <row r="346" spans="1:19" ht="12" hidden="1" customHeight="1" x14ac:dyDescent="0.2">
      <c r="A346" s="167"/>
      <c r="B346" s="167"/>
      <c r="C346" s="167"/>
      <c r="D346" s="167"/>
      <c r="E346" s="167"/>
      <c r="G346" s="200" t="s">
        <v>812</v>
      </c>
      <c r="H346" s="248"/>
      <c r="I346" s="200"/>
      <c r="J346" s="200" t="s">
        <v>834</v>
      </c>
      <c r="K346" s="200"/>
      <c r="L346" s="170" t="s">
        <v>835</v>
      </c>
      <c r="M346" s="157">
        <v>0</v>
      </c>
      <c r="N346" s="157">
        <v>0</v>
      </c>
      <c r="Q346" s="157">
        <f t="shared" si="23"/>
        <v>0</v>
      </c>
      <c r="R346" s="157">
        <f t="shared" si="24"/>
        <v>0</v>
      </c>
      <c r="S346" s="157" t="e">
        <f t="shared" si="25"/>
        <v>#DIV/0!</v>
      </c>
    </row>
    <row r="347" spans="1:19" ht="12" hidden="1" customHeight="1" x14ac:dyDescent="0.2">
      <c r="A347" s="167"/>
      <c r="B347" s="167"/>
      <c r="C347" s="167"/>
      <c r="D347" s="167"/>
      <c r="E347" s="167"/>
      <c r="F347" s="224"/>
      <c r="G347" s="199" t="s">
        <v>812</v>
      </c>
      <c r="H347" s="247"/>
      <c r="I347" s="199"/>
      <c r="J347" s="199" t="s">
        <v>836</v>
      </c>
      <c r="K347" s="199"/>
      <c r="L347" s="209" t="s">
        <v>837</v>
      </c>
      <c r="M347" s="157">
        <v>0</v>
      </c>
      <c r="N347" s="157">
        <v>0</v>
      </c>
      <c r="Q347" s="157">
        <f t="shared" si="23"/>
        <v>0</v>
      </c>
      <c r="R347" s="157">
        <f t="shared" si="24"/>
        <v>0</v>
      </c>
      <c r="S347" s="157" t="e">
        <f t="shared" si="25"/>
        <v>#DIV/0!</v>
      </c>
    </row>
    <row r="348" spans="1:19" ht="12" hidden="1" customHeight="1" x14ac:dyDescent="0.2">
      <c r="A348" s="167"/>
      <c r="B348" s="167"/>
      <c r="C348" s="167"/>
      <c r="D348" s="167"/>
      <c r="E348" s="167"/>
      <c r="G348" s="200" t="s">
        <v>812</v>
      </c>
      <c r="H348" s="248"/>
      <c r="I348" s="200"/>
      <c r="J348" s="200" t="s">
        <v>838</v>
      </c>
      <c r="K348" s="200"/>
      <c r="L348" s="170" t="s">
        <v>839</v>
      </c>
      <c r="M348" s="157">
        <v>0</v>
      </c>
      <c r="N348" s="157">
        <v>0</v>
      </c>
      <c r="Q348" s="157">
        <f t="shared" si="23"/>
        <v>0</v>
      </c>
      <c r="R348" s="157">
        <f t="shared" si="24"/>
        <v>0</v>
      </c>
      <c r="S348" s="157" t="e">
        <f t="shared" si="25"/>
        <v>#DIV/0!</v>
      </c>
    </row>
    <row r="349" spans="1:19" ht="12" hidden="1" customHeight="1" x14ac:dyDescent="0.2">
      <c r="A349" s="167"/>
      <c r="B349" s="167"/>
      <c r="C349" s="167"/>
      <c r="D349" s="167"/>
      <c r="E349" s="167"/>
      <c r="G349" s="200"/>
      <c r="H349" s="248"/>
      <c r="I349" s="200"/>
      <c r="J349" s="200"/>
      <c r="K349" s="200"/>
      <c r="L349" s="170"/>
      <c r="M349" s="157">
        <v>0</v>
      </c>
      <c r="N349" s="157">
        <v>0</v>
      </c>
      <c r="Q349" s="157">
        <f t="shared" si="23"/>
        <v>0</v>
      </c>
      <c r="R349" s="157">
        <f t="shared" si="24"/>
        <v>0</v>
      </c>
      <c r="S349" s="157" t="e">
        <f t="shared" si="25"/>
        <v>#DIV/0!</v>
      </c>
    </row>
    <row r="350" spans="1:19" ht="12" hidden="1" customHeight="1" x14ac:dyDescent="0.2">
      <c r="A350" s="167"/>
      <c r="B350" s="167"/>
      <c r="C350" s="194" t="s">
        <v>840</v>
      </c>
      <c r="D350" s="167" t="s">
        <v>841</v>
      </c>
      <c r="E350" s="167"/>
      <c r="G350" s="170"/>
      <c r="H350" s="248"/>
      <c r="I350" s="170"/>
      <c r="J350" s="200"/>
      <c r="K350" s="200"/>
      <c r="L350" s="167"/>
      <c r="M350" s="157">
        <v>0</v>
      </c>
      <c r="N350" s="157">
        <v>0</v>
      </c>
      <c r="Q350" s="157">
        <f t="shared" si="23"/>
        <v>0</v>
      </c>
      <c r="R350" s="157">
        <f t="shared" si="24"/>
        <v>0</v>
      </c>
      <c r="S350" s="157" t="e">
        <f t="shared" si="25"/>
        <v>#DIV/0!</v>
      </c>
    </row>
    <row r="351" spans="1:19" ht="12" hidden="1" customHeight="1" x14ac:dyDescent="0.2">
      <c r="A351" s="167"/>
      <c r="B351" s="167"/>
      <c r="C351" s="167"/>
      <c r="D351" s="167"/>
      <c r="E351" s="167"/>
      <c r="G351" s="199" t="s">
        <v>840</v>
      </c>
      <c r="H351" s="247"/>
      <c r="I351" s="199"/>
      <c r="J351" s="199" t="s">
        <v>814</v>
      </c>
      <c r="K351" s="199"/>
      <c r="L351" s="209" t="s">
        <v>815</v>
      </c>
      <c r="M351" s="157">
        <v>0</v>
      </c>
      <c r="N351" s="157">
        <v>0</v>
      </c>
      <c r="Q351" s="157">
        <f t="shared" si="23"/>
        <v>0</v>
      </c>
      <c r="R351" s="157">
        <f t="shared" si="24"/>
        <v>0</v>
      </c>
      <c r="S351" s="157" t="e">
        <f t="shared" si="25"/>
        <v>#DIV/0!</v>
      </c>
    </row>
    <row r="352" spans="1:19" ht="12" hidden="1" customHeight="1" x14ac:dyDescent="0.2">
      <c r="A352" s="167"/>
      <c r="B352" s="167"/>
      <c r="C352" s="167"/>
      <c r="D352" s="167"/>
      <c r="E352" s="167"/>
      <c r="F352" s="168"/>
      <c r="G352" s="200" t="s">
        <v>840</v>
      </c>
      <c r="H352" s="248"/>
      <c r="I352" s="200"/>
      <c r="J352" s="200" t="s">
        <v>842</v>
      </c>
      <c r="K352" s="200"/>
      <c r="L352" s="170" t="s">
        <v>843</v>
      </c>
      <c r="M352" s="157">
        <v>0</v>
      </c>
      <c r="N352" s="157">
        <v>0</v>
      </c>
      <c r="Q352" s="157">
        <f t="shared" si="23"/>
        <v>0</v>
      </c>
      <c r="R352" s="157">
        <f t="shared" si="24"/>
        <v>0</v>
      </c>
      <c r="S352" s="157" t="e">
        <f t="shared" si="25"/>
        <v>#DIV/0!</v>
      </c>
    </row>
    <row r="353" spans="1:19" ht="12" hidden="1" customHeight="1" x14ac:dyDescent="0.2">
      <c r="A353" s="167"/>
      <c r="B353" s="167"/>
      <c r="C353" s="167"/>
      <c r="D353" s="167"/>
      <c r="E353" s="167"/>
      <c r="F353" s="168"/>
      <c r="G353" s="200" t="s">
        <v>840</v>
      </c>
      <c r="H353" s="248"/>
      <c r="I353" s="200"/>
      <c r="J353" s="200" t="s">
        <v>844</v>
      </c>
      <c r="K353" s="200"/>
      <c r="L353" s="170" t="s">
        <v>845</v>
      </c>
      <c r="M353" s="157">
        <v>0</v>
      </c>
      <c r="N353" s="157">
        <v>0</v>
      </c>
      <c r="Q353" s="157">
        <f t="shared" si="23"/>
        <v>0</v>
      </c>
      <c r="R353" s="157">
        <f t="shared" si="24"/>
        <v>0</v>
      </c>
      <c r="S353" s="157" t="e">
        <f t="shared" si="25"/>
        <v>#DIV/0!</v>
      </c>
    </row>
    <row r="354" spans="1:19" ht="12" hidden="1" customHeight="1" x14ac:dyDescent="0.2">
      <c r="A354" s="167"/>
      <c r="B354" s="167"/>
      <c r="C354" s="167"/>
      <c r="D354" s="167"/>
      <c r="E354" s="167"/>
      <c r="F354" s="168"/>
      <c r="G354" s="199" t="s">
        <v>840</v>
      </c>
      <c r="H354" s="247"/>
      <c r="I354" s="199"/>
      <c r="J354" s="199" t="s">
        <v>820</v>
      </c>
      <c r="K354" s="199"/>
      <c r="L354" s="209" t="s">
        <v>821</v>
      </c>
      <c r="M354" s="157">
        <v>0</v>
      </c>
      <c r="N354" s="157">
        <v>0</v>
      </c>
      <c r="Q354" s="157">
        <f t="shared" si="23"/>
        <v>0</v>
      </c>
      <c r="R354" s="157">
        <f t="shared" si="24"/>
        <v>0</v>
      </c>
      <c r="S354" s="157" t="e">
        <f t="shared" si="25"/>
        <v>#DIV/0!</v>
      </c>
    </row>
    <row r="355" spans="1:19" ht="12" hidden="1" customHeight="1" x14ac:dyDescent="0.2">
      <c r="A355" s="167"/>
      <c r="B355" s="167"/>
      <c r="C355" s="167"/>
      <c r="D355" s="167"/>
      <c r="E355" s="167"/>
      <c r="F355" s="168"/>
      <c r="G355" s="200" t="s">
        <v>840</v>
      </c>
      <c r="H355" s="248"/>
      <c r="I355" s="200"/>
      <c r="J355" s="200" t="s">
        <v>846</v>
      </c>
      <c r="K355" s="200"/>
      <c r="L355" s="170" t="s">
        <v>847</v>
      </c>
      <c r="M355" s="157">
        <v>0</v>
      </c>
      <c r="N355" s="157">
        <v>0</v>
      </c>
      <c r="Q355" s="157">
        <f t="shared" si="23"/>
        <v>0</v>
      </c>
      <c r="R355" s="157">
        <f t="shared" si="24"/>
        <v>0</v>
      </c>
      <c r="S355" s="157" t="e">
        <f t="shared" si="25"/>
        <v>#DIV/0!</v>
      </c>
    </row>
    <row r="356" spans="1:19" ht="12" hidden="1" customHeight="1" x14ac:dyDescent="0.2">
      <c r="A356" s="167"/>
      <c r="B356" s="167"/>
      <c r="C356" s="167"/>
      <c r="D356" s="167"/>
      <c r="E356" s="167"/>
      <c r="F356" s="168"/>
      <c r="G356" s="170"/>
      <c r="H356" s="248"/>
      <c r="I356" s="170"/>
      <c r="J356" s="200"/>
      <c r="K356" s="200"/>
      <c r="L356" s="167"/>
      <c r="M356" s="157">
        <v>0</v>
      </c>
      <c r="N356" s="157">
        <v>0</v>
      </c>
      <c r="Q356" s="157">
        <f t="shared" si="23"/>
        <v>0</v>
      </c>
      <c r="R356" s="157">
        <f t="shared" si="24"/>
        <v>0</v>
      </c>
      <c r="S356" s="157" t="e">
        <f t="shared" si="25"/>
        <v>#DIV/0!</v>
      </c>
    </row>
    <row r="357" spans="1:19" ht="12" hidden="1" customHeight="1" x14ac:dyDescent="0.2">
      <c r="A357" s="167"/>
      <c r="B357" s="195" t="s">
        <v>848</v>
      </c>
      <c r="C357" s="201" t="s">
        <v>849</v>
      </c>
      <c r="D357" s="201"/>
      <c r="E357" s="208"/>
      <c r="F357" s="225"/>
      <c r="G357" s="199" t="s">
        <v>848</v>
      </c>
      <c r="H357" s="247"/>
      <c r="I357" s="199"/>
      <c r="J357" s="199" t="s">
        <v>850</v>
      </c>
      <c r="K357" s="199"/>
      <c r="L357" s="209" t="s">
        <v>849</v>
      </c>
      <c r="M357" s="157">
        <v>0</v>
      </c>
      <c r="N357" s="157">
        <v>0</v>
      </c>
      <c r="Q357" s="157">
        <f t="shared" si="23"/>
        <v>0</v>
      </c>
      <c r="R357" s="157">
        <f t="shared" si="24"/>
        <v>0</v>
      </c>
      <c r="S357" s="157" t="e">
        <f t="shared" si="25"/>
        <v>#DIV/0!</v>
      </c>
    </row>
    <row r="358" spans="1:19" ht="12" hidden="1" customHeight="1" x14ac:dyDescent="0.2">
      <c r="A358" s="167"/>
      <c r="B358" s="167"/>
      <c r="C358" s="167"/>
      <c r="D358" s="167"/>
      <c r="E358" s="167"/>
      <c r="F358" s="168"/>
      <c r="G358" s="200" t="s">
        <v>848</v>
      </c>
      <c r="H358" s="248"/>
      <c r="I358" s="200"/>
      <c r="J358" s="200" t="s">
        <v>851</v>
      </c>
      <c r="K358" s="200"/>
      <c r="L358" s="170" t="s">
        <v>852</v>
      </c>
      <c r="M358" s="157">
        <v>0</v>
      </c>
      <c r="N358" s="157">
        <v>0</v>
      </c>
      <c r="Q358" s="157">
        <f t="shared" si="23"/>
        <v>0</v>
      </c>
      <c r="R358" s="157">
        <f t="shared" si="24"/>
        <v>0</v>
      </c>
      <c r="S358" s="157" t="e">
        <f t="shared" si="25"/>
        <v>#DIV/0!</v>
      </c>
    </row>
    <row r="359" spans="1:19" ht="12" hidden="1" customHeight="1" x14ac:dyDescent="0.2">
      <c r="A359" s="167"/>
      <c r="B359" s="167"/>
      <c r="C359" s="167"/>
      <c r="D359" s="167"/>
      <c r="E359" s="167" t="s">
        <v>3</v>
      </c>
      <c r="F359" s="168"/>
      <c r="G359" s="200" t="s">
        <v>848</v>
      </c>
      <c r="H359" s="248"/>
      <c r="I359" s="200"/>
      <c r="J359" s="200" t="s">
        <v>853</v>
      </c>
      <c r="K359" s="200"/>
      <c r="L359" s="170" t="s">
        <v>854</v>
      </c>
      <c r="M359" s="157">
        <v>0</v>
      </c>
      <c r="N359" s="157">
        <v>0</v>
      </c>
      <c r="Q359" s="157">
        <f t="shared" si="23"/>
        <v>0</v>
      </c>
      <c r="R359" s="157">
        <f t="shared" si="24"/>
        <v>0</v>
      </c>
      <c r="S359" s="157" t="e">
        <f t="shared" si="25"/>
        <v>#DIV/0!</v>
      </c>
    </row>
    <row r="360" spans="1:19" ht="12" hidden="1" customHeight="1" x14ac:dyDescent="0.2">
      <c r="A360" s="167"/>
      <c r="B360" s="167"/>
      <c r="C360" s="167"/>
      <c r="D360" s="167"/>
      <c r="E360" s="167"/>
      <c r="F360" s="168"/>
      <c r="G360" s="170"/>
      <c r="H360" s="248"/>
      <c r="I360" s="170"/>
      <c r="J360" s="200"/>
      <c r="K360" s="200"/>
      <c r="L360" s="170"/>
      <c r="M360" s="157">
        <v>0</v>
      </c>
      <c r="N360" s="230">
        <v>0</v>
      </c>
      <c r="O360" s="230"/>
      <c r="P360" s="230"/>
      <c r="Q360" s="230">
        <f t="shared" si="23"/>
        <v>0</v>
      </c>
      <c r="R360" s="230">
        <f t="shared" si="24"/>
        <v>0</v>
      </c>
      <c r="S360" s="230" t="e">
        <f t="shared" si="25"/>
        <v>#DIV/0!</v>
      </c>
    </row>
    <row r="361" spans="1:19" ht="12" customHeight="1" x14ac:dyDescent="0.2">
      <c r="D361" s="208"/>
      <c r="E361" s="201"/>
      <c r="F361" s="226"/>
      <c r="G361" s="200" t="s">
        <v>3</v>
      </c>
      <c r="H361" s="248"/>
      <c r="I361" s="200"/>
      <c r="J361" s="199">
        <v>9</v>
      </c>
      <c r="K361" s="199"/>
      <c r="L361" s="209" t="s">
        <v>211</v>
      </c>
    </row>
    <row r="362" spans="1:19" s="175" customFormat="1" ht="20.100000000000001" customHeight="1" x14ac:dyDescent="0.2">
      <c r="A362" s="215">
        <v>4</v>
      </c>
      <c r="B362" s="331" t="s">
        <v>855</v>
      </c>
      <c r="C362" s="331"/>
      <c r="D362" s="171"/>
      <c r="E362" s="171"/>
      <c r="F362" s="172" t="e">
        <f>+#REF!+#REF!</f>
        <v>#REF!</v>
      </c>
      <c r="G362" s="171" t="s">
        <v>3</v>
      </c>
      <c r="H362" s="253">
        <f>+O362</f>
        <v>0</v>
      </c>
      <c r="I362" s="171"/>
      <c r="J362" s="171" t="s">
        <v>212</v>
      </c>
      <c r="K362" s="173"/>
      <c r="L362" s="171" t="s">
        <v>856</v>
      </c>
      <c r="M362" s="174">
        <f>+M364</f>
        <v>35755454</v>
      </c>
      <c r="N362" s="174">
        <f>+N364</f>
        <v>0</v>
      </c>
      <c r="O362" s="174">
        <f>+O364</f>
        <v>0</v>
      </c>
      <c r="P362" s="174">
        <f>+P364</f>
        <v>0</v>
      </c>
      <c r="Q362" s="174"/>
      <c r="R362" s="174"/>
      <c r="S362" s="174"/>
    </row>
    <row r="363" spans="1:19" ht="12" hidden="1" customHeight="1" x14ac:dyDescent="0.2">
      <c r="A363" s="167"/>
      <c r="B363" s="167"/>
      <c r="C363" s="167"/>
      <c r="D363" s="167"/>
      <c r="E363" s="167"/>
      <c r="F363" s="168"/>
      <c r="G363" s="200">
        <v>4</v>
      </c>
      <c r="H363" s="248"/>
      <c r="I363" s="200"/>
      <c r="J363" s="200" t="s">
        <v>214</v>
      </c>
      <c r="K363" s="200"/>
      <c r="L363" s="170" t="s">
        <v>857</v>
      </c>
      <c r="M363" s="157">
        <v>0</v>
      </c>
      <c r="N363" s="157">
        <v>0</v>
      </c>
    </row>
    <row r="364" spans="1:19" ht="12" customHeight="1" x14ac:dyDescent="0.2">
      <c r="A364" s="167"/>
      <c r="B364" s="167"/>
      <c r="C364" s="167"/>
      <c r="D364" s="167"/>
      <c r="E364" s="167"/>
      <c r="F364" s="168"/>
      <c r="G364" s="200">
        <v>4</v>
      </c>
      <c r="H364" s="248"/>
      <c r="I364" s="200"/>
      <c r="J364" s="200" t="s">
        <v>216</v>
      </c>
      <c r="K364" s="200"/>
      <c r="L364" s="170" t="s">
        <v>858</v>
      </c>
      <c r="M364" s="157">
        <f>+'PROGRAMA 01'!F219</f>
        <v>35755454</v>
      </c>
      <c r="N364" s="157">
        <f>+'PROGRAMA 01'!G219</f>
        <v>0</v>
      </c>
      <c r="O364" s="157">
        <f>+'PROGRAMA 01'!H219</f>
        <v>0</v>
      </c>
      <c r="P364" s="157">
        <f>+'PROGRAMA 01'!I219</f>
        <v>0</v>
      </c>
      <c r="Q364" s="157">
        <f>+'PROGRAMA 01'!J219</f>
        <v>0</v>
      </c>
      <c r="R364" s="157">
        <f>+'PROGRAMA 01'!K219</f>
        <v>35755454</v>
      </c>
      <c r="S364" s="157">
        <f>+'PROGRAMA 01'!L219</f>
        <v>0</v>
      </c>
    </row>
    <row r="365" spans="1:19" ht="12" hidden="1" customHeight="1" x14ac:dyDescent="0.2"/>
    <row r="366" spans="1:19" ht="7.5" customHeight="1" thickBot="1" x14ac:dyDescent="0.25">
      <c r="A366" s="204"/>
      <c r="B366" s="204"/>
      <c r="C366" s="204"/>
      <c r="D366" s="204"/>
      <c r="E366" s="204" t="s">
        <v>3</v>
      </c>
      <c r="F366" s="205"/>
      <c r="G366" s="222"/>
      <c r="H366" s="250"/>
      <c r="I366" s="222"/>
      <c r="J366" s="206"/>
      <c r="K366" s="206"/>
      <c r="L366" s="204"/>
      <c r="M366" s="205"/>
      <c r="N366" s="205"/>
      <c r="O366" s="205"/>
      <c r="P366" s="205"/>
      <c r="Q366" s="205"/>
      <c r="R366" s="205"/>
      <c r="S366" s="205"/>
    </row>
    <row r="367" spans="1:19" hidden="1" x14ac:dyDescent="0.2">
      <c r="G367" s="181"/>
      <c r="H367" s="224"/>
      <c r="I367" s="181"/>
      <c r="J367" s="181"/>
      <c r="K367" s="181"/>
    </row>
    <row r="368" spans="1:19" s="229" customFormat="1" ht="30" customHeight="1" x14ac:dyDescent="0.3">
      <c r="A368" s="337" t="s">
        <v>859</v>
      </c>
      <c r="B368" s="337"/>
      <c r="C368" s="337"/>
      <c r="D368" s="337"/>
      <c r="E368" s="236"/>
      <c r="F368" s="237" t="e">
        <f>+F10+F243+F362</f>
        <v>#VALUE!</v>
      </c>
      <c r="G368" s="236"/>
      <c r="H368" s="272">
        <f>+H362+H243+H52+H14+H198</f>
        <v>606121870.12999988</v>
      </c>
      <c r="I368" s="236"/>
      <c r="J368" s="236"/>
      <c r="K368" s="236"/>
      <c r="L368" s="236"/>
      <c r="M368" s="237">
        <f>+M362+M10+M243</f>
        <v>2307565432.4400001</v>
      </c>
      <c r="N368" s="237">
        <f>+N362+N10+N243</f>
        <v>1374217956.9300001</v>
      </c>
      <c r="O368" s="237">
        <f>+O362+O10+O243</f>
        <v>606121870.12999988</v>
      </c>
      <c r="P368" s="237">
        <f>+P362+P10+P243</f>
        <v>0</v>
      </c>
      <c r="Q368" s="237">
        <f>+Q362+Q10+Q243</f>
        <v>1980339827.0599999</v>
      </c>
      <c r="R368" s="237">
        <f t="shared" si="24"/>
        <v>327225605.38000011</v>
      </c>
      <c r="S368" s="237">
        <f t="shared" si="25"/>
        <v>85.819444130171661</v>
      </c>
    </row>
    <row r="369" spans="13:18" hidden="1" x14ac:dyDescent="0.2"/>
    <row r="370" spans="13:18" hidden="1" x14ac:dyDescent="0.2">
      <c r="M370" s="157">
        <f>+'PROGRAMA 01'!F10</f>
        <v>2307565432.4400001</v>
      </c>
      <c r="N370" s="157">
        <f>+'PROGRAMA 01'!G10</f>
        <v>1374217956.9300001</v>
      </c>
      <c r="O370" s="157">
        <f>+'PROGRAMA 01'!H10</f>
        <v>606121870.13</v>
      </c>
      <c r="P370" s="157">
        <f>+'PROGRAMA 01'!I10</f>
        <v>0</v>
      </c>
      <c r="Q370" s="157">
        <f>+'PROGRAMA 01'!J10</f>
        <v>1980339827.0599999</v>
      </c>
      <c r="R370" s="157">
        <f>+'PROGRAMA 01'!K10</f>
        <v>327225605.38000011</v>
      </c>
    </row>
    <row r="371" spans="13:18" hidden="1" x14ac:dyDescent="0.2"/>
    <row r="372" spans="13:18" hidden="1" x14ac:dyDescent="0.2"/>
    <row r="373" spans="13:18" hidden="1" x14ac:dyDescent="0.2">
      <c r="M373" s="157">
        <f t="shared" ref="M373:R373" si="26">+M370-M368</f>
        <v>0</v>
      </c>
      <c r="N373" s="157">
        <f t="shared" si="26"/>
        <v>0</v>
      </c>
      <c r="O373" s="157">
        <f t="shared" si="26"/>
        <v>0</v>
      </c>
      <c r="P373" s="157">
        <f t="shared" si="26"/>
        <v>0</v>
      </c>
      <c r="Q373" s="157">
        <f t="shared" si="26"/>
        <v>0</v>
      </c>
      <c r="R373" s="157">
        <f t="shared" si="26"/>
        <v>0</v>
      </c>
    </row>
    <row r="374" spans="13:18" hidden="1" x14ac:dyDescent="0.2"/>
  </sheetData>
  <mergeCells count="22">
    <mergeCell ref="S7:S8"/>
    <mergeCell ref="B10:D10"/>
    <mergeCell ref="D200:E200"/>
    <mergeCell ref="A1:R1"/>
    <mergeCell ref="A2:R2"/>
    <mergeCell ref="A3:R3"/>
    <mergeCell ref="A4:R4"/>
    <mergeCell ref="A5:R5"/>
    <mergeCell ref="A7:F8"/>
    <mergeCell ref="Q7:Q8"/>
    <mergeCell ref="G7:H7"/>
    <mergeCell ref="G8:H8"/>
    <mergeCell ref="R7:R8"/>
    <mergeCell ref="D216:E216"/>
    <mergeCell ref="B243:C243"/>
    <mergeCell ref="B362:C362"/>
    <mergeCell ref="A368:D368"/>
    <mergeCell ref="P7:P8"/>
    <mergeCell ref="L7:L8"/>
    <mergeCell ref="M7:M8"/>
    <mergeCell ref="N7:N8"/>
    <mergeCell ref="O7:O8"/>
  </mergeCells>
  <printOptions horizontalCentered="1"/>
  <pageMargins left="0.59055118110236227" right="0.59055118110236227" top="0.59055118110236227" bottom="0.59055118110236227" header="0.59055118110236227" footer="0.59055118110236227"/>
  <pageSetup scale="50" firstPageNumber="16" orientation="landscape" useFirstPageNumber="1" r:id="rId1"/>
  <headerFooter>
    <oddFooter>&amp;C&amp;P</oddFooter>
  </headerFooter>
  <rowBreaks count="1" manualBreakCount="1">
    <brk id="106" max="16383" man="1"/>
  </rowBreaks>
  <ignoredErrors>
    <ignoredError sqref="I12:T21 I364:P364 I22:P58 I365:P367 I60:P255 I59:O59 A59:G59 A60:G197 A365:G374 A22:G58 A364:G364 A12:G21 A199:G363 A198:C198 E198:G198 I369:P374 I368:O368 I257:P263 I256:N256 P256 I266:P363 I264:L264 I265:L265" numberStoredAsText="1"/>
    <ignoredError sqref="T364 Q364 Q365:T374 Q22:T263 Q266:T363 T264 T265" numberStoredAsText="1" formula="1"/>
    <ignoredError sqref="R364:S36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6"/>
  <sheetViews>
    <sheetView showGridLines="0" tabSelected="1" zoomScale="80" zoomScaleNormal="80" workbookViewId="0">
      <selection activeCell="G23" sqref="G23"/>
    </sheetView>
  </sheetViews>
  <sheetFormatPr baseColWidth="10" defaultRowHeight="14.4" x14ac:dyDescent="0.3"/>
  <cols>
    <col min="1" max="1" width="1.6640625" customWidth="1"/>
    <col min="2" max="2" width="7.6640625" customWidth="1"/>
    <col min="3" max="3" width="8.88671875" customWidth="1"/>
    <col min="4" max="4" width="5.44140625" customWidth="1"/>
    <col min="5" max="5" width="25.5546875" customWidth="1"/>
    <col min="6" max="6" width="10.109375" hidden="1" customWidth="1"/>
    <col min="7" max="7" width="8.44140625" customWidth="1"/>
    <col min="8" max="8" width="11.88671875" style="273" customWidth="1"/>
    <col min="9" max="9" width="3.33203125" customWidth="1"/>
    <col min="10" max="10" width="8.6640625" customWidth="1"/>
    <col min="11" max="11" width="2.5546875" customWidth="1"/>
    <col min="12" max="12" width="66.5546875" customWidth="1"/>
    <col min="13" max="13" width="13.33203125" customWidth="1"/>
    <col min="14" max="14" width="16.6640625" bestFit="1" customWidth="1"/>
    <col min="15" max="15" width="12" customWidth="1"/>
    <col min="16" max="16" width="12" bestFit="1" customWidth="1"/>
    <col min="17" max="17" width="12.33203125" customWidth="1"/>
    <col min="18" max="18" width="12.88671875" customWidth="1"/>
    <col min="19" max="19" width="9.33203125" bestFit="1" customWidth="1"/>
  </cols>
  <sheetData>
    <row r="1" spans="1:19" x14ac:dyDescent="0.3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</row>
    <row r="2" spans="1:19" x14ac:dyDescent="0.3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</row>
    <row r="3" spans="1:19" x14ac:dyDescent="0.3">
      <c r="A3" s="335" t="s">
        <v>383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</row>
    <row r="4" spans="1:19" x14ac:dyDescent="0.3">
      <c r="A4" s="336" t="str">
        <f>+'PROGRAMA 01 (CEG)'!A4:R4</f>
        <v>Presupuesto Ordinario   2021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1:19" x14ac:dyDescent="0.3">
      <c r="A5" s="336" t="s">
        <v>862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</row>
    <row r="6" spans="1:19" ht="9.4499999999999993" customHeight="1" x14ac:dyDescent="0.3">
      <c r="A6" s="158"/>
      <c r="B6" s="158" t="s">
        <v>3</v>
      </c>
      <c r="C6" s="159"/>
      <c r="D6" s="159"/>
      <c r="E6" s="159"/>
      <c r="F6" s="160" t="s">
        <v>3</v>
      </c>
      <c r="G6" s="159"/>
      <c r="H6" s="245"/>
      <c r="I6" s="159"/>
      <c r="J6" s="156"/>
      <c r="K6" s="156"/>
      <c r="L6" s="156"/>
      <c r="M6" s="157"/>
      <c r="N6" s="157"/>
      <c r="O6" s="157"/>
      <c r="P6" s="157"/>
      <c r="Q6" s="157"/>
      <c r="R6" s="157"/>
      <c r="S6" s="157"/>
    </row>
    <row r="7" spans="1:19" ht="36" customHeight="1" x14ac:dyDescent="0.3">
      <c r="A7" s="324" t="s">
        <v>383</v>
      </c>
      <c r="B7" s="325"/>
      <c r="C7" s="325"/>
      <c r="D7" s="325"/>
      <c r="E7" s="325"/>
      <c r="F7" s="326"/>
      <c r="G7" s="332" t="s">
        <v>385</v>
      </c>
      <c r="H7" s="333"/>
      <c r="I7" s="162"/>
      <c r="J7" s="161" t="s">
        <v>385</v>
      </c>
      <c r="K7" s="163"/>
      <c r="L7" s="338" t="s">
        <v>386</v>
      </c>
      <c r="M7" s="320" t="str">
        <f>+'PROGRAMA 01 (CEG)'!M7:M8</f>
        <v>PRESUPUESTO ORDINARIO MODIFICADO</v>
      </c>
      <c r="N7" s="320" t="str">
        <f>+'PROGRAMA 01 (CEG)'!N7:N8</f>
        <v>EGRESOS ACUMULADOS AL 30/09/2021</v>
      </c>
      <c r="O7" s="320" t="str">
        <f>+'PROGRAMA 01 (CEG)'!O7:O8</f>
        <v>EGRESOS DEL PERIODO AL 31/12/2021</v>
      </c>
      <c r="P7" s="320" t="str">
        <f>+'PROGRAMA 01 (CEG)'!P7:P8</f>
        <v>RESERVAS AL 31/12/2021</v>
      </c>
      <c r="Q7" s="320" t="str">
        <f>+'PROGRAMA 01 (CEG)'!Q7:Q8</f>
        <v>TOTAL EGRESOS DEL PERIODO AL 31/12/2021</v>
      </c>
      <c r="R7" s="320" t="str">
        <f>+'PROGRAMA 01 (CEG)'!R7:R8</f>
        <v>SALDO DISPONIBLE AL 31/12/2021</v>
      </c>
      <c r="S7" s="320" t="s">
        <v>388</v>
      </c>
    </row>
    <row r="8" spans="1:19" ht="20.25" customHeight="1" x14ac:dyDescent="0.3">
      <c r="A8" s="327"/>
      <c r="B8" s="328"/>
      <c r="C8" s="328"/>
      <c r="D8" s="328"/>
      <c r="E8" s="328"/>
      <c r="F8" s="329"/>
      <c r="G8" s="340" t="s">
        <v>389</v>
      </c>
      <c r="H8" s="341"/>
      <c r="I8" s="238"/>
      <c r="J8" s="165" t="s">
        <v>390</v>
      </c>
      <c r="K8" s="239"/>
      <c r="L8" s="339"/>
      <c r="M8" s="321"/>
      <c r="N8" s="321"/>
      <c r="O8" s="321"/>
      <c r="P8" s="321"/>
      <c r="Q8" s="321"/>
      <c r="R8" s="321"/>
      <c r="S8" s="321"/>
    </row>
    <row r="9" spans="1:19" ht="6" customHeight="1" x14ac:dyDescent="0.3">
      <c r="A9" s="167"/>
      <c r="B9" s="167"/>
      <c r="C9" s="167"/>
      <c r="D9" s="167"/>
      <c r="E9" s="167"/>
      <c r="F9" s="168"/>
      <c r="G9" s="169"/>
      <c r="H9" s="245"/>
      <c r="I9" s="170"/>
      <c r="J9" s="170"/>
      <c r="K9" s="170"/>
      <c r="L9" s="167"/>
      <c r="M9" s="157"/>
      <c r="N9" s="157"/>
      <c r="O9" s="157"/>
      <c r="P9" s="157"/>
      <c r="Q9" s="157"/>
      <c r="R9" s="157"/>
      <c r="S9" s="157"/>
    </row>
    <row r="10" spans="1:19" s="175" customFormat="1" ht="20.100000000000001" customHeight="1" x14ac:dyDescent="0.2">
      <c r="A10" s="171">
        <v>1</v>
      </c>
      <c r="B10" s="331" t="s">
        <v>391</v>
      </c>
      <c r="C10" s="331"/>
      <c r="D10" s="331"/>
      <c r="E10" s="171"/>
      <c r="F10" s="172" t="s">
        <v>3</v>
      </c>
      <c r="G10" s="173"/>
      <c r="H10" s="268">
        <f>+H12+H52+H198</f>
        <v>174332882.69</v>
      </c>
      <c r="I10" s="173"/>
      <c r="J10" s="173"/>
      <c r="K10" s="173"/>
      <c r="L10" s="173"/>
      <c r="M10" s="174">
        <f t="shared" ref="M10:R10" si="0">+M12+M198</f>
        <v>495269659</v>
      </c>
      <c r="N10" s="174">
        <f t="shared" si="0"/>
        <v>271189232.98999995</v>
      </c>
      <c r="O10" s="174">
        <f t="shared" si="0"/>
        <v>138966178.42000002</v>
      </c>
      <c r="P10" s="174">
        <f t="shared" si="0"/>
        <v>0</v>
      </c>
      <c r="Q10" s="174">
        <f t="shared" si="0"/>
        <v>410155411.40999997</v>
      </c>
      <c r="R10" s="174">
        <f t="shared" si="0"/>
        <v>85114247.590000018</v>
      </c>
      <c r="S10" s="174">
        <f>+Q10/M10*100</f>
        <v>82.814564542101294</v>
      </c>
    </row>
    <row r="11" spans="1:19" ht="8.4" customHeight="1" x14ac:dyDescent="0.3">
      <c r="A11" s="167"/>
      <c r="B11" s="167"/>
      <c r="C11" s="167"/>
      <c r="D11" s="167"/>
      <c r="E11" s="167"/>
      <c r="F11" s="168"/>
      <c r="G11" s="170"/>
      <c r="H11" s="248"/>
      <c r="I11" s="170"/>
      <c r="J11" s="170"/>
      <c r="K11" s="170"/>
      <c r="L11" s="167"/>
      <c r="M11" s="157"/>
      <c r="N11" s="157"/>
      <c r="O11" s="157"/>
      <c r="P11" s="157"/>
      <c r="Q11" s="157"/>
      <c r="R11" s="157"/>
      <c r="S11" s="157"/>
    </row>
    <row r="12" spans="1:19" s="181" customFormat="1" ht="12" customHeight="1" x14ac:dyDescent="0.2">
      <c r="A12" s="176"/>
      <c r="B12" s="177" t="s">
        <v>392</v>
      </c>
      <c r="C12" s="178" t="s">
        <v>393</v>
      </c>
      <c r="D12" s="178"/>
      <c r="E12" s="178"/>
      <c r="F12" s="179" t="s">
        <v>3</v>
      </c>
      <c r="G12" s="176"/>
      <c r="H12" s="269">
        <f>+H14+H52+H115</f>
        <v>138966178.42000002</v>
      </c>
      <c r="I12" s="176"/>
      <c r="J12" s="176"/>
      <c r="K12" s="176"/>
      <c r="L12" s="176"/>
      <c r="M12" s="180">
        <f t="shared" ref="M12:R12" si="1">+M14+M52+M115</f>
        <v>491897200</v>
      </c>
      <c r="N12" s="180">
        <f t="shared" si="1"/>
        <v>270189232.98999995</v>
      </c>
      <c r="O12" s="180">
        <f t="shared" si="1"/>
        <v>138966178.42000002</v>
      </c>
      <c r="P12" s="180">
        <f t="shared" si="1"/>
        <v>0</v>
      </c>
      <c r="Q12" s="180">
        <f t="shared" si="1"/>
        <v>409155411.40999997</v>
      </c>
      <c r="R12" s="180">
        <f t="shared" si="1"/>
        <v>82741788.590000018</v>
      </c>
      <c r="S12" s="180">
        <f>+Q12/M12*100</f>
        <v>83.179048673178045</v>
      </c>
    </row>
    <row r="13" spans="1:19" ht="8.4" customHeight="1" x14ac:dyDescent="0.3">
      <c r="A13" s="167"/>
      <c r="B13" s="167"/>
      <c r="C13" s="167"/>
      <c r="D13" s="167"/>
      <c r="E13" s="167"/>
      <c r="F13" s="168"/>
      <c r="G13" s="170"/>
      <c r="H13" s="248"/>
      <c r="I13" s="170"/>
      <c r="J13" s="170"/>
      <c r="K13" s="170"/>
      <c r="L13" s="167"/>
      <c r="M13" s="157"/>
      <c r="N13" s="157"/>
      <c r="O13" s="157"/>
      <c r="P13" s="157"/>
      <c r="Q13" s="157"/>
      <c r="R13" s="157"/>
      <c r="S13" s="157"/>
    </row>
    <row r="14" spans="1:19" ht="12" customHeight="1" x14ac:dyDescent="0.3">
      <c r="A14" s="182"/>
      <c r="B14" s="182"/>
      <c r="C14" s="183" t="s">
        <v>394</v>
      </c>
      <c r="D14" s="184" t="s">
        <v>15</v>
      </c>
      <c r="E14" s="184"/>
      <c r="F14" s="185" t="s">
        <v>3</v>
      </c>
      <c r="G14" s="183" t="s">
        <v>394</v>
      </c>
      <c r="H14" s="242">
        <f>+H16+H38</f>
        <v>103599474.15000001</v>
      </c>
      <c r="I14" s="183"/>
      <c r="J14" s="183">
        <v>0</v>
      </c>
      <c r="K14" s="183"/>
      <c r="L14" s="186" t="s">
        <v>15</v>
      </c>
      <c r="M14" s="185">
        <f t="shared" ref="M14:R14" si="2">+M17+M23+M29+M39+M35+M45</f>
        <v>414810900</v>
      </c>
      <c r="N14" s="185">
        <f t="shared" si="2"/>
        <v>256186502.14999998</v>
      </c>
      <c r="O14" s="185">
        <f t="shared" si="2"/>
        <v>103599474.15000001</v>
      </c>
      <c r="P14" s="185">
        <f t="shared" si="2"/>
        <v>0</v>
      </c>
      <c r="Q14" s="185">
        <f t="shared" si="2"/>
        <v>359785976.29999995</v>
      </c>
      <c r="R14" s="185">
        <f t="shared" si="2"/>
        <v>55024923.700000018</v>
      </c>
      <c r="S14" s="185">
        <f>+Q14/M14*100</f>
        <v>86.734937847583069</v>
      </c>
    </row>
    <row r="15" spans="1:19" ht="8.4" customHeight="1" x14ac:dyDescent="0.3">
      <c r="A15" s="167"/>
      <c r="B15" s="167"/>
      <c r="C15" s="167"/>
      <c r="D15" s="167"/>
      <c r="E15" s="167"/>
      <c r="F15" s="157"/>
      <c r="G15" s="170"/>
      <c r="H15" s="248"/>
      <c r="I15" s="170"/>
      <c r="J15" s="170"/>
      <c r="K15" s="170"/>
      <c r="L15" s="167"/>
      <c r="M15" s="157"/>
      <c r="N15" s="157"/>
      <c r="O15" s="157"/>
      <c r="P15" s="157"/>
      <c r="Q15" s="157"/>
      <c r="R15" s="157"/>
      <c r="S15" s="157"/>
    </row>
    <row r="16" spans="1:19" s="190" customFormat="1" ht="12" customHeight="1" x14ac:dyDescent="0.2">
      <c r="A16" s="187"/>
      <c r="B16" s="187"/>
      <c r="C16" s="187"/>
      <c r="D16" s="188" t="s">
        <v>395</v>
      </c>
      <c r="E16" s="187" t="s">
        <v>396</v>
      </c>
      <c r="F16" s="189" t="s">
        <v>863</v>
      </c>
      <c r="G16" s="187"/>
      <c r="H16" s="243">
        <f>+O16</f>
        <v>85892519.5</v>
      </c>
      <c r="I16" s="187"/>
      <c r="J16" s="187"/>
      <c r="K16" s="187"/>
      <c r="L16" s="187"/>
      <c r="M16" s="189">
        <f t="shared" ref="M16:R16" si="3">+M17+M23+M29+M35</f>
        <v>333176600</v>
      </c>
      <c r="N16" s="189">
        <f t="shared" si="3"/>
        <v>199905979.64999998</v>
      </c>
      <c r="O16" s="189">
        <f t="shared" si="3"/>
        <v>85892519.5</v>
      </c>
      <c r="P16" s="189">
        <f t="shared" si="3"/>
        <v>0</v>
      </c>
      <c r="Q16" s="189">
        <f t="shared" si="3"/>
        <v>285798499.14999998</v>
      </c>
      <c r="R16" s="189">
        <f t="shared" si="3"/>
        <v>47378100.850000009</v>
      </c>
      <c r="S16" s="189">
        <f>+Q16/M16*100</f>
        <v>85.779883446196393</v>
      </c>
    </row>
    <row r="17" spans="1:19" ht="12" customHeight="1" x14ac:dyDescent="0.3">
      <c r="A17" s="167"/>
      <c r="B17" s="167"/>
      <c r="C17" s="167"/>
      <c r="D17" s="167"/>
      <c r="E17" s="167"/>
      <c r="F17" s="157"/>
      <c r="G17" s="191" t="s">
        <v>395</v>
      </c>
      <c r="H17" s="244"/>
      <c r="I17" s="191"/>
      <c r="J17" s="191" t="s">
        <v>397</v>
      </c>
      <c r="K17" s="191"/>
      <c r="L17" s="192" t="s">
        <v>398</v>
      </c>
      <c r="M17" s="193">
        <f t="shared" ref="M17:R17" si="4">+M18+M19+M20+M22</f>
        <v>178413000</v>
      </c>
      <c r="N17" s="193">
        <f t="shared" si="4"/>
        <v>104863779.75</v>
      </c>
      <c r="O17" s="193">
        <f t="shared" si="4"/>
        <v>40091901.049999997</v>
      </c>
      <c r="P17" s="193">
        <f t="shared" si="4"/>
        <v>0</v>
      </c>
      <c r="Q17" s="193">
        <f t="shared" si="4"/>
        <v>144955680.80000001</v>
      </c>
      <c r="R17" s="193">
        <f t="shared" si="4"/>
        <v>33457319.200000003</v>
      </c>
      <c r="S17" s="193">
        <f>+Q17/M17*100</f>
        <v>81.247263820461527</v>
      </c>
    </row>
    <row r="18" spans="1:19" ht="12" customHeight="1" x14ac:dyDescent="0.3">
      <c r="A18" s="167"/>
      <c r="B18" s="167"/>
      <c r="C18" s="167"/>
      <c r="D18" s="167"/>
      <c r="E18" s="167"/>
      <c r="F18" s="157"/>
      <c r="G18" s="194" t="s">
        <v>395</v>
      </c>
      <c r="H18" s="245"/>
      <c r="I18" s="194"/>
      <c r="J18" s="194" t="s">
        <v>18</v>
      </c>
      <c r="K18" s="194"/>
      <c r="L18" s="167" t="s">
        <v>399</v>
      </c>
      <c r="M18" s="157">
        <f>+'PROGRAMA 02 '!F17</f>
        <v>72671400</v>
      </c>
      <c r="N18" s="157">
        <f>+'PROGRAMA 02 '!G17</f>
        <v>34381244</v>
      </c>
      <c r="O18" s="157">
        <f>+'PROGRAMA 02 '!H17</f>
        <v>17400801.050000001</v>
      </c>
      <c r="P18" s="157">
        <f>+'PROGRAMA 02 '!I17</f>
        <v>0</v>
      </c>
      <c r="Q18" s="157">
        <f>+'PROGRAMA 02 '!J17</f>
        <v>51782045.049999997</v>
      </c>
      <c r="R18" s="157">
        <f>+M18-P18-Q18</f>
        <v>20889354.950000003</v>
      </c>
      <c r="S18" s="157">
        <f>+Q18/M18*100</f>
        <v>71.255053638707935</v>
      </c>
    </row>
    <row r="19" spans="1:19" ht="12" hidden="1" customHeight="1" x14ac:dyDescent="0.3">
      <c r="A19" s="167"/>
      <c r="B19" s="167"/>
      <c r="C19" s="167"/>
      <c r="D19" s="167"/>
      <c r="E19" s="167"/>
      <c r="F19" s="157"/>
      <c r="G19" s="194" t="s">
        <v>395</v>
      </c>
      <c r="H19" s="245"/>
      <c r="I19" s="194"/>
      <c r="J19" s="194" t="s">
        <v>400</v>
      </c>
      <c r="K19" s="194"/>
      <c r="L19" s="167" t="s">
        <v>401</v>
      </c>
      <c r="M19" s="157">
        <v>0</v>
      </c>
      <c r="N19" s="157">
        <v>0</v>
      </c>
      <c r="O19" s="157"/>
      <c r="P19" s="157"/>
      <c r="Q19" s="157">
        <f t="shared" ref="Q19:Q82" si="5">+N19+O19</f>
        <v>0</v>
      </c>
      <c r="R19" s="157">
        <f t="shared" ref="R19:R82" si="6">+M19-P19-Q19</f>
        <v>0</v>
      </c>
      <c r="S19" s="157" t="e">
        <f t="shared" ref="S19:S82" si="7">+Q19/M19*100</f>
        <v>#DIV/0!</v>
      </c>
    </row>
    <row r="20" spans="1:19" ht="12" customHeight="1" x14ac:dyDescent="0.3">
      <c r="A20" s="167"/>
      <c r="B20" s="167"/>
      <c r="C20" s="167"/>
      <c r="D20" s="167"/>
      <c r="E20" s="167"/>
      <c r="F20" s="157"/>
      <c r="G20" s="194" t="s">
        <v>395</v>
      </c>
      <c r="H20" s="245"/>
      <c r="I20" s="194"/>
      <c r="J20" s="194" t="s">
        <v>19</v>
      </c>
      <c r="K20" s="194"/>
      <c r="L20" s="167" t="s">
        <v>402</v>
      </c>
      <c r="M20" s="157">
        <f>+'PROGRAMA 02 '!F18</f>
        <v>105741600</v>
      </c>
      <c r="N20" s="157">
        <f>+'PROGRAMA 02 '!G18</f>
        <v>70482535.75</v>
      </c>
      <c r="O20" s="157">
        <f>+'PROGRAMA 02 '!H18</f>
        <v>22691100</v>
      </c>
      <c r="P20" s="157">
        <f>+'PROGRAMA 02 '!I18</f>
        <v>0</v>
      </c>
      <c r="Q20" s="157">
        <f>+'PROGRAMA 02 '!J18</f>
        <v>93173635.75</v>
      </c>
      <c r="R20" s="157">
        <f t="shared" si="6"/>
        <v>12567964.25</v>
      </c>
      <c r="S20" s="157">
        <f t="shared" si="7"/>
        <v>88.114456136468519</v>
      </c>
    </row>
    <row r="21" spans="1:19" ht="12" hidden="1" customHeight="1" x14ac:dyDescent="0.3">
      <c r="A21" s="167"/>
      <c r="B21" s="167"/>
      <c r="C21" s="167"/>
      <c r="D21" s="167"/>
      <c r="E21" s="167"/>
      <c r="F21" s="157"/>
      <c r="G21" s="194" t="s">
        <v>395</v>
      </c>
      <c r="H21" s="245"/>
      <c r="I21" s="194"/>
      <c r="J21" s="194" t="s">
        <v>403</v>
      </c>
      <c r="K21" s="194"/>
      <c r="L21" s="167" t="s">
        <v>404</v>
      </c>
      <c r="M21" s="157">
        <v>0</v>
      </c>
      <c r="N21" s="157">
        <v>0</v>
      </c>
      <c r="O21" s="157"/>
      <c r="P21" s="157"/>
      <c r="Q21" s="157">
        <f t="shared" si="5"/>
        <v>0</v>
      </c>
      <c r="R21" s="157">
        <f t="shared" si="6"/>
        <v>0</v>
      </c>
      <c r="S21" s="157" t="e">
        <f t="shared" si="7"/>
        <v>#DIV/0!</v>
      </c>
    </row>
    <row r="22" spans="1:19" hidden="1" x14ac:dyDescent="0.3">
      <c r="A22" s="167"/>
      <c r="B22" s="167"/>
      <c r="C22" s="167"/>
      <c r="D22" s="167"/>
      <c r="E22" s="167"/>
      <c r="F22" s="157"/>
      <c r="G22" s="194" t="s">
        <v>395</v>
      </c>
      <c r="H22" s="245"/>
      <c r="I22" s="194"/>
      <c r="J22" s="194" t="s">
        <v>231</v>
      </c>
      <c r="K22" s="194"/>
      <c r="L22" s="167" t="s">
        <v>405</v>
      </c>
      <c r="M22" s="157">
        <v>0</v>
      </c>
      <c r="N22" s="157">
        <v>0</v>
      </c>
      <c r="O22" s="157"/>
      <c r="P22" s="157"/>
      <c r="Q22" s="157">
        <f t="shared" si="5"/>
        <v>0</v>
      </c>
      <c r="R22" s="157">
        <f t="shared" si="6"/>
        <v>0</v>
      </c>
      <c r="S22" s="157" t="e">
        <f t="shared" si="7"/>
        <v>#DIV/0!</v>
      </c>
    </row>
    <row r="23" spans="1:19" ht="12" hidden="1" customHeight="1" x14ac:dyDescent="0.3">
      <c r="A23" s="167"/>
      <c r="B23" s="167"/>
      <c r="C23" s="167"/>
      <c r="D23" s="167"/>
      <c r="E23" s="167"/>
      <c r="F23" s="157"/>
      <c r="G23" s="195" t="s">
        <v>395</v>
      </c>
      <c r="H23" s="246"/>
      <c r="I23" s="195"/>
      <c r="J23" s="195" t="s">
        <v>20</v>
      </c>
      <c r="K23" s="195"/>
      <c r="L23" s="192" t="s">
        <v>21</v>
      </c>
      <c r="M23" s="193">
        <f>+M24+M25+M26+M27+M28</f>
        <v>0</v>
      </c>
      <c r="N23" s="193">
        <f>+N24+N25+N26+N27+N28</f>
        <v>0</v>
      </c>
      <c r="O23" s="193">
        <f>+O24+O25+O26+O27+O28</f>
        <v>0</v>
      </c>
      <c r="P23" s="193">
        <f>+P24+P25+P26+P27+P28</f>
        <v>0</v>
      </c>
      <c r="Q23" s="193">
        <f t="shared" si="5"/>
        <v>0</v>
      </c>
      <c r="R23" s="193">
        <f t="shared" si="6"/>
        <v>0</v>
      </c>
      <c r="S23" s="193" t="e">
        <f t="shared" si="7"/>
        <v>#DIV/0!</v>
      </c>
    </row>
    <row r="24" spans="1:19" ht="12" hidden="1" customHeight="1" x14ac:dyDescent="0.3">
      <c r="A24" s="167"/>
      <c r="B24" s="167"/>
      <c r="C24" s="167"/>
      <c r="D24" s="167"/>
      <c r="E24" s="167"/>
      <c r="F24" s="157"/>
      <c r="G24" s="194" t="s">
        <v>395</v>
      </c>
      <c r="H24" s="245"/>
      <c r="I24" s="194"/>
      <c r="J24" s="194" t="s">
        <v>22</v>
      </c>
      <c r="K24" s="194"/>
      <c r="L24" s="167" t="s">
        <v>406</v>
      </c>
      <c r="M24" s="157">
        <v>0</v>
      </c>
      <c r="N24" s="157">
        <v>0</v>
      </c>
      <c r="O24" s="157"/>
      <c r="P24" s="157"/>
      <c r="Q24" s="157">
        <f t="shared" si="5"/>
        <v>0</v>
      </c>
      <c r="R24" s="157">
        <f t="shared" si="6"/>
        <v>0</v>
      </c>
      <c r="S24" s="157" t="e">
        <f t="shared" si="7"/>
        <v>#DIV/0!</v>
      </c>
    </row>
    <row r="25" spans="1:19" hidden="1" x14ac:dyDescent="0.3">
      <c r="A25" s="167"/>
      <c r="B25" s="167"/>
      <c r="C25" s="167"/>
      <c r="D25" s="167"/>
      <c r="E25" s="167"/>
      <c r="F25" s="157"/>
      <c r="G25" s="194" t="s">
        <v>395</v>
      </c>
      <c r="H25" s="245"/>
      <c r="I25" s="194"/>
      <c r="J25" s="194" t="s">
        <v>357</v>
      </c>
      <c r="K25" s="194"/>
      <c r="L25" s="167" t="s">
        <v>407</v>
      </c>
      <c r="M25" s="157">
        <v>0</v>
      </c>
      <c r="N25" s="157">
        <v>0</v>
      </c>
      <c r="O25" s="157">
        <v>0</v>
      </c>
      <c r="P25" s="157">
        <v>0</v>
      </c>
      <c r="Q25" s="157">
        <f t="shared" si="5"/>
        <v>0</v>
      </c>
      <c r="R25" s="157">
        <f t="shared" si="6"/>
        <v>0</v>
      </c>
      <c r="S25" s="157" t="e">
        <f t="shared" si="7"/>
        <v>#DIV/0!</v>
      </c>
    </row>
    <row r="26" spans="1:19" ht="12" hidden="1" customHeight="1" x14ac:dyDescent="0.3">
      <c r="A26" s="167"/>
      <c r="B26" s="167"/>
      <c r="C26" s="167"/>
      <c r="D26" s="167"/>
      <c r="E26" s="167"/>
      <c r="F26" s="157"/>
      <c r="G26" s="194" t="s">
        <v>395</v>
      </c>
      <c r="H26" s="245"/>
      <c r="I26" s="194"/>
      <c r="J26" s="194" t="s">
        <v>408</v>
      </c>
      <c r="K26" s="194"/>
      <c r="L26" s="167" t="s">
        <v>409</v>
      </c>
      <c r="M26" s="157">
        <v>0</v>
      </c>
      <c r="N26" s="157">
        <v>0</v>
      </c>
      <c r="O26" s="157"/>
      <c r="P26" s="157"/>
      <c r="Q26" s="157">
        <f t="shared" si="5"/>
        <v>0</v>
      </c>
      <c r="R26" s="157">
        <f t="shared" si="6"/>
        <v>0</v>
      </c>
      <c r="S26" s="157" t="e">
        <f t="shared" si="7"/>
        <v>#DIV/0!</v>
      </c>
    </row>
    <row r="27" spans="1:19" ht="12" hidden="1" customHeight="1" x14ac:dyDescent="0.3">
      <c r="A27" s="167"/>
      <c r="B27" s="167"/>
      <c r="C27" s="167"/>
      <c r="D27" s="167"/>
      <c r="E27" s="167"/>
      <c r="F27" s="157"/>
      <c r="G27" s="194" t="s">
        <v>395</v>
      </c>
      <c r="H27" s="245"/>
      <c r="I27" s="194"/>
      <c r="J27" s="194" t="s">
        <v>410</v>
      </c>
      <c r="K27" s="194"/>
      <c r="L27" s="167" t="s">
        <v>411</v>
      </c>
      <c r="M27" s="157">
        <v>0</v>
      </c>
      <c r="N27" s="157">
        <v>0</v>
      </c>
      <c r="O27" s="157"/>
      <c r="P27" s="157"/>
      <c r="Q27" s="157">
        <f t="shared" si="5"/>
        <v>0</v>
      </c>
      <c r="R27" s="157">
        <f t="shared" si="6"/>
        <v>0</v>
      </c>
      <c r="S27" s="157" t="e">
        <f t="shared" si="7"/>
        <v>#DIV/0!</v>
      </c>
    </row>
    <row r="28" spans="1:19" ht="12" hidden="1" customHeight="1" x14ac:dyDescent="0.3">
      <c r="A28" s="167"/>
      <c r="B28" s="167"/>
      <c r="C28" s="167"/>
      <c r="D28" s="167"/>
      <c r="E28" s="167"/>
      <c r="F28" s="157"/>
      <c r="G28" s="194" t="s">
        <v>395</v>
      </c>
      <c r="H28" s="245"/>
      <c r="I28" s="194"/>
      <c r="J28" s="194" t="s">
        <v>24</v>
      </c>
      <c r="K28" s="194"/>
      <c r="L28" s="167" t="s">
        <v>25</v>
      </c>
      <c r="M28" s="157">
        <v>0</v>
      </c>
      <c r="N28" s="157">
        <v>0</v>
      </c>
      <c r="O28" s="157"/>
      <c r="P28" s="157"/>
      <c r="Q28" s="157">
        <f t="shared" si="5"/>
        <v>0</v>
      </c>
      <c r="R28" s="157">
        <f t="shared" si="6"/>
        <v>0</v>
      </c>
      <c r="S28" s="157" t="e">
        <f t="shared" si="7"/>
        <v>#DIV/0!</v>
      </c>
    </row>
    <row r="29" spans="1:19" ht="12" customHeight="1" x14ac:dyDescent="0.3">
      <c r="A29" s="167"/>
      <c r="B29" s="167"/>
      <c r="C29" s="167"/>
      <c r="D29" s="167"/>
      <c r="E29" s="167"/>
      <c r="F29" s="157"/>
      <c r="G29" s="195" t="s">
        <v>395</v>
      </c>
      <c r="H29" s="246"/>
      <c r="I29" s="195"/>
      <c r="J29" s="195" t="s">
        <v>26</v>
      </c>
      <c r="K29" s="195"/>
      <c r="L29" s="192" t="s">
        <v>27</v>
      </c>
      <c r="M29" s="193">
        <f>+M30+M31+M32+M33+M34</f>
        <v>154763600</v>
      </c>
      <c r="N29" s="193">
        <f>+N30+N31+N32+N33+N34</f>
        <v>95042199.899999991</v>
      </c>
      <c r="O29" s="193">
        <f>+O30+O31+O32+O33+O34</f>
        <v>45800618.450000003</v>
      </c>
      <c r="P29" s="193">
        <f>+P30+P31+P32+P33+P34</f>
        <v>0</v>
      </c>
      <c r="Q29" s="193">
        <f t="shared" si="5"/>
        <v>140842818.34999999</v>
      </c>
      <c r="R29" s="193">
        <f t="shared" si="6"/>
        <v>13920781.650000006</v>
      </c>
      <c r="S29" s="193">
        <f t="shared" si="7"/>
        <v>91.005131923785683</v>
      </c>
    </row>
    <row r="30" spans="1:19" ht="12" customHeight="1" x14ac:dyDescent="0.3">
      <c r="A30" s="167"/>
      <c r="B30" s="167"/>
      <c r="C30" s="167"/>
      <c r="D30" s="167"/>
      <c r="E30" s="167"/>
      <c r="F30" s="157"/>
      <c r="G30" s="194" t="s">
        <v>395</v>
      </c>
      <c r="H30" s="245"/>
      <c r="I30" s="194"/>
      <c r="J30" s="194" t="s">
        <v>28</v>
      </c>
      <c r="K30" s="194"/>
      <c r="L30" s="167" t="s">
        <v>412</v>
      </c>
      <c r="M30" s="157">
        <f>+'PROGRAMA 02 '!F29</f>
        <v>28731800</v>
      </c>
      <c r="N30" s="157">
        <f>+'PROGRAMA 02 '!G29</f>
        <v>22631295.899999999</v>
      </c>
      <c r="O30" s="157">
        <f>+'PROGRAMA 02 '!H29</f>
        <v>6100504.0999999996</v>
      </c>
      <c r="P30" s="157">
        <f>+'PROGRAMA 02 '!I29</f>
        <v>0</v>
      </c>
      <c r="Q30" s="157">
        <f>+'PROGRAMA 02 '!J29</f>
        <v>28731800</v>
      </c>
      <c r="R30" s="157">
        <f t="shared" si="6"/>
        <v>0</v>
      </c>
      <c r="S30" s="157">
        <f t="shared" si="7"/>
        <v>100</v>
      </c>
    </row>
    <row r="31" spans="1:19" ht="12" customHeight="1" x14ac:dyDescent="0.3">
      <c r="A31" s="167"/>
      <c r="B31" s="167"/>
      <c r="C31" s="167"/>
      <c r="D31" s="167"/>
      <c r="E31" s="167"/>
      <c r="F31" s="157"/>
      <c r="G31" s="194" t="s">
        <v>395</v>
      </c>
      <c r="H31" s="245"/>
      <c r="I31" s="194"/>
      <c r="J31" s="194" t="s">
        <v>29</v>
      </c>
      <c r="K31" s="194"/>
      <c r="L31" s="167" t="s">
        <v>413</v>
      </c>
      <c r="M31" s="157">
        <f>+'PROGRAMA 02 '!F30</f>
        <v>61808500</v>
      </c>
      <c r="N31" s="157">
        <f>+'PROGRAMA 02 '!G30</f>
        <v>41610620.799999997</v>
      </c>
      <c r="O31" s="157">
        <f>+'PROGRAMA 02 '!H30</f>
        <v>15699043.5</v>
      </c>
      <c r="P31" s="157">
        <f>+'PROGRAMA 02 '!I30</f>
        <v>0</v>
      </c>
      <c r="Q31" s="157">
        <f>+'PROGRAMA 02 '!J30</f>
        <v>57309664.299999997</v>
      </c>
      <c r="R31" s="157">
        <f t="shared" si="6"/>
        <v>4498835.700000003</v>
      </c>
      <c r="S31" s="157">
        <f t="shared" si="7"/>
        <v>92.721331693860876</v>
      </c>
    </row>
    <row r="32" spans="1:19" ht="12" customHeight="1" x14ac:dyDescent="0.3">
      <c r="A32" s="167"/>
      <c r="B32" s="167"/>
      <c r="C32" s="167"/>
      <c r="D32" s="167"/>
      <c r="E32" s="167"/>
      <c r="F32" s="157"/>
      <c r="G32" s="194" t="s">
        <v>395</v>
      </c>
      <c r="H32" s="245"/>
      <c r="I32" s="194"/>
      <c r="J32" s="194" t="s">
        <v>30</v>
      </c>
      <c r="K32" s="194"/>
      <c r="L32" s="167" t="s">
        <v>414</v>
      </c>
      <c r="M32" s="157">
        <f>+'PROGRAMA 02 '!F31</f>
        <v>25619500</v>
      </c>
      <c r="N32" s="157">
        <f>+'PROGRAMA 02 '!G31</f>
        <v>62842.5</v>
      </c>
      <c r="O32" s="157">
        <f>+'PROGRAMA 02 '!H31</f>
        <v>20230413.050000001</v>
      </c>
      <c r="P32" s="157">
        <f>+'PROGRAMA 02 '!I31</f>
        <v>0</v>
      </c>
      <c r="Q32" s="157">
        <f>+'PROGRAMA 02 '!J31</f>
        <v>20293255.550000001</v>
      </c>
      <c r="R32" s="157">
        <f t="shared" si="6"/>
        <v>5326244.4499999993</v>
      </c>
      <c r="S32" s="157">
        <f t="shared" si="7"/>
        <v>79.210193602529316</v>
      </c>
    </row>
    <row r="33" spans="1:19" ht="12" customHeight="1" x14ac:dyDescent="0.3">
      <c r="A33" s="167"/>
      <c r="B33" s="167"/>
      <c r="C33" s="167"/>
      <c r="D33" s="167"/>
      <c r="E33" s="167"/>
      <c r="F33" s="157"/>
      <c r="G33" s="194" t="s">
        <v>395</v>
      </c>
      <c r="H33" s="245"/>
      <c r="I33" s="194"/>
      <c r="J33" s="194" t="s">
        <v>31</v>
      </c>
      <c r="K33" s="194"/>
      <c r="L33" s="167" t="s">
        <v>415</v>
      </c>
      <c r="M33" s="157">
        <f>+'PROGRAMA 02 '!F32</f>
        <v>23247600</v>
      </c>
      <c r="N33" s="157">
        <f>+'PROGRAMA 02 '!G32</f>
        <v>19151898.5</v>
      </c>
      <c r="O33" s="157">
        <f>+'PROGRAMA 02 '!H32</f>
        <v>0</v>
      </c>
      <c r="P33" s="157">
        <f>+'PROGRAMA 02 '!I32</f>
        <v>0</v>
      </c>
      <c r="Q33" s="157">
        <f>+'PROGRAMA 02 '!J32</f>
        <v>19151898.5</v>
      </c>
      <c r="R33" s="157">
        <f t="shared" si="6"/>
        <v>4095701.5</v>
      </c>
      <c r="S33" s="157">
        <f t="shared" si="7"/>
        <v>82.38226096457268</v>
      </c>
    </row>
    <row r="34" spans="1:19" ht="12" customHeight="1" x14ac:dyDescent="0.3">
      <c r="A34" s="167"/>
      <c r="B34" s="167"/>
      <c r="C34" s="167"/>
      <c r="D34" s="167"/>
      <c r="E34" s="167"/>
      <c r="F34" s="157"/>
      <c r="G34" s="194" t="s">
        <v>395</v>
      </c>
      <c r="H34" s="245"/>
      <c r="I34" s="194"/>
      <c r="J34" s="194" t="s">
        <v>33</v>
      </c>
      <c r="K34" s="194"/>
      <c r="L34" s="167" t="s">
        <v>416</v>
      </c>
      <c r="M34" s="157">
        <f>+'PROGRAMA 02 '!F33</f>
        <v>15356200</v>
      </c>
      <c r="N34" s="157">
        <f>+'PROGRAMA 02 '!G33</f>
        <v>11585542.200000001</v>
      </c>
      <c r="O34" s="157">
        <f>+'PROGRAMA 02 '!H33</f>
        <v>3770657.8</v>
      </c>
      <c r="P34" s="157">
        <f>+'PROGRAMA 02 '!I33</f>
        <v>0</v>
      </c>
      <c r="Q34" s="157">
        <f>+'PROGRAMA 02 '!J33</f>
        <v>15356200</v>
      </c>
      <c r="R34" s="157">
        <f t="shared" si="6"/>
        <v>0</v>
      </c>
      <c r="S34" s="157">
        <f t="shared" si="7"/>
        <v>100</v>
      </c>
    </row>
    <row r="35" spans="1:19" ht="12" hidden="1" customHeight="1" x14ac:dyDescent="0.3">
      <c r="A35" s="167"/>
      <c r="B35" s="167"/>
      <c r="C35" s="167"/>
      <c r="D35" s="167"/>
      <c r="E35" s="167"/>
      <c r="F35" s="157"/>
      <c r="G35" s="195" t="s">
        <v>395</v>
      </c>
      <c r="H35" s="246"/>
      <c r="I35" s="195"/>
      <c r="J35" s="191" t="s">
        <v>223</v>
      </c>
      <c r="K35" s="191"/>
      <c r="L35" s="192" t="s">
        <v>417</v>
      </c>
      <c r="M35" s="193">
        <f>+M36+M37</f>
        <v>0</v>
      </c>
      <c r="N35" s="193">
        <f>+N36+N37</f>
        <v>0</v>
      </c>
      <c r="O35" s="193">
        <f>+O36+O37</f>
        <v>0</v>
      </c>
      <c r="P35" s="193">
        <f>+P36+P37</f>
        <v>0</v>
      </c>
      <c r="Q35" s="193">
        <f t="shared" si="5"/>
        <v>0</v>
      </c>
      <c r="R35" s="193">
        <f t="shared" si="6"/>
        <v>0</v>
      </c>
      <c r="S35" s="193" t="e">
        <f t="shared" si="7"/>
        <v>#DIV/0!</v>
      </c>
    </row>
    <row r="36" spans="1:19" ht="12" hidden="1" customHeight="1" x14ac:dyDescent="0.3">
      <c r="A36" s="167"/>
      <c r="B36" s="167"/>
      <c r="C36" s="167"/>
      <c r="D36" s="167"/>
      <c r="E36" s="167"/>
      <c r="F36" s="157"/>
      <c r="G36" s="194" t="s">
        <v>395</v>
      </c>
      <c r="H36" s="245"/>
      <c r="I36" s="194"/>
      <c r="J36" s="194" t="s">
        <v>418</v>
      </c>
      <c r="K36" s="194"/>
      <c r="L36" s="167" t="s">
        <v>419</v>
      </c>
      <c r="M36" s="157">
        <v>0</v>
      </c>
      <c r="N36" s="157">
        <v>0</v>
      </c>
      <c r="O36" s="157"/>
      <c r="P36" s="157"/>
      <c r="Q36" s="157">
        <f t="shared" si="5"/>
        <v>0</v>
      </c>
      <c r="R36" s="157">
        <f t="shared" si="6"/>
        <v>0</v>
      </c>
      <c r="S36" s="157" t="e">
        <f t="shared" si="7"/>
        <v>#DIV/0!</v>
      </c>
    </row>
    <row r="37" spans="1:19" ht="12" hidden="1" customHeight="1" x14ac:dyDescent="0.3">
      <c r="A37" s="167"/>
      <c r="B37" s="167"/>
      <c r="C37" s="167"/>
      <c r="D37" s="167"/>
      <c r="E37" s="167"/>
      <c r="F37" s="157"/>
      <c r="G37" s="194" t="s">
        <v>395</v>
      </c>
      <c r="H37" s="245"/>
      <c r="I37" s="194"/>
      <c r="J37" s="194" t="s">
        <v>221</v>
      </c>
      <c r="K37" s="194"/>
      <c r="L37" s="167" t="s">
        <v>420</v>
      </c>
      <c r="M37" s="157">
        <v>0</v>
      </c>
      <c r="N37" s="157">
        <v>0</v>
      </c>
      <c r="O37" s="157"/>
      <c r="P37" s="157"/>
      <c r="Q37" s="157">
        <f t="shared" si="5"/>
        <v>0</v>
      </c>
      <c r="R37" s="157">
        <f t="shared" si="6"/>
        <v>0</v>
      </c>
      <c r="S37" s="157" t="e">
        <f t="shared" si="7"/>
        <v>#DIV/0!</v>
      </c>
    </row>
    <row r="38" spans="1:19" s="190" customFormat="1" ht="12" customHeight="1" x14ac:dyDescent="0.2">
      <c r="A38" s="187"/>
      <c r="B38" s="187"/>
      <c r="C38" s="187"/>
      <c r="D38" s="188" t="s">
        <v>421</v>
      </c>
      <c r="E38" s="196" t="s">
        <v>422</v>
      </c>
      <c r="F38" s="197" t="s">
        <v>3</v>
      </c>
      <c r="G38" s="198" t="s">
        <v>3</v>
      </c>
      <c r="H38" s="252">
        <f>+O38</f>
        <v>17706954.649999999</v>
      </c>
      <c r="I38" s="187"/>
      <c r="J38" s="187"/>
      <c r="K38" s="187"/>
      <c r="L38" s="187"/>
      <c r="M38" s="197">
        <f>+M39+M45</f>
        <v>81634300</v>
      </c>
      <c r="N38" s="197">
        <f>+N39+N45</f>
        <v>56280522.5</v>
      </c>
      <c r="O38" s="197">
        <f>+O39+O45</f>
        <v>17706954.649999999</v>
      </c>
      <c r="P38" s="197">
        <f>+P39+P45</f>
        <v>0</v>
      </c>
      <c r="Q38" s="197">
        <f t="shared" si="5"/>
        <v>73987477.150000006</v>
      </c>
      <c r="R38" s="197">
        <f t="shared" si="6"/>
        <v>7646822.849999994</v>
      </c>
      <c r="S38" s="197">
        <f t="shared" si="7"/>
        <v>90.632830991384765</v>
      </c>
    </row>
    <row r="39" spans="1:19" ht="12" customHeight="1" x14ac:dyDescent="0.3">
      <c r="A39" s="167"/>
      <c r="B39" s="167"/>
      <c r="C39" s="167"/>
      <c r="D39" s="167"/>
      <c r="E39" s="194"/>
      <c r="F39" s="157"/>
      <c r="G39" s="199" t="s">
        <v>421</v>
      </c>
      <c r="H39" s="247"/>
      <c r="I39" s="199"/>
      <c r="J39" s="199" t="s">
        <v>35</v>
      </c>
      <c r="K39" s="199"/>
      <c r="L39" s="192" t="s">
        <v>423</v>
      </c>
      <c r="M39" s="193">
        <f>SUM(M40:M44)</f>
        <v>51515700</v>
      </c>
      <c r="N39" s="193">
        <f>SUM(N40:N44)</f>
        <v>35569142.740000002</v>
      </c>
      <c r="O39" s="193">
        <f>SUM(O40:O44)</f>
        <v>11192131.699999999</v>
      </c>
      <c r="P39" s="193">
        <f>SUM(P40:P44)</f>
        <v>0</v>
      </c>
      <c r="Q39" s="193">
        <f t="shared" si="5"/>
        <v>46761274.439999998</v>
      </c>
      <c r="R39" s="193">
        <f t="shared" si="6"/>
        <v>4754425.5600000024</v>
      </c>
      <c r="S39" s="193">
        <f t="shared" si="7"/>
        <v>90.770919234330506</v>
      </c>
    </row>
    <row r="40" spans="1:19" ht="12" customHeight="1" x14ac:dyDescent="0.3">
      <c r="A40" s="167"/>
      <c r="B40" s="167"/>
      <c r="C40" s="167"/>
      <c r="D40" s="167"/>
      <c r="E40" s="194"/>
      <c r="F40" s="157"/>
      <c r="G40" s="200" t="s">
        <v>421</v>
      </c>
      <c r="H40" s="248"/>
      <c r="I40" s="200"/>
      <c r="J40" s="200" t="s">
        <v>37</v>
      </c>
      <c r="K40" s="200"/>
      <c r="L40" s="167" t="s">
        <v>424</v>
      </c>
      <c r="M40" s="157">
        <f>+'PROGRAMA 02 '!F37</f>
        <v>28449000</v>
      </c>
      <c r="N40" s="157">
        <f>+'PROGRAMA 02 '!G37</f>
        <v>19642660.890000001</v>
      </c>
      <c r="O40" s="157">
        <f>+'PROGRAMA 02 '!H37</f>
        <v>6180729.4500000002</v>
      </c>
      <c r="P40" s="157">
        <f>+'PROGRAMA 02 '!I37</f>
        <v>0</v>
      </c>
      <c r="Q40" s="157">
        <f>+'PROGRAMA 02 '!J37</f>
        <v>25823390.34</v>
      </c>
      <c r="R40" s="157">
        <f t="shared" si="6"/>
        <v>2625609.66</v>
      </c>
      <c r="S40" s="157">
        <f t="shared" si="7"/>
        <v>90.770819150058003</v>
      </c>
    </row>
    <row r="41" spans="1:19" ht="12" customHeight="1" x14ac:dyDescent="0.3">
      <c r="A41" s="167"/>
      <c r="B41" s="167"/>
      <c r="C41" s="167"/>
      <c r="D41" s="167"/>
      <c r="E41" s="194"/>
      <c r="F41" s="157"/>
      <c r="G41" s="200" t="s">
        <v>421</v>
      </c>
      <c r="H41" s="248"/>
      <c r="I41" s="200"/>
      <c r="J41" s="200" t="s">
        <v>38</v>
      </c>
      <c r="K41" s="200"/>
      <c r="L41" s="167" t="s">
        <v>425</v>
      </c>
      <c r="M41" s="157">
        <f>+'PROGRAMA 02 '!F38</f>
        <v>1537800</v>
      </c>
      <c r="N41" s="157">
        <f>+'PROGRAMA 02 '!G38</f>
        <v>1061765.46</v>
      </c>
      <c r="O41" s="157">
        <f>+'PROGRAMA 02 '!H38</f>
        <v>334093.48</v>
      </c>
      <c r="P41" s="157">
        <f>+'PROGRAMA 02 '!I38</f>
        <v>0</v>
      </c>
      <c r="Q41" s="157">
        <f>+'PROGRAMA 02 '!J38</f>
        <v>1395858.94</v>
      </c>
      <c r="R41" s="157">
        <f t="shared" si="6"/>
        <v>141941.06000000006</v>
      </c>
      <c r="S41" s="157">
        <f t="shared" si="7"/>
        <v>90.769862140720505</v>
      </c>
    </row>
    <row r="42" spans="1:19" ht="12" customHeight="1" x14ac:dyDescent="0.3">
      <c r="A42" s="167"/>
      <c r="B42" s="167"/>
      <c r="C42" s="167"/>
      <c r="D42" s="167"/>
      <c r="E42" s="194"/>
      <c r="F42" s="157"/>
      <c r="G42" s="200" t="s">
        <v>421</v>
      </c>
      <c r="H42" s="248"/>
      <c r="I42" s="200"/>
      <c r="J42" s="200" t="s">
        <v>39</v>
      </c>
      <c r="K42" s="200"/>
      <c r="L42" s="167" t="s">
        <v>426</v>
      </c>
      <c r="M42" s="157">
        <f>+'PROGRAMA 02 '!F39</f>
        <v>4613300</v>
      </c>
      <c r="N42" s="157">
        <f>+'PROGRAMA 02 '!G39</f>
        <v>3185296.37</v>
      </c>
      <c r="O42" s="157">
        <f>+'PROGRAMA 02 '!H39</f>
        <v>1002280.45</v>
      </c>
      <c r="P42" s="157">
        <f>+'PROGRAMA 02 '!I39</f>
        <v>0</v>
      </c>
      <c r="Q42" s="157">
        <f>+'PROGRAMA 02 '!J39</f>
        <v>4187576.8200000003</v>
      </c>
      <c r="R42" s="157">
        <f t="shared" si="6"/>
        <v>425723.1799999997</v>
      </c>
      <c r="S42" s="157">
        <f t="shared" si="7"/>
        <v>90.771829709752254</v>
      </c>
    </row>
    <row r="43" spans="1:19" ht="12" customHeight="1" x14ac:dyDescent="0.3">
      <c r="A43" s="167"/>
      <c r="B43" s="167"/>
      <c r="C43" s="167"/>
      <c r="D43" s="167"/>
      <c r="E43" s="194"/>
      <c r="F43" s="157"/>
      <c r="G43" s="200" t="s">
        <v>421</v>
      </c>
      <c r="H43" s="248"/>
      <c r="I43" s="200"/>
      <c r="J43" s="200" t="s">
        <v>40</v>
      </c>
      <c r="K43" s="200"/>
      <c r="L43" s="167" t="s">
        <v>427</v>
      </c>
      <c r="M43" s="157">
        <f>+'PROGRAMA 02 '!F40</f>
        <v>15377800</v>
      </c>
      <c r="N43" s="157">
        <f>+'PROGRAMA 02 '!G40</f>
        <v>10617654.560000001</v>
      </c>
      <c r="O43" s="157">
        <f>+'PROGRAMA 02 '!H40</f>
        <v>3340934.84</v>
      </c>
      <c r="P43" s="157">
        <f>+'PROGRAMA 02 '!I40</f>
        <v>0</v>
      </c>
      <c r="Q43" s="157">
        <f>+'PROGRAMA 02 '!J40</f>
        <v>13958589.4</v>
      </c>
      <c r="R43" s="157">
        <f t="shared" si="6"/>
        <v>1419210.5999999996</v>
      </c>
      <c r="S43" s="157">
        <f t="shared" si="7"/>
        <v>90.771042671903658</v>
      </c>
    </row>
    <row r="44" spans="1:19" ht="12" customHeight="1" x14ac:dyDescent="0.3">
      <c r="A44" s="167"/>
      <c r="B44" s="167"/>
      <c r="C44" s="167"/>
      <c r="D44" s="167"/>
      <c r="E44" s="194"/>
      <c r="F44" s="157"/>
      <c r="G44" s="200" t="s">
        <v>421</v>
      </c>
      <c r="H44" s="248"/>
      <c r="I44" s="200"/>
      <c r="J44" s="200" t="s">
        <v>41</v>
      </c>
      <c r="K44" s="200"/>
      <c r="L44" s="167" t="s">
        <v>428</v>
      </c>
      <c r="M44" s="157">
        <f>+'PROGRAMA 02 '!F41</f>
        <v>1537800</v>
      </c>
      <c r="N44" s="157">
        <f>+'PROGRAMA 02 '!G41</f>
        <v>1061765.46</v>
      </c>
      <c r="O44" s="157">
        <f>+'PROGRAMA 02 '!H41</f>
        <v>334093.48</v>
      </c>
      <c r="P44" s="157">
        <f>+'PROGRAMA 02 '!I41</f>
        <v>0</v>
      </c>
      <c r="Q44" s="157">
        <f>+'PROGRAMA 02 '!J41</f>
        <v>1395858.94</v>
      </c>
      <c r="R44" s="157">
        <f t="shared" si="6"/>
        <v>141941.06000000006</v>
      </c>
      <c r="S44" s="157">
        <f t="shared" si="7"/>
        <v>90.769862140720505</v>
      </c>
    </row>
    <row r="45" spans="1:19" ht="12" customHeight="1" x14ac:dyDescent="0.3">
      <c r="A45" s="167"/>
      <c r="B45" s="167"/>
      <c r="C45" s="167"/>
      <c r="D45" s="167"/>
      <c r="E45" s="194"/>
      <c r="F45" s="157"/>
      <c r="G45" s="199" t="s">
        <v>421</v>
      </c>
      <c r="H45" s="247"/>
      <c r="I45" s="199"/>
      <c r="J45" s="199" t="s">
        <v>42</v>
      </c>
      <c r="K45" s="199"/>
      <c r="L45" s="192" t="s">
        <v>429</v>
      </c>
      <c r="M45" s="193">
        <f>SUM(M46:M50)</f>
        <v>30118600</v>
      </c>
      <c r="N45" s="193">
        <f>SUM(N46:N50)</f>
        <v>20711379.759999998</v>
      </c>
      <c r="O45" s="193">
        <f>SUM(O46:O50)</f>
        <v>6514822.9500000002</v>
      </c>
      <c r="P45" s="193">
        <f>SUM(P46:P50)</f>
        <v>0</v>
      </c>
      <c r="Q45" s="193">
        <f t="shared" si="5"/>
        <v>27226202.709999997</v>
      </c>
      <c r="R45" s="193">
        <f t="shared" si="6"/>
        <v>2892397.2900000028</v>
      </c>
      <c r="S45" s="193">
        <f t="shared" si="7"/>
        <v>90.396640979328382</v>
      </c>
    </row>
    <row r="46" spans="1:19" ht="12" customHeight="1" x14ac:dyDescent="0.3">
      <c r="A46" s="167"/>
      <c r="B46" s="167"/>
      <c r="C46" s="167"/>
      <c r="D46" s="167"/>
      <c r="E46" s="194"/>
      <c r="F46" s="157"/>
      <c r="G46" s="200" t="s">
        <v>421</v>
      </c>
      <c r="H46" s="248"/>
      <c r="I46" s="200"/>
      <c r="J46" s="200" t="s">
        <v>335</v>
      </c>
      <c r="K46" s="200"/>
      <c r="L46" s="167" t="s">
        <v>430</v>
      </c>
      <c r="M46" s="157">
        <f>+'PROGRAMA 02 '!F45</f>
        <v>16146800</v>
      </c>
      <c r="N46" s="157">
        <f>+'PROGRAMA 02 '!G45</f>
        <v>11155490.66</v>
      </c>
      <c r="O46" s="157">
        <f>+'PROGRAMA 02 '!H45</f>
        <v>3507981.59</v>
      </c>
      <c r="P46" s="157">
        <f>+'PROGRAMA 02 '!I45</f>
        <v>0</v>
      </c>
      <c r="Q46" s="157">
        <f>+'PROGRAMA 02 '!J45</f>
        <v>14663472.25</v>
      </c>
      <c r="R46" s="157">
        <f t="shared" si="6"/>
        <v>1483327.75</v>
      </c>
      <c r="S46" s="157">
        <f t="shared" si="7"/>
        <v>90.813487811826491</v>
      </c>
    </row>
    <row r="47" spans="1:19" ht="12" customHeight="1" x14ac:dyDescent="0.3">
      <c r="A47" s="167"/>
      <c r="B47" s="167"/>
      <c r="C47" s="167"/>
      <c r="D47" s="167"/>
      <c r="E47" s="194"/>
      <c r="F47" s="157"/>
      <c r="G47" s="200" t="s">
        <v>421</v>
      </c>
      <c r="H47" s="248"/>
      <c r="I47" s="200"/>
      <c r="J47" s="200" t="s">
        <v>44</v>
      </c>
      <c r="K47" s="200"/>
      <c r="L47" s="167" t="s">
        <v>431</v>
      </c>
      <c r="M47" s="157">
        <f>+'PROGRAMA 02 '!F46</f>
        <v>9160800</v>
      </c>
      <c r="N47" s="157">
        <f>+'PROGRAMA 02 '!G46</f>
        <v>6431946.3399999999</v>
      </c>
      <c r="O47" s="157">
        <f>+'PROGRAMA 02 '!H46</f>
        <v>2004535.58</v>
      </c>
      <c r="P47" s="157">
        <f>+'PROGRAMA 02 '!I46</f>
        <v>0</v>
      </c>
      <c r="Q47" s="157">
        <f>+'PROGRAMA 02 '!J46</f>
        <v>8436481.9199999999</v>
      </c>
      <c r="R47" s="157">
        <f t="shared" si="6"/>
        <v>724318.08000000007</v>
      </c>
      <c r="S47" s="157">
        <f t="shared" si="7"/>
        <v>92.093287922452177</v>
      </c>
    </row>
    <row r="48" spans="1:19" ht="12" customHeight="1" x14ac:dyDescent="0.3">
      <c r="A48" s="167"/>
      <c r="B48" s="167"/>
      <c r="C48" s="167"/>
      <c r="D48" s="167"/>
      <c r="E48" s="194"/>
      <c r="F48" s="157"/>
      <c r="G48" s="200" t="s">
        <v>421</v>
      </c>
      <c r="H48" s="248"/>
      <c r="I48" s="200"/>
      <c r="J48" s="200" t="s">
        <v>45</v>
      </c>
      <c r="K48" s="200"/>
      <c r="L48" s="167" t="s">
        <v>432</v>
      </c>
      <c r="M48" s="157">
        <f>+'PROGRAMA 02 '!F47</f>
        <v>4811000</v>
      </c>
      <c r="N48" s="157">
        <f>+'PROGRAMA 02 '!G47</f>
        <v>3123942.76</v>
      </c>
      <c r="O48" s="157">
        <f>+'PROGRAMA 02 '!H47</f>
        <v>1002305.78</v>
      </c>
      <c r="P48" s="157">
        <f>+'PROGRAMA 02 '!I47</f>
        <v>0</v>
      </c>
      <c r="Q48" s="157">
        <f>+'PROGRAMA 02 '!J47</f>
        <v>4126248.54</v>
      </c>
      <c r="R48" s="157">
        <f t="shared" si="6"/>
        <v>684751.46</v>
      </c>
      <c r="S48" s="157">
        <f t="shared" si="7"/>
        <v>85.766961962170029</v>
      </c>
    </row>
    <row r="49" spans="1:19" ht="12" hidden="1" customHeight="1" x14ac:dyDescent="0.3">
      <c r="A49" s="167"/>
      <c r="B49" s="167"/>
      <c r="C49" s="167"/>
      <c r="D49" s="167"/>
      <c r="E49" s="167"/>
      <c r="F49" s="157"/>
      <c r="G49" s="200" t="s">
        <v>421</v>
      </c>
      <c r="H49" s="248"/>
      <c r="I49" s="200"/>
      <c r="J49" s="200" t="s">
        <v>433</v>
      </c>
      <c r="K49" s="200"/>
      <c r="L49" s="167" t="s">
        <v>434</v>
      </c>
      <c r="M49" s="157">
        <v>0</v>
      </c>
      <c r="N49" s="157">
        <v>0</v>
      </c>
      <c r="O49" s="157"/>
      <c r="P49" s="157"/>
      <c r="Q49" s="157">
        <f t="shared" si="5"/>
        <v>0</v>
      </c>
      <c r="R49" s="157">
        <f t="shared" si="6"/>
        <v>0</v>
      </c>
      <c r="S49" s="157" t="e">
        <f t="shared" si="7"/>
        <v>#DIV/0!</v>
      </c>
    </row>
    <row r="50" spans="1:19" ht="12" hidden="1" customHeight="1" x14ac:dyDescent="0.3">
      <c r="A50" s="167"/>
      <c r="B50" s="167"/>
      <c r="C50" s="167"/>
      <c r="D50" s="167"/>
      <c r="E50" s="167"/>
      <c r="F50" s="157"/>
      <c r="G50" s="200" t="s">
        <v>421</v>
      </c>
      <c r="H50" s="248"/>
      <c r="I50" s="200"/>
      <c r="J50" s="200" t="s">
        <v>435</v>
      </c>
      <c r="K50" s="200"/>
      <c r="L50" s="167" t="s">
        <v>436</v>
      </c>
      <c r="M50" s="157">
        <v>0</v>
      </c>
      <c r="N50" s="157">
        <v>0</v>
      </c>
      <c r="O50" s="157"/>
      <c r="P50" s="157"/>
      <c r="Q50" s="157">
        <f t="shared" si="5"/>
        <v>0</v>
      </c>
      <c r="R50" s="157">
        <f t="shared" si="6"/>
        <v>0</v>
      </c>
      <c r="S50" s="157" t="e">
        <f t="shared" si="7"/>
        <v>#DIV/0!</v>
      </c>
    </row>
    <row r="51" spans="1:19" ht="5.4" customHeight="1" x14ac:dyDescent="0.3">
      <c r="A51" s="167"/>
      <c r="B51" s="167"/>
      <c r="C51" s="156"/>
      <c r="D51" s="156"/>
      <c r="E51" s="201"/>
      <c r="F51" s="157"/>
      <c r="G51" s="194"/>
      <c r="H51" s="245"/>
      <c r="I51" s="194"/>
      <c r="J51" s="170"/>
      <c r="K51" s="170"/>
      <c r="L51" s="167"/>
      <c r="M51" s="157"/>
      <c r="N51" s="157"/>
      <c r="O51" s="157"/>
      <c r="P51" s="157"/>
      <c r="Q51" s="157"/>
      <c r="R51" s="157"/>
      <c r="S51" s="157"/>
    </row>
    <row r="52" spans="1:19" ht="12.75" customHeight="1" x14ac:dyDescent="0.3">
      <c r="A52" s="182"/>
      <c r="B52" s="182"/>
      <c r="C52" s="183" t="s">
        <v>437</v>
      </c>
      <c r="D52" s="184" t="s">
        <v>438</v>
      </c>
      <c r="E52" s="184"/>
      <c r="F52" s="185" t="s">
        <v>3</v>
      </c>
      <c r="G52" s="183" t="s">
        <v>437</v>
      </c>
      <c r="H52" s="242">
        <f>+O52+O115</f>
        <v>35366704.269999996</v>
      </c>
      <c r="I52" s="183"/>
      <c r="J52" s="183">
        <v>1</v>
      </c>
      <c r="K52" s="183"/>
      <c r="L52" s="186" t="s">
        <v>439</v>
      </c>
      <c r="M52" s="185">
        <f>+M54+M60+M66+M74+M83+M88+M92+M96+M107</f>
        <v>77052300</v>
      </c>
      <c r="N52" s="185">
        <f>+N54+N60+N66+N74+N83+N88+N92+N96+N107</f>
        <v>14002730.84</v>
      </c>
      <c r="O52" s="185">
        <f>+O54+O60+O66+O74+O83+O88+O92+O96+O107</f>
        <v>35366704.269999996</v>
      </c>
      <c r="P52" s="185">
        <f>+P54+P60+P66+P74+P83+P88+P92+P96+P107</f>
        <v>0</v>
      </c>
      <c r="Q52" s="185">
        <f t="shared" si="5"/>
        <v>49369435.109999999</v>
      </c>
      <c r="R52" s="185">
        <f t="shared" si="6"/>
        <v>27682864.890000001</v>
      </c>
      <c r="S52" s="185">
        <f t="shared" si="7"/>
        <v>64.072630031809567</v>
      </c>
    </row>
    <row r="53" spans="1:19" ht="7.2" customHeight="1" x14ac:dyDescent="0.3">
      <c r="A53" s="167"/>
      <c r="B53" s="167"/>
      <c r="C53" s="167"/>
      <c r="D53" s="167"/>
      <c r="E53" s="167"/>
      <c r="F53" s="157"/>
      <c r="G53" s="194"/>
      <c r="H53" s="245"/>
      <c r="I53" s="194"/>
      <c r="J53" s="195"/>
      <c r="K53" s="195"/>
      <c r="L53" s="201"/>
      <c r="M53" s="157"/>
      <c r="N53" s="157"/>
      <c r="O53" s="157"/>
      <c r="P53" s="157"/>
      <c r="Q53" s="157"/>
      <c r="R53" s="157"/>
      <c r="S53" s="157"/>
    </row>
    <row r="54" spans="1:19" ht="12" customHeight="1" x14ac:dyDescent="0.3">
      <c r="A54" s="167"/>
      <c r="B54" s="167"/>
      <c r="C54" s="167"/>
      <c r="D54" s="167"/>
      <c r="E54" s="167"/>
      <c r="F54" s="157"/>
      <c r="G54" s="195" t="s">
        <v>437</v>
      </c>
      <c r="H54" s="246"/>
      <c r="I54" s="195"/>
      <c r="J54" s="195" t="s">
        <v>48</v>
      </c>
      <c r="K54" s="195"/>
      <c r="L54" s="192" t="s">
        <v>440</v>
      </c>
      <c r="M54" s="193">
        <f>+M55+M56+M57+M58+M59</f>
        <v>17889100</v>
      </c>
      <c r="N54" s="193">
        <f>+N55+N56+N57+N58+N59</f>
        <v>2106437.2200000002</v>
      </c>
      <c r="O54" s="193">
        <f>+O55+O56+O57+O58+O59</f>
        <v>15747007.779999999</v>
      </c>
      <c r="P54" s="193">
        <f>+P55+P56+P57+P58+P59</f>
        <v>0</v>
      </c>
      <c r="Q54" s="193">
        <f t="shared" si="5"/>
        <v>17853445</v>
      </c>
      <c r="R54" s="193">
        <f t="shared" si="6"/>
        <v>35655</v>
      </c>
      <c r="S54" s="193">
        <f t="shared" si="7"/>
        <v>99.800688687524811</v>
      </c>
    </row>
    <row r="55" spans="1:19" ht="12" customHeight="1" x14ac:dyDescent="0.3">
      <c r="A55" s="167"/>
      <c r="B55" s="167"/>
      <c r="C55" s="167"/>
      <c r="D55" s="167"/>
      <c r="E55" s="167"/>
      <c r="F55" s="157"/>
      <c r="G55" s="194" t="s">
        <v>437</v>
      </c>
      <c r="H55" s="245"/>
      <c r="I55" s="194"/>
      <c r="J55" s="194" t="s">
        <v>50</v>
      </c>
      <c r="K55" s="194"/>
      <c r="L55" s="167" t="s">
        <v>441</v>
      </c>
      <c r="M55" s="157">
        <f>+'PROGRAMA 02 '!F57</f>
        <v>17889100</v>
      </c>
      <c r="N55" s="157">
        <f>+'PROGRAMA 02 '!G57</f>
        <v>2106437.2200000002</v>
      </c>
      <c r="O55" s="157">
        <f>+'PROGRAMA 02 '!H57</f>
        <v>15747007.779999999</v>
      </c>
      <c r="P55" s="157">
        <f>+'PROGRAMA 02 '!I57</f>
        <v>0</v>
      </c>
      <c r="Q55" s="157">
        <f>+'PROGRAMA 02 '!J57</f>
        <v>17853445</v>
      </c>
      <c r="R55" s="157">
        <f t="shared" si="6"/>
        <v>35655</v>
      </c>
      <c r="S55" s="157">
        <f t="shared" si="7"/>
        <v>99.800688687524811</v>
      </c>
    </row>
    <row r="56" spans="1:19" hidden="1" x14ac:dyDescent="0.3">
      <c r="A56" s="167"/>
      <c r="B56" s="167"/>
      <c r="C56" s="167"/>
      <c r="D56" s="167"/>
      <c r="E56" s="167"/>
      <c r="F56" s="157"/>
      <c r="G56" s="194" t="s">
        <v>437</v>
      </c>
      <c r="H56" s="245"/>
      <c r="I56" s="194"/>
      <c r="J56" s="194" t="s">
        <v>52</v>
      </c>
      <c r="K56" s="194"/>
      <c r="L56" s="167" t="s">
        <v>442</v>
      </c>
      <c r="M56" s="157">
        <v>0</v>
      </c>
      <c r="N56" s="157">
        <v>0</v>
      </c>
      <c r="O56" s="157"/>
      <c r="P56" s="157"/>
      <c r="Q56" s="157">
        <f t="shared" si="5"/>
        <v>0</v>
      </c>
      <c r="R56" s="157">
        <f t="shared" si="6"/>
        <v>0</v>
      </c>
      <c r="S56" s="157" t="e">
        <f t="shared" si="7"/>
        <v>#DIV/0!</v>
      </c>
    </row>
    <row r="57" spans="1:19" hidden="1" x14ac:dyDescent="0.3">
      <c r="A57" s="167"/>
      <c r="B57" s="167"/>
      <c r="C57" s="167"/>
      <c r="D57" s="167"/>
      <c r="E57" s="167"/>
      <c r="F57" s="157"/>
      <c r="G57" s="194" t="s">
        <v>437</v>
      </c>
      <c r="H57" s="245"/>
      <c r="I57" s="194"/>
      <c r="J57" s="194" t="s">
        <v>54</v>
      </c>
      <c r="K57" s="194"/>
      <c r="L57" s="167" t="s">
        <v>443</v>
      </c>
      <c r="M57" s="157">
        <v>0</v>
      </c>
      <c r="N57" s="157">
        <v>0</v>
      </c>
      <c r="O57" s="157"/>
      <c r="P57" s="157"/>
      <c r="Q57" s="157">
        <f t="shared" si="5"/>
        <v>0</v>
      </c>
      <c r="R57" s="157">
        <f t="shared" si="6"/>
        <v>0</v>
      </c>
      <c r="S57" s="157" t="e">
        <f t="shared" si="7"/>
        <v>#DIV/0!</v>
      </c>
    </row>
    <row r="58" spans="1:19" ht="11.7" hidden="1" customHeight="1" x14ac:dyDescent="0.3">
      <c r="A58" s="167"/>
      <c r="B58" s="167"/>
      <c r="C58" s="167"/>
      <c r="D58" s="167"/>
      <c r="E58" s="167"/>
      <c r="F58" s="157"/>
      <c r="G58" s="194" t="s">
        <v>437</v>
      </c>
      <c r="H58" s="245"/>
      <c r="I58" s="194"/>
      <c r="J58" s="194" t="s">
        <v>444</v>
      </c>
      <c r="K58" s="194"/>
      <c r="L58" s="167" t="s">
        <v>445</v>
      </c>
      <c r="M58" s="157">
        <v>0</v>
      </c>
      <c r="N58" s="157">
        <v>0</v>
      </c>
      <c r="O58" s="157"/>
      <c r="P58" s="157"/>
      <c r="Q58" s="157">
        <f t="shared" si="5"/>
        <v>0</v>
      </c>
      <c r="R58" s="157">
        <f t="shared" si="6"/>
        <v>0</v>
      </c>
      <c r="S58" s="157" t="e">
        <f t="shared" si="7"/>
        <v>#DIV/0!</v>
      </c>
    </row>
    <row r="59" spans="1:19" ht="12" hidden="1" customHeight="1" x14ac:dyDescent="0.3">
      <c r="A59" s="167"/>
      <c r="B59" s="167"/>
      <c r="C59" s="167"/>
      <c r="D59" s="167"/>
      <c r="E59" s="167"/>
      <c r="F59" s="157"/>
      <c r="G59" s="194" t="s">
        <v>437</v>
      </c>
      <c r="H59" s="245"/>
      <c r="I59" s="194"/>
      <c r="J59" s="194" t="s">
        <v>56</v>
      </c>
      <c r="K59" s="194"/>
      <c r="L59" s="167" t="s">
        <v>446</v>
      </c>
      <c r="M59" s="157">
        <v>0</v>
      </c>
      <c r="N59" s="157">
        <v>0</v>
      </c>
      <c r="O59" s="157"/>
      <c r="P59" s="157"/>
      <c r="Q59" s="157">
        <f t="shared" si="5"/>
        <v>0</v>
      </c>
      <c r="R59" s="157">
        <f t="shared" si="6"/>
        <v>0</v>
      </c>
      <c r="S59" s="157" t="e">
        <f t="shared" si="7"/>
        <v>#DIV/0!</v>
      </c>
    </row>
    <row r="60" spans="1:19" ht="12" customHeight="1" x14ac:dyDescent="0.3">
      <c r="A60" s="167"/>
      <c r="B60" s="167"/>
      <c r="C60" s="167"/>
      <c r="D60" s="167"/>
      <c r="E60" s="167"/>
      <c r="F60" s="157"/>
      <c r="G60" s="195" t="s">
        <v>437</v>
      </c>
      <c r="H60" s="246"/>
      <c r="I60" s="195"/>
      <c r="J60" s="195" t="s">
        <v>58</v>
      </c>
      <c r="K60" s="195"/>
      <c r="L60" s="192" t="s">
        <v>447</v>
      </c>
      <c r="M60" s="193">
        <f>SUM(M61:M65)</f>
        <v>2914800</v>
      </c>
      <c r="N60" s="193">
        <f>SUM(N61:N65)</f>
        <v>1538240.07</v>
      </c>
      <c r="O60" s="193">
        <f>SUM(O61:O65)</f>
        <v>765748.24000000011</v>
      </c>
      <c r="P60" s="193">
        <f>SUM(P61:P65)</f>
        <v>0</v>
      </c>
      <c r="Q60" s="193">
        <f t="shared" si="5"/>
        <v>2303988.31</v>
      </c>
      <c r="R60" s="193">
        <f t="shared" si="6"/>
        <v>610811.68999999994</v>
      </c>
      <c r="S60" s="193">
        <f t="shared" si="7"/>
        <v>79.044473377247158</v>
      </c>
    </row>
    <row r="61" spans="1:19" ht="12" customHeight="1" x14ac:dyDescent="0.3">
      <c r="A61" s="167"/>
      <c r="B61" s="167"/>
      <c r="C61" s="167"/>
      <c r="D61" s="167"/>
      <c r="E61" s="167"/>
      <c r="F61" s="157"/>
      <c r="G61" s="194" t="s">
        <v>437</v>
      </c>
      <c r="H61" s="245"/>
      <c r="I61" s="194"/>
      <c r="J61" s="194" t="s">
        <v>60</v>
      </c>
      <c r="K61" s="194"/>
      <c r="L61" s="167" t="s">
        <v>448</v>
      </c>
      <c r="M61" s="157">
        <f>+'PROGRAMA 02 '!F64</f>
        <v>518700</v>
      </c>
      <c r="N61" s="157">
        <f>+'PROGRAMA 02 '!G64</f>
        <v>122709.73999999999</v>
      </c>
      <c r="O61" s="157">
        <f>+'PROGRAMA 02 '!H64</f>
        <v>34822.74</v>
      </c>
      <c r="P61" s="157">
        <f>+'PROGRAMA 02 '!I64</f>
        <v>0</v>
      </c>
      <c r="Q61" s="157">
        <f>+'PROGRAMA 02 '!J64</f>
        <v>157532.47999999998</v>
      </c>
      <c r="R61" s="157">
        <f t="shared" si="6"/>
        <v>361167.52</v>
      </c>
      <c r="S61" s="157">
        <f t="shared" si="7"/>
        <v>30.370634278002694</v>
      </c>
    </row>
    <row r="62" spans="1:19" ht="12" customHeight="1" x14ac:dyDescent="0.3">
      <c r="A62" s="167"/>
      <c r="B62" s="167"/>
      <c r="C62" s="167"/>
      <c r="D62" s="167"/>
      <c r="E62" s="167"/>
      <c r="F62" s="157"/>
      <c r="G62" s="194" t="s">
        <v>437</v>
      </c>
      <c r="H62" s="245"/>
      <c r="I62" s="194"/>
      <c r="J62" s="194" t="s">
        <v>62</v>
      </c>
      <c r="K62" s="194"/>
      <c r="L62" s="167" t="s">
        <v>449</v>
      </c>
      <c r="M62" s="157">
        <f>+'PROGRAMA 02 '!F65</f>
        <v>807400</v>
      </c>
      <c r="N62" s="157">
        <f>+'PROGRAMA 02 '!G65</f>
        <v>704008.55</v>
      </c>
      <c r="O62" s="157">
        <f>+'PROGRAMA 02 '!H65</f>
        <v>74080.899999999994</v>
      </c>
      <c r="P62" s="157">
        <f>+'PROGRAMA 02 '!I65</f>
        <v>0</v>
      </c>
      <c r="Q62" s="157">
        <f>+'PROGRAMA 02 '!J65</f>
        <v>778089.45000000007</v>
      </c>
      <c r="R62" s="157">
        <f t="shared" si="6"/>
        <v>29310.54999999993</v>
      </c>
      <c r="S62" s="157">
        <f t="shared" si="7"/>
        <v>96.369760961109733</v>
      </c>
    </row>
    <row r="63" spans="1:19" ht="12" hidden="1" customHeight="1" x14ac:dyDescent="0.3">
      <c r="A63" s="167"/>
      <c r="B63" s="167"/>
      <c r="C63" s="167"/>
      <c r="D63" s="167"/>
      <c r="E63" s="167"/>
      <c r="F63" s="157"/>
      <c r="G63" s="194" t="s">
        <v>437</v>
      </c>
      <c r="H63" s="245"/>
      <c r="I63" s="194"/>
      <c r="J63" s="194" t="s">
        <v>64</v>
      </c>
      <c r="K63" s="194"/>
      <c r="L63" s="167" t="s">
        <v>450</v>
      </c>
      <c r="M63" s="157">
        <v>0</v>
      </c>
      <c r="N63" s="157">
        <v>0</v>
      </c>
      <c r="O63" s="157"/>
      <c r="P63" s="157"/>
      <c r="Q63" s="157">
        <f t="shared" si="5"/>
        <v>0</v>
      </c>
      <c r="R63" s="157">
        <f t="shared" si="6"/>
        <v>0</v>
      </c>
      <c r="S63" s="157" t="e">
        <f t="shared" si="7"/>
        <v>#DIV/0!</v>
      </c>
    </row>
    <row r="64" spans="1:19" ht="12" customHeight="1" x14ac:dyDescent="0.3">
      <c r="A64" s="167"/>
      <c r="B64" s="167"/>
      <c r="C64" s="167"/>
      <c r="D64" s="167"/>
      <c r="E64" s="167"/>
      <c r="F64" s="157"/>
      <c r="G64" s="194" t="s">
        <v>437</v>
      </c>
      <c r="H64" s="245"/>
      <c r="I64" s="194"/>
      <c r="J64" s="194" t="s">
        <v>66</v>
      </c>
      <c r="K64" s="194"/>
      <c r="L64" s="167" t="s">
        <v>451</v>
      </c>
      <c r="M64" s="157">
        <f>+'PROGRAMA 02 '!F67</f>
        <v>1588700</v>
      </c>
      <c r="N64" s="157">
        <f>+'PROGRAMA 02 '!G67</f>
        <v>711521.78</v>
      </c>
      <c r="O64" s="157">
        <f>+'PROGRAMA 02 '!H67</f>
        <v>656844.60000000009</v>
      </c>
      <c r="P64" s="157">
        <f>+'PROGRAMA 02 '!I67</f>
        <v>0</v>
      </c>
      <c r="Q64" s="157">
        <f>+'PROGRAMA 02 '!J67</f>
        <v>1368366.3800000001</v>
      </c>
      <c r="R64" s="157">
        <f t="shared" si="6"/>
        <v>220333.61999999988</v>
      </c>
      <c r="S64" s="157">
        <f t="shared" si="7"/>
        <v>86.131200352489472</v>
      </c>
    </row>
    <row r="65" spans="1:19" ht="12" hidden="1" customHeight="1" x14ac:dyDescent="0.3">
      <c r="A65" s="167"/>
      <c r="B65" s="167"/>
      <c r="C65" s="167"/>
      <c r="D65" s="167"/>
      <c r="E65" s="167"/>
      <c r="F65" s="157"/>
      <c r="G65" s="194" t="s">
        <v>437</v>
      </c>
      <c r="H65" s="245"/>
      <c r="I65" s="194"/>
      <c r="J65" s="194" t="s">
        <v>67</v>
      </c>
      <c r="K65" s="194"/>
      <c r="L65" s="167" t="s">
        <v>452</v>
      </c>
      <c r="M65" s="157">
        <v>0</v>
      </c>
      <c r="N65" s="157">
        <v>0</v>
      </c>
      <c r="O65" s="157"/>
      <c r="P65" s="157"/>
      <c r="Q65" s="157">
        <f t="shared" si="5"/>
        <v>0</v>
      </c>
      <c r="R65" s="157">
        <f t="shared" si="6"/>
        <v>0</v>
      </c>
      <c r="S65" s="157" t="e">
        <f t="shared" si="7"/>
        <v>#DIV/0!</v>
      </c>
    </row>
    <row r="66" spans="1:19" ht="12" hidden="1" customHeight="1" x14ac:dyDescent="0.3">
      <c r="A66" s="167"/>
      <c r="B66" s="167"/>
      <c r="C66" s="167"/>
      <c r="D66" s="167"/>
      <c r="E66" s="167"/>
      <c r="F66" s="157"/>
      <c r="G66" s="195" t="s">
        <v>437</v>
      </c>
      <c r="H66" s="246"/>
      <c r="I66" s="195"/>
      <c r="J66" s="195" t="s">
        <v>69</v>
      </c>
      <c r="K66" s="195"/>
      <c r="L66" s="192" t="s">
        <v>70</v>
      </c>
      <c r="M66" s="193">
        <f>SUM(M67:M73)</f>
        <v>0</v>
      </c>
      <c r="N66" s="193">
        <f>SUM(N67:N73)</f>
        <v>0</v>
      </c>
      <c r="O66" s="193">
        <f>SUM(O67:O73)</f>
        <v>0</v>
      </c>
      <c r="P66" s="193">
        <f>SUM(P67:P73)</f>
        <v>0</v>
      </c>
      <c r="Q66" s="193">
        <f t="shared" si="5"/>
        <v>0</v>
      </c>
      <c r="R66" s="193">
        <f t="shared" si="6"/>
        <v>0</v>
      </c>
      <c r="S66" s="193" t="e">
        <f t="shared" si="7"/>
        <v>#DIV/0!</v>
      </c>
    </row>
    <row r="67" spans="1:19" ht="12" hidden="1" customHeight="1" x14ac:dyDescent="0.3">
      <c r="A67" s="167"/>
      <c r="B67" s="167"/>
      <c r="C67" s="167"/>
      <c r="D67" s="167"/>
      <c r="E67" s="167"/>
      <c r="F67" s="157"/>
      <c r="G67" s="194" t="s">
        <v>437</v>
      </c>
      <c r="H67" s="245"/>
      <c r="I67" s="194"/>
      <c r="J67" s="194" t="s">
        <v>71</v>
      </c>
      <c r="K67" s="194"/>
      <c r="L67" s="167" t="s">
        <v>453</v>
      </c>
      <c r="M67" s="157">
        <v>0</v>
      </c>
      <c r="N67" s="157">
        <v>0</v>
      </c>
      <c r="O67" s="157"/>
      <c r="P67" s="157"/>
      <c r="Q67" s="157">
        <f t="shared" si="5"/>
        <v>0</v>
      </c>
      <c r="R67" s="157">
        <f t="shared" si="6"/>
        <v>0</v>
      </c>
      <c r="S67" s="157" t="e">
        <f t="shared" si="7"/>
        <v>#DIV/0!</v>
      </c>
    </row>
    <row r="68" spans="1:19" hidden="1" x14ac:dyDescent="0.3">
      <c r="A68" s="167"/>
      <c r="B68" s="167"/>
      <c r="C68" s="167"/>
      <c r="D68" s="167"/>
      <c r="E68" s="167"/>
      <c r="F68" s="157"/>
      <c r="G68" s="194" t="s">
        <v>437</v>
      </c>
      <c r="H68" s="245"/>
      <c r="I68" s="194"/>
      <c r="J68" s="194" t="s">
        <v>72</v>
      </c>
      <c r="K68" s="194"/>
      <c r="L68" s="167" t="s">
        <v>454</v>
      </c>
      <c r="M68" s="157">
        <v>0</v>
      </c>
      <c r="N68" s="157">
        <v>0</v>
      </c>
      <c r="O68" s="157"/>
      <c r="P68" s="157"/>
      <c r="Q68" s="157">
        <f t="shared" si="5"/>
        <v>0</v>
      </c>
      <c r="R68" s="157">
        <f t="shared" si="6"/>
        <v>0</v>
      </c>
      <c r="S68" s="157" t="e">
        <f t="shared" si="7"/>
        <v>#DIV/0!</v>
      </c>
    </row>
    <row r="69" spans="1:19" ht="12" hidden="1" customHeight="1" x14ac:dyDescent="0.3">
      <c r="A69" s="167"/>
      <c r="B69" s="167"/>
      <c r="C69" s="167"/>
      <c r="D69" s="167"/>
      <c r="E69" s="167"/>
      <c r="F69" s="157"/>
      <c r="G69" s="194" t="s">
        <v>437</v>
      </c>
      <c r="H69" s="245"/>
      <c r="I69" s="194"/>
      <c r="J69" s="194" t="s">
        <v>73</v>
      </c>
      <c r="K69" s="194"/>
      <c r="L69" s="167" t="s">
        <v>455</v>
      </c>
      <c r="M69" s="157">
        <v>0</v>
      </c>
      <c r="N69" s="157">
        <v>0</v>
      </c>
      <c r="O69" s="157"/>
      <c r="P69" s="157"/>
      <c r="Q69" s="157">
        <f t="shared" si="5"/>
        <v>0</v>
      </c>
      <c r="R69" s="157">
        <f t="shared" si="6"/>
        <v>0</v>
      </c>
      <c r="S69" s="157" t="e">
        <f t="shared" si="7"/>
        <v>#DIV/0!</v>
      </c>
    </row>
    <row r="70" spans="1:19" ht="12" hidden="1" customHeight="1" x14ac:dyDescent="0.3">
      <c r="A70" s="167"/>
      <c r="B70" s="167"/>
      <c r="C70" s="167"/>
      <c r="D70" s="167"/>
      <c r="E70" s="167"/>
      <c r="F70" s="157"/>
      <c r="G70" s="194" t="s">
        <v>437</v>
      </c>
      <c r="H70" s="245"/>
      <c r="I70" s="194"/>
      <c r="J70" s="194" t="s">
        <v>74</v>
      </c>
      <c r="K70" s="194"/>
      <c r="L70" s="167" t="s">
        <v>456</v>
      </c>
      <c r="M70" s="157">
        <v>0</v>
      </c>
      <c r="N70" s="157">
        <v>0</v>
      </c>
      <c r="O70" s="157"/>
      <c r="P70" s="157"/>
      <c r="Q70" s="157">
        <f t="shared" si="5"/>
        <v>0</v>
      </c>
      <c r="R70" s="157">
        <f t="shared" si="6"/>
        <v>0</v>
      </c>
      <c r="S70" s="157" t="e">
        <f t="shared" si="7"/>
        <v>#DIV/0!</v>
      </c>
    </row>
    <row r="71" spans="1:19" ht="12" hidden="1" customHeight="1" x14ac:dyDescent="0.3">
      <c r="A71" s="167"/>
      <c r="B71" s="167"/>
      <c r="C71" s="167"/>
      <c r="D71" s="167"/>
      <c r="E71" s="167"/>
      <c r="F71" s="157"/>
      <c r="G71" s="194" t="s">
        <v>437</v>
      </c>
      <c r="H71" s="245"/>
      <c r="I71" s="194"/>
      <c r="J71" s="194" t="s">
        <v>75</v>
      </c>
      <c r="K71" s="194"/>
      <c r="L71" s="167" t="s">
        <v>457</v>
      </c>
      <c r="M71" s="157">
        <v>0</v>
      </c>
      <c r="N71" s="157">
        <v>0</v>
      </c>
      <c r="O71" s="157"/>
      <c r="P71" s="157"/>
      <c r="Q71" s="157">
        <f t="shared" si="5"/>
        <v>0</v>
      </c>
      <c r="R71" s="157">
        <f t="shared" si="6"/>
        <v>0</v>
      </c>
      <c r="S71" s="157" t="e">
        <f t="shared" si="7"/>
        <v>#DIV/0!</v>
      </c>
    </row>
    <row r="72" spans="1:19" ht="12" hidden="1" customHeight="1" x14ac:dyDescent="0.3">
      <c r="A72" s="167"/>
      <c r="B72" s="167"/>
      <c r="C72" s="167"/>
      <c r="D72" s="167"/>
      <c r="E72" s="167"/>
      <c r="F72" s="157"/>
      <c r="G72" s="194" t="s">
        <v>437</v>
      </c>
      <c r="H72" s="245"/>
      <c r="I72" s="194"/>
      <c r="J72" s="194" t="s">
        <v>77</v>
      </c>
      <c r="K72" s="194"/>
      <c r="L72" s="167" t="s">
        <v>458</v>
      </c>
      <c r="M72" s="157">
        <v>0</v>
      </c>
      <c r="N72" s="157">
        <v>0</v>
      </c>
      <c r="O72" s="157"/>
      <c r="P72" s="157"/>
      <c r="Q72" s="157">
        <f t="shared" si="5"/>
        <v>0</v>
      </c>
      <c r="R72" s="157">
        <f t="shared" si="6"/>
        <v>0</v>
      </c>
      <c r="S72" s="157" t="e">
        <f t="shared" si="7"/>
        <v>#DIV/0!</v>
      </c>
    </row>
    <row r="73" spans="1:19" ht="12" hidden="1" customHeight="1" x14ac:dyDescent="0.3">
      <c r="A73" s="167"/>
      <c r="B73" s="167"/>
      <c r="C73" s="167"/>
      <c r="D73" s="167"/>
      <c r="E73" s="167"/>
      <c r="F73" s="157"/>
      <c r="G73" s="194" t="s">
        <v>437</v>
      </c>
      <c r="H73" s="245"/>
      <c r="I73" s="194"/>
      <c r="J73" s="194" t="s">
        <v>237</v>
      </c>
      <c r="K73" s="194"/>
      <c r="L73" s="167" t="s">
        <v>459</v>
      </c>
      <c r="M73" s="157">
        <v>0</v>
      </c>
      <c r="N73" s="157">
        <v>0</v>
      </c>
      <c r="O73" s="157"/>
      <c r="P73" s="157"/>
      <c r="Q73" s="157">
        <f t="shared" si="5"/>
        <v>0</v>
      </c>
      <c r="R73" s="157">
        <f t="shared" si="6"/>
        <v>0</v>
      </c>
      <c r="S73" s="157" t="e">
        <f t="shared" si="7"/>
        <v>#DIV/0!</v>
      </c>
    </row>
    <row r="74" spans="1:19" ht="12" customHeight="1" x14ac:dyDescent="0.3">
      <c r="A74" s="167"/>
      <c r="B74" s="167"/>
      <c r="C74" s="167"/>
      <c r="D74" s="167"/>
      <c r="E74" s="167"/>
      <c r="F74" s="157"/>
      <c r="G74" s="195" t="s">
        <v>437</v>
      </c>
      <c r="H74" s="246"/>
      <c r="I74" s="195"/>
      <c r="J74" s="195" t="s">
        <v>78</v>
      </c>
      <c r="K74" s="195"/>
      <c r="L74" s="192" t="s">
        <v>460</v>
      </c>
      <c r="M74" s="193">
        <f>SUM(M75:M81)</f>
        <v>49998400</v>
      </c>
      <c r="N74" s="193">
        <f>SUM(N75:N81)</f>
        <v>10358053.550000001</v>
      </c>
      <c r="O74" s="193">
        <f>SUM(O75:O81)</f>
        <v>16103948.25</v>
      </c>
      <c r="P74" s="193">
        <f>SUM(P75:P81)</f>
        <v>0</v>
      </c>
      <c r="Q74" s="193">
        <f t="shared" si="5"/>
        <v>26462001.800000001</v>
      </c>
      <c r="R74" s="193">
        <f t="shared" si="6"/>
        <v>23536398.199999999</v>
      </c>
      <c r="S74" s="193">
        <f t="shared" si="7"/>
        <v>52.925697222311122</v>
      </c>
    </row>
    <row r="75" spans="1:19" ht="12" hidden="1" customHeight="1" x14ac:dyDescent="0.3">
      <c r="A75" s="167"/>
      <c r="B75" s="167"/>
      <c r="C75" s="167"/>
      <c r="D75" s="167"/>
      <c r="E75" s="167"/>
      <c r="F75" s="157"/>
      <c r="G75" s="194" t="s">
        <v>437</v>
      </c>
      <c r="H75" s="245"/>
      <c r="I75" s="194"/>
      <c r="J75" s="194" t="s">
        <v>359</v>
      </c>
      <c r="K75" s="194"/>
      <c r="L75" s="167" t="s">
        <v>461</v>
      </c>
      <c r="M75" s="157">
        <v>0</v>
      </c>
      <c r="N75" s="157">
        <v>0</v>
      </c>
      <c r="O75" s="157"/>
      <c r="P75" s="157"/>
      <c r="Q75" s="157">
        <f t="shared" si="5"/>
        <v>0</v>
      </c>
      <c r="R75" s="157">
        <f t="shared" si="6"/>
        <v>0</v>
      </c>
      <c r="S75" s="157" t="e">
        <f t="shared" si="7"/>
        <v>#DIV/0!</v>
      </c>
    </row>
    <row r="76" spans="1:19" ht="12" hidden="1" customHeight="1" x14ac:dyDescent="0.3">
      <c r="A76" s="167"/>
      <c r="B76" s="167"/>
      <c r="C76" s="167"/>
      <c r="D76" s="167"/>
      <c r="E76" s="167"/>
      <c r="F76" s="157"/>
      <c r="G76" s="194" t="s">
        <v>437</v>
      </c>
      <c r="H76" s="245"/>
      <c r="I76" s="194"/>
      <c r="J76" s="194" t="s">
        <v>341</v>
      </c>
      <c r="K76" s="194"/>
      <c r="L76" s="167" t="s">
        <v>462</v>
      </c>
      <c r="M76" s="157">
        <v>0</v>
      </c>
      <c r="N76" s="157">
        <v>0</v>
      </c>
      <c r="O76" s="157"/>
      <c r="P76" s="157"/>
      <c r="Q76" s="157">
        <f t="shared" si="5"/>
        <v>0</v>
      </c>
      <c r="R76" s="157">
        <f t="shared" si="6"/>
        <v>0</v>
      </c>
      <c r="S76" s="157" t="e">
        <f t="shared" si="7"/>
        <v>#DIV/0!</v>
      </c>
    </row>
    <row r="77" spans="1:19" ht="12" hidden="1" customHeight="1" x14ac:dyDescent="0.3">
      <c r="A77" s="167"/>
      <c r="B77" s="167"/>
      <c r="C77" s="167"/>
      <c r="D77" s="167"/>
      <c r="E77" s="167"/>
      <c r="F77" s="157"/>
      <c r="G77" s="194" t="s">
        <v>437</v>
      </c>
      <c r="H77" s="245"/>
      <c r="I77" s="194"/>
      <c r="J77" s="194" t="s">
        <v>80</v>
      </c>
      <c r="K77" s="194"/>
      <c r="L77" s="167" t="s">
        <v>463</v>
      </c>
      <c r="M77" s="157">
        <v>0</v>
      </c>
      <c r="N77" s="157">
        <v>0</v>
      </c>
      <c r="O77" s="157"/>
      <c r="P77" s="157"/>
      <c r="Q77" s="157">
        <f t="shared" si="5"/>
        <v>0</v>
      </c>
      <c r="R77" s="157">
        <f t="shared" si="6"/>
        <v>0</v>
      </c>
      <c r="S77" s="157" t="e">
        <f t="shared" si="7"/>
        <v>#DIV/0!</v>
      </c>
    </row>
    <row r="78" spans="1:19" ht="12" customHeight="1" x14ac:dyDescent="0.3">
      <c r="A78" s="167"/>
      <c r="B78" s="167"/>
      <c r="C78" s="167"/>
      <c r="D78" s="167"/>
      <c r="E78" s="167"/>
      <c r="F78" s="157"/>
      <c r="G78" s="194" t="s">
        <v>437</v>
      </c>
      <c r="H78" s="245"/>
      <c r="I78" s="194"/>
      <c r="J78" s="194" t="s">
        <v>82</v>
      </c>
      <c r="K78" s="194"/>
      <c r="L78" s="167" t="s">
        <v>464</v>
      </c>
      <c r="M78" s="157">
        <f>+'PROGRAMA 02 '!F85</f>
        <v>36000000</v>
      </c>
      <c r="N78" s="157">
        <f>+'PROGRAMA 02 '!G85</f>
        <v>4804659.41</v>
      </c>
      <c r="O78" s="157">
        <f>+'PROGRAMA 02 '!H85</f>
        <v>15995072.75</v>
      </c>
      <c r="P78" s="157">
        <f>+'PROGRAMA 02 '!I85</f>
        <v>0</v>
      </c>
      <c r="Q78" s="157">
        <f>+'PROGRAMA 02 '!J85</f>
        <v>20799732.16</v>
      </c>
      <c r="R78" s="157">
        <f t="shared" si="6"/>
        <v>15200267.84</v>
      </c>
      <c r="S78" s="157">
        <f t="shared" si="7"/>
        <v>57.777033777777774</v>
      </c>
    </row>
    <row r="79" spans="1:19" hidden="1" x14ac:dyDescent="0.3">
      <c r="A79" s="167"/>
      <c r="B79" s="167"/>
      <c r="C79" s="167"/>
      <c r="D79" s="167"/>
      <c r="E79" s="167"/>
      <c r="F79" s="157"/>
      <c r="G79" s="194" t="s">
        <v>437</v>
      </c>
      <c r="H79" s="245"/>
      <c r="I79" s="194"/>
      <c r="J79" s="194" t="s">
        <v>84</v>
      </c>
      <c r="K79" s="194"/>
      <c r="L79" s="167" t="s">
        <v>465</v>
      </c>
      <c r="M79" s="157">
        <v>0</v>
      </c>
      <c r="N79" s="157">
        <v>0</v>
      </c>
      <c r="O79" s="157"/>
      <c r="P79" s="157"/>
      <c r="Q79" s="157">
        <f t="shared" si="5"/>
        <v>0</v>
      </c>
      <c r="R79" s="157">
        <f t="shared" si="6"/>
        <v>0</v>
      </c>
      <c r="S79" s="157" t="e">
        <f t="shared" si="7"/>
        <v>#DIV/0!</v>
      </c>
    </row>
    <row r="80" spans="1:19" ht="12" customHeight="1" x14ac:dyDescent="0.3">
      <c r="A80" s="167"/>
      <c r="B80" s="167"/>
      <c r="C80" s="167"/>
      <c r="D80" s="167"/>
      <c r="E80" s="167"/>
      <c r="F80" s="157"/>
      <c r="G80" s="194" t="s">
        <v>437</v>
      </c>
      <c r="H80" s="245"/>
      <c r="I80" s="194"/>
      <c r="J80" s="194" t="s">
        <v>86</v>
      </c>
      <c r="K80" s="194"/>
      <c r="L80" s="167" t="s">
        <v>466</v>
      </c>
      <c r="M80" s="157">
        <f>+'PROGRAMA 02 '!F87</f>
        <v>3398400</v>
      </c>
      <c r="N80" s="157">
        <f>+'PROGRAMA 02 '!G87</f>
        <v>969597.73</v>
      </c>
      <c r="O80" s="157">
        <f>+'PROGRAMA 02 '!H87</f>
        <v>0</v>
      </c>
      <c r="P80" s="157">
        <f>+'PROGRAMA 02 '!I87</f>
        <v>0</v>
      </c>
      <c r="Q80" s="157">
        <f>+'PROGRAMA 02 '!J87</f>
        <v>969597.73</v>
      </c>
      <c r="R80" s="157">
        <f t="shared" si="6"/>
        <v>2428802.27</v>
      </c>
      <c r="S80" s="157">
        <f t="shared" si="7"/>
        <v>28.531006650188324</v>
      </c>
    </row>
    <row r="81" spans="1:19" ht="12" customHeight="1" x14ac:dyDescent="0.3">
      <c r="A81" s="167"/>
      <c r="B81" s="167"/>
      <c r="C81" s="167"/>
      <c r="D81" s="167"/>
      <c r="E81" s="167"/>
      <c r="F81" s="168"/>
      <c r="G81" s="194" t="s">
        <v>437</v>
      </c>
      <c r="H81" s="245"/>
      <c r="I81" s="194"/>
      <c r="J81" s="194" t="s">
        <v>88</v>
      </c>
      <c r="K81" s="194"/>
      <c r="L81" s="167" t="s">
        <v>467</v>
      </c>
      <c r="M81" s="157">
        <f>+'PROGRAMA 02 '!F88</f>
        <v>10600000</v>
      </c>
      <c r="N81" s="157">
        <f>+'PROGRAMA 02 '!G88</f>
        <v>4583796.41</v>
      </c>
      <c r="O81" s="157">
        <f>+'PROGRAMA 02 '!H88</f>
        <v>108875.5</v>
      </c>
      <c r="P81" s="157">
        <f>+'PROGRAMA 02 '!I88</f>
        <v>0</v>
      </c>
      <c r="Q81" s="157">
        <f>+'PROGRAMA 02 '!J88</f>
        <v>4692671.91</v>
      </c>
      <c r="R81" s="157">
        <f t="shared" si="6"/>
        <v>5907328.0899999999</v>
      </c>
      <c r="S81" s="157">
        <f t="shared" si="7"/>
        <v>44.270489716981132</v>
      </c>
    </row>
    <row r="82" spans="1:19" ht="12" hidden="1" customHeight="1" x14ac:dyDescent="0.3">
      <c r="A82" s="167"/>
      <c r="B82" s="167"/>
      <c r="C82" s="167"/>
      <c r="D82" s="167"/>
      <c r="E82" s="167"/>
      <c r="F82" s="168"/>
      <c r="G82" s="194"/>
      <c r="H82" s="245"/>
      <c r="I82" s="194"/>
      <c r="J82" s="194"/>
      <c r="K82" s="194"/>
      <c r="L82" s="167"/>
      <c r="M82" s="157">
        <v>0</v>
      </c>
      <c r="N82" s="157">
        <v>0</v>
      </c>
      <c r="O82" s="157"/>
      <c r="P82" s="157"/>
      <c r="Q82" s="157">
        <f t="shared" si="5"/>
        <v>0</v>
      </c>
      <c r="R82" s="157">
        <f t="shared" si="6"/>
        <v>0</v>
      </c>
      <c r="S82" s="157" t="e">
        <f t="shared" si="7"/>
        <v>#DIV/0!</v>
      </c>
    </row>
    <row r="83" spans="1:19" ht="12" customHeight="1" x14ac:dyDescent="0.3">
      <c r="A83" s="167"/>
      <c r="B83" s="167"/>
      <c r="C83" s="167"/>
      <c r="D83" s="167"/>
      <c r="E83" s="167"/>
      <c r="F83" s="168"/>
      <c r="G83" s="195" t="s">
        <v>437</v>
      </c>
      <c r="H83" s="246"/>
      <c r="I83" s="195"/>
      <c r="J83" s="195" t="s">
        <v>90</v>
      </c>
      <c r="K83" s="195"/>
      <c r="L83" s="192" t="s">
        <v>91</v>
      </c>
      <c r="M83" s="193">
        <f>SUM(M84:M87)</f>
        <v>2500000</v>
      </c>
      <c r="N83" s="193">
        <f>SUM(N84:N87)</f>
        <v>0</v>
      </c>
      <c r="O83" s="193">
        <f>SUM(O84:O87)</f>
        <v>0</v>
      </c>
      <c r="P83" s="193">
        <f>SUM(P84:P87)</f>
        <v>0</v>
      </c>
      <c r="Q83" s="193">
        <f t="shared" ref="Q83:Q146" si="8">+N83+O83</f>
        <v>0</v>
      </c>
      <c r="R83" s="193">
        <f t="shared" ref="R83:R146" si="9">+M83-P83-Q83</f>
        <v>2500000</v>
      </c>
      <c r="S83" s="193">
        <f t="shared" ref="S83:S146" si="10">+Q83/M83*100</f>
        <v>0</v>
      </c>
    </row>
    <row r="84" spans="1:19" ht="12" hidden="1" customHeight="1" x14ac:dyDescent="0.3">
      <c r="A84" s="167"/>
      <c r="B84" s="167"/>
      <c r="C84" s="167"/>
      <c r="D84" s="167"/>
      <c r="E84" s="167"/>
      <c r="F84" s="168"/>
      <c r="G84" s="194" t="s">
        <v>437</v>
      </c>
      <c r="H84" s="245"/>
      <c r="I84" s="194"/>
      <c r="J84" s="194" t="s">
        <v>92</v>
      </c>
      <c r="K84" s="194"/>
      <c r="L84" s="167" t="s">
        <v>468</v>
      </c>
      <c r="M84" s="157">
        <v>0</v>
      </c>
      <c r="N84" s="157">
        <v>0</v>
      </c>
      <c r="O84" s="157">
        <v>0</v>
      </c>
      <c r="P84" s="157">
        <v>0</v>
      </c>
      <c r="Q84" s="157">
        <f t="shared" si="8"/>
        <v>0</v>
      </c>
      <c r="R84" s="157">
        <f t="shared" si="9"/>
        <v>0</v>
      </c>
      <c r="S84" s="157" t="e">
        <f t="shared" si="10"/>
        <v>#DIV/0!</v>
      </c>
    </row>
    <row r="85" spans="1:19" ht="12" hidden="1" customHeight="1" x14ac:dyDescent="0.3">
      <c r="A85" s="167"/>
      <c r="B85" s="167"/>
      <c r="C85" s="167"/>
      <c r="D85" s="167"/>
      <c r="E85" s="167"/>
      <c r="F85" s="168"/>
      <c r="G85" s="202" t="s">
        <v>437</v>
      </c>
      <c r="H85" s="230"/>
      <c r="I85" s="194"/>
      <c r="J85" s="194" t="s">
        <v>93</v>
      </c>
      <c r="K85" s="194"/>
      <c r="L85" s="203" t="s">
        <v>469</v>
      </c>
      <c r="M85" s="157">
        <v>0</v>
      </c>
      <c r="N85" s="157">
        <v>0</v>
      </c>
      <c r="O85" s="157"/>
      <c r="P85" s="157"/>
      <c r="Q85" s="157">
        <f t="shared" si="8"/>
        <v>0</v>
      </c>
      <c r="R85" s="157">
        <f t="shared" si="9"/>
        <v>0</v>
      </c>
      <c r="S85" s="157" t="e">
        <f t="shared" si="10"/>
        <v>#DIV/0!</v>
      </c>
    </row>
    <row r="86" spans="1:19" ht="12" customHeight="1" x14ac:dyDescent="0.3">
      <c r="A86" s="167"/>
      <c r="B86" s="167"/>
      <c r="C86" s="167"/>
      <c r="D86" s="167"/>
      <c r="E86" s="167"/>
      <c r="F86" s="157"/>
      <c r="G86" s="194" t="s">
        <v>437</v>
      </c>
      <c r="H86" s="245"/>
      <c r="I86" s="194"/>
      <c r="J86" s="194" t="s">
        <v>94</v>
      </c>
      <c r="K86" s="194"/>
      <c r="L86" s="167" t="s">
        <v>470</v>
      </c>
      <c r="M86" s="157">
        <f>+'PROGRAMA 02 '!F94</f>
        <v>1000000</v>
      </c>
      <c r="N86" s="157">
        <f>+'PROGRAMA 02 '!G94</f>
        <v>0</v>
      </c>
      <c r="O86" s="157">
        <f>+'PROGRAMA 02 '!H94</f>
        <v>0</v>
      </c>
      <c r="P86" s="157">
        <f>+'PROGRAMA 02 '!I94</f>
        <v>0</v>
      </c>
      <c r="Q86" s="157">
        <f>+'PROGRAMA 02 '!J94</f>
        <v>0</v>
      </c>
      <c r="R86" s="157">
        <f t="shared" si="9"/>
        <v>1000000</v>
      </c>
      <c r="S86" s="157">
        <f t="shared" si="10"/>
        <v>0</v>
      </c>
    </row>
    <row r="87" spans="1:19" ht="12" customHeight="1" x14ac:dyDescent="0.3">
      <c r="A87" s="167"/>
      <c r="B87" s="167"/>
      <c r="C87" s="167"/>
      <c r="D87" s="167"/>
      <c r="E87" s="167"/>
      <c r="F87" s="157"/>
      <c r="G87" s="194" t="s">
        <v>437</v>
      </c>
      <c r="H87" s="245"/>
      <c r="I87" s="194"/>
      <c r="J87" s="194" t="s">
        <v>96</v>
      </c>
      <c r="K87" s="194"/>
      <c r="L87" s="167" t="s">
        <v>471</v>
      </c>
      <c r="M87" s="157">
        <f>+'PROGRAMA 02 '!F95</f>
        <v>1500000</v>
      </c>
      <c r="N87" s="157">
        <f>+'PROGRAMA 02 '!G95</f>
        <v>0</v>
      </c>
      <c r="O87" s="157">
        <f>+'PROGRAMA 02 '!H95</f>
        <v>0</v>
      </c>
      <c r="P87" s="157">
        <f>+'PROGRAMA 02 '!I95</f>
        <v>0</v>
      </c>
      <c r="Q87" s="157">
        <f>+'PROGRAMA 02 '!J95</f>
        <v>0</v>
      </c>
      <c r="R87" s="157">
        <f t="shared" si="9"/>
        <v>1500000</v>
      </c>
      <c r="S87" s="157">
        <f t="shared" si="10"/>
        <v>0</v>
      </c>
    </row>
    <row r="88" spans="1:19" ht="12" customHeight="1" x14ac:dyDescent="0.3">
      <c r="A88" s="167"/>
      <c r="B88" s="167"/>
      <c r="C88" s="167"/>
      <c r="D88" s="167"/>
      <c r="E88" s="167"/>
      <c r="F88" s="157"/>
      <c r="G88" s="195" t="s">
        <v>437</v>
      </c>
      <c r="H88" s="246"/>
      <c r="I88" s="195"/>
      <c r="J88" s="195" t="s">
        <v>97</v>
      </c>
      <c r="K88" s="195"/>
      <c r="L88" s="192" t="s">
        <v>98</v>
      </c>
      <c r="M88" s="193">
        <f>SUM(M89:M91)</f>
        <v>2750000</v>
      </c>
      <c r="N88" s="193">
        <f>SUM(N89:N91)</f>
        <v>0</v>
      </c>
      <c r="O88" s="193">
        <f>SUM(O89:O91)</f>
        <v>2750000</v>
      </c>
      <c r="P88" s="193">
        <f>SUM(P89:P91)</f>
        <v>0</v>
      </c>
      <c r="Q88" s="193">
        <f t="shared" si="8"/>
        <v>2750000</v>
      </c>
      <c r="R88" s="193">
        <f t="shared" si="9"/>
        <v>0</v>
      </c>
      <c r="S88" s="193">
        <f t="shared" si="10"/>
        <v>100</v>
      </c>
    </row>
    <row r="89" spans="1:19" ht="11.7" customHeight="1" x14ac:dyDescent="0.3">
      <c r="A89" s="167"/>
      <c r="B89" s="167"/>
      <c r="C89" s="167"/>
      <c r="D89" s="167"/>
      <c r="E89" s="167"/>
      <c r="F89" s="157"/>
      <c r="G89" s="194" t="s">
        <v>437</v>
      </c>
      <c r="H89" s="245"/>
      <c r="I89" s="194"/>
      <c r="J89" s="194" t="s">
        <v>99</v>
      </c>
      <c r="K89" s="194"/>
      <c r="L89" s="167" t="s">
        <v>100</v>
      </c>
      <c r="M89" s="157">
        <f>+'PROGRAMA 02 '!F99</f>
        <v>2750000</v>
      </c>
      <c r="N89" s="157">
        <f>+'PROGRAMA 02 '!G99</f>
        <v>0</v>
      </c>
      <c r="O89" s="157">
        <f>+'PROGRAMA 02 '!H99</f>
        <v>2750000</v>
      </c>
      <c r="P89" s="157">
        <f>+'PROGRAMA 02 '!I99</f>
        <v>0</v>
      </c>
      <c r="Q89" s="157">
        <f>+'PROGRAMA 02 '!J99</f>
        <v>2750000</v>
      </c>
      <c r="R89" s="157">
        <f t="shared" si="9"/>
        <v>0</v>
      </c>
      <c r="S89" s="157">
        <f t="shared" si="10"/>
        <v>100</v>
      </c>
    </row>
    <row r="90" spans="1:19" ht="12" hidden="1" customHeight="1" x14ac:dyDescent="0.3">
      <c r="A90" s="167"/>
      <c r="B90" s="167"/>
      <c r="C90" s="167"/>
      <c r="D90" s="167"/>
      <c r="E90" s="167"/>
      <c r="F90" s="157"/>
      <c r="G90" s="194" t="s">
        <v>437</v>
      </c>
      <c r="H90" s="245"/>
      <c r="I90" s="194"/>
      <c r="J90" s="194" t="s">
        <v>472</v>
      </c>
      <c r="K90" s="194"/>
      <c r="L90" s="167" t="s">
        <v>473</v>
      </c>
      <c r="M90" s="157">
        <v>0</v>
      </c>
      <c r="N90" s="157">
        <v>0</v>
      </c>
      <c r="O90" s="157"/>
      <c r="P90" s="157"/>
      <c r="Q90" s="157">
        <f t="shared" si="8"/>
        <v>0</v>
      </c>
      <c r="R90" s="157">
        <f t="shared" si="9"/>
        <v>0</v>
      </c>
      <c r="S90" s="157" t="e">
        <f t="shared" si="10"/>
        <v>#DIV/0!</v>
      </c>
    </row>
    <row r="91" spans="1:19" ht="12" hidden="1" customHeight="1" x14ac:dyDescent="0.3">
      <c r="A91" s="167"/>
      <c r="B91" s="167"/>
      <c r="C91" s="167"/>
      <c r="D91" s="167"/>
      <c r="E91" s="167"/>
      <c r="F91" s="157"/>
      <c r="G91" s="194" t="s">
        <v>437</v>
      </c>
      <c r="H91" s="245"/>
      <c r="I91" s="194"/>
      <c r="J91" s="194" t="s">
        <v>474</v>
      </c>
      <c r="K91" s="194"/>
      <c r="L91" s="167" t="s">
        <v>475</v>
      </c>
      <c r="M91" s="157">
        <v>0</v>
      </c>
      <c r="N91" s="157">
        <v>0</v>
      </c>
      <c r="O91" s="157"/>
      <c r="P91" s="157"/>
      <c r="Q91" s="157">
        <f t="shared" si="8"/>
        <v>0</v>
      </c>
      <c r="R91" s="157">
        <f t="shared" si="9"/>
        <v>0</v>
      </c>
      <c r="S91" s="157" t="e">
        <f t="shared" si="10"/>
        <v>#DIV/0!</v>
      </c>
    </row>
    <row r="92" spans="1:19" ht="12" customHeight="1" x14ac:dyDescent="0.3">
      <c r="A92" s="167"/>
      <c r="B92" s="167"/>
      <c r="C92" s="167"/>
      <c r="D92" s="167"/>
      <c r="E92" s="167"/>
      <c r="F92" s="157"/>
      <c r="G92" s="195" t="s">
        <v>437</v>
      </c>
      <c r="H92" s="246"/>
      <c r="I92" s="195"/>
      <c r="J92" s="195" t="s">
        <v>101</v>
      </c>
      <c r="K92" s="195"/>
      <c r="L92" s="192" t="s">
        <v>476</v>
      </c>
      <c r="M92" s="193">
        <f>SUM(M93:M95)</f>
        <v>1000000</v>
      </c>
      <c r="N92" s="193">
        <f>SUM(N93:N95)</f>
        <v>0</v>
      </c>
      <c r="O92" s="193">
        <f>SUM(O93:O95)</f>
        <v>0</v>
      </c>
      <c r="P92" s="193">
        <f>SUM(P93:P95)</f>
        <v>0</v>
      </c>
      <c r="Q92" s="193">
        <f t="shared" si="8"/>
        <v>0</v>
      </c>
      <c r="R92" s="193">
        <f t="shared" si="9"/>
        <v>1000000</v>
      </c>
      <c r="S92" s="193">
        <f t="shared" si="10"/>
        <v>0</v>
      </c>
    </row>
    <row r="93" spans="1:19" ht="12" customHeight="1" x14ac:dyDescent="0.3">
      <c r="A93" s="167"/>
      <c r="B93" s="167"/>
      <c r="C93" s="167"/>
      <c r="D93" s="167"/>
      <c r="E93" s="167"/>
      <c r="F93" s="157"/>
      <c r="G93" s="194" t="s">
        <v>437</v>
      </c>
      <c r="H93" s="245"/>
      <c r="I93" s="194"/>
      <c r="J93" s="194" t="s">
        <v>103</v>
      </c>
      <c r="K93" s="194"/>
      <c r="L93" s="167" t="s">
        <v>477</v>
      </c>
      <c r="M93" s="157">
        <f>+'PROGRAMA 02 '!F103</f>
        <v>1000000</v>
      </c>
      <c r="N93" s="157">
        <f>+'PROGRAMA 02 '!G103</f>
        <v>0</v>
      </c>
      <c r="O93" s="157">
        <f>+'PROGRAMA 02 '!H103</f>
        <v>0</v>
      </c>
      <c r="P93" s="157">
        <f>+'PROGRAMA 02 '!I103</f>
        <v>0</v>
      </c>
      <c r="Q93" s="157">
        <f>+'PROGRAMA 02 '!J103</f>
        <v>0</v>
      </c>
      <c r="R93" s="157">
        <f t="shared" si="9"/>
        <v>1000000</v>
      </c>
      <c r="S93" s="157">
        <f t="shared" si="10"/>
        <v>0</v>
      </c>
    </row>
    <row r="94" spans="1:19" ht="12" hidden="1" customHeight="1" x14ac:dyDescent="0.3">
      <c r="A94" s="167"/>
      <c r="B94" s="167"/>
      <c r="C94" s="167"/>
      <c r="D94" s="167"/>
      <c r="E94" s="167"/>
      <c r="F94" s="157"/>
      <c r="G94" s="194" t="s">
        <v>437</v>
      </c>
      <c r="H94" s="245"/>
      <c r="I94" s="194"/>
      <c r="J94" s="194" t="s">
        <v>105</v>
      </c>
      <c r="K94" s="194"/>
      <c r="L94" s="167" t="s">
        <v>478</v>
      </c>
      <c r="M94" s="157">
        <v>0</v>
      </c>
      <c r="N94" s="157">
        <v>0</v>
      </c>
      <c r="O94" s="157"/>
      <c r="P94" s="157"/>
      <c r="Q94" s="157">
        <f t="shared" si="8"/>
        <v>0</v>
      </c>
      <c r="R94" s="157">
        <f t="shared" si="9"/>
        <v>0</v>
      </c>
      <c r="S94" s="157" t="e">
        <f t="shared" si="10"/>
        <v>#DIV/0!</v>
      </c>
    </row>
    <row r="95" spans="1:19" ht="12" hidden="1" customHeight="1" x14ac:dyDescent="0.3">
      <c r="A95" s="167"/>
      <c r="B95" s="167"/>
      <c r="C95" s="167"/>
      <c r="D95" s="167"/>
      <c r="E95" s="167"/>
      <c r="F95" s="157"/>
      <c r="G95" s="194" t="s">
        <v>437</v>
      </c>
      <c r="H95" s="245"/>
      <c r="I95" s="194"/>
      <c r="J95" s="194" t="s">
        <v>107</v>
      </c>
      <c r="K95" s="194"/>
      <c r="L95" s="167" t="s">
        <v>479</v>
      </c>
      <c r="M95" s="157">
        <v>0</v>
      </c>
      <c r="N95" s="157">
        <v>0</v>
      </c>
      <c r="O95" s="157"/>
      <c r="P95" s="157"/>
      <c r="Q95" s="157">
        <f t="shared" si="8"/>
        <v>0</v>
      </c>
      <c r="R95" s="157">
        <f t="shared" si="9"/>
        <v>0</v>
      </c>
      <c r="S95" s="157" t="e">
        <f t="shared" si="10"/>
        <v>#DIV/0!</v>
      </c>
    </row>
    <row r="96" spans="1:19" ht="12" hidden="1" customHeight="1" x14ac:dyDescent="0.3">
      <c r="A96" s="167"/>
      <c r="B96" s="167"/>
      <c r="C96" s="167"/>
      <c r="D96" s="167"/>
      <c r="E96" s="167"/>
      <c r="F96" s="157"/>
      <c r="G96" s="195" t="s">
        <v>437</v>
      </c>
      <c r="H96" s="246"/>
      <c r="I96" s="195"/>
      <c r="J96" s="195" t="s">
        <v>109</v>
      </c>
      <c r="K96" s="195"/>
      <c r="L96" s="192" t="s">
        <v>480</v>
      </c>
      <c r="M96" s="193">
        <f>SUM(M97:M105)</f>
        <v>0</v>
      </c>
      <c r="N96" s="193">
        <f>SUM(N97:N105)</f>
        <v>0</v>
      </c>
      <c r="O96" s="193">
        <f>SUM(O97:O105)</f>
        <v>0</v>
      </c>
      <c r="P96" s="193">
        <f>SUM(P97:P105)</f>
        <v>0</v>
      </c>
      <c r="Q96" s="193">
        <f t="shared" si="8"/>
        <v>0</v>
      </c>
      <c r="R96" s="193">
        <f t="shared" si="9"/>
        <v>0</v>
      </c>
      <c r="S96" s="193" t="e">
        <f t="shared" si="10"/>
        <v>#DIV/0!</v>
      </c>
    </row>
    <row r="97" spans="1:19" ht="12" hidden="1" customHeight="1" x14ac:dyDescent="0.3">
      <c r="A97" s="167"/>
      <c r="B97" s="167"/>
      <c r="C97" s="167"/>
      <c r="D97" s="167"/>
      <c r="E97" s="167"/>
      <c r="F97" s="157"/>
      <c r="G97" s="194" t="s">
        <v>437</v>
      </c>
      <c r="H97" s="245"/>
      <c r="I97" s="194"/>
      <c r="J97" s="194" t="s">
        <v>111</v>
      </c>
      <c r="K97" s="194"/>
      <c r="L97" s="167" t="s">
        <v>481</v>
      </c>
      <c r="M97" s="157">
        <v>0</v>
      </c>
      <c r="N97" s="157">
        <v>0</v>
      </c>
      <c r="O97" s="157">
        <v>0</v>
      </c>
      <c r="P97" s="157">
        <v>0</v>
      </c>
      <c r="Q97" s="157">
        <f t="shared" si="8"/>
        <v>0</v>
      </c>
      <c r="R97" s="157">
        <f t="shared" si="9"/>
        <v>0</v>
      </c>
      <c r="S97" s="157" t="e">
        <f t="shared" si="10"/>
        <v>#DIV/0!</v>
      </c>
    </row>
    <row r="98" spans="1:19" ht="12" hidden="1" customHeight="1" x14ac:dyDescent="0.3">
      <c r="A98" s="167"/>
      <c r="B98" s="167"/>
      <c r="C98" s="167"/>
      <c r="D98" s="167"/>
      <c r="E98" s="167"/>
      <c r="F98" s="157"/>
      <c r="G98" s="194" t="s">
        <v>437</v>
      </c>
      <c r="H98" s="245"/>
      <c r="I98" s="194"/>
      <c r="J98" s="194" t="s">
        <v>482</v>
      </c>
      <c r="K98" s="194"/>
      <c r="L98" s="167" t="s">
        <v>483</v>
      </c>
      <c r="M98" s="157">
        <v>0</v>
      </c>
      <c r="N98" s="157">
        <v>0</v>
      </c>
      <c r="O98" s="157"/>
      <c r="P98" s="157"/>
      <c r="Q98" s="157">
        <f t="shared" si="8"/>
        <v>0</v>
      </c>
      <c r="R98" s="157">
        <f t="shared" si="9"/>
        <v>0</v>
      </c>
      <c r="S98" s="157" t="e">
        <f t="shared" si="10"/>
        <v>#DIV/0!</v>
      </c>
    </row>
    <row r="99" spans="1:19" ht="12" hidden="1" customHeight="1" x14ac:dyDescent="0.3">
      <c r="A99" s="167"/>
      <c r="B99" s="167"/>
      <c r="C99" s="167"/>
      <c r="D99" s="167"/>
      <c r="E99" s="167"/>
      <c r="F99" s="157"/>
      <c r="G99" s="194" t="s">
        <v>437</v>
      </c>
      <c r="H99" s="245"/>
      <c r="I99" s="194"/>
      <c r="J99" s="194" t="s">
        <v>112</v>
      </c>
      <c r="K99" s="194"/>
      <c r="L99" s="167" t="s">
        <v>484</v>
      </c>
      <c r="M99" s="157">
        <v>0</v>
      </c>
      <c r="N99" s="157">
        <v>0</v>
      </c>
      <c r="O99" s="157"/>
      <c r="P99" s="157"/>
      <c r="Q99" s="157">
        <f t="shared" si="8"/>
        <v>0</v>
      </c>
      <c r="R99" s="157">
        <f t="shared" si="9"/>
        <v>0</v>
      </c>
      <c r="S99" s="157" t="e">
        <f t="shared" si="10"/>
        <v>#DIV/0!</v>
      </c>
    </row>
    <row r="100" spans="1:19" ht="12" hidden="1" customHeight="1" x14ac:dyDescent="0.3">
      <c r="A100" s="167"/>
      <c r="B100" s="167"/>
      <c r="C100" s="167"/>
      <c r="D100" s="167"/>
      <c r="E100" s="167"/>
      <c r="F100" s="157"/>
      <c r="G100" s="194" t="s">
        <v>437</v>
      </c>
      <c r="H100" s="245"/>
      <c r="I100" s="194"/>
      <c r="J100" s="194" t="s">
        <v>343</v>
      </c>
      <c r="K100" s="194"/>
      <c r="L100" s="167" t="s">
        <v>344</v>
      </c>
      <c r="M100" s="157">
        <v>0</v>
      </c>
      <c r="N100" s="157">
        <v>0</v>
      </c>
      <c r="O100" s="157"/>
      <c r="P100" s="157"/>
      <c r="Q100" s="157">
        <f t="shared" si="8"/>
        <v>0</v>
      </c>
      <c r="R100" s="157">
        <f t="shared" si="9"/>
        <v>0</v>
      </c>
      <c r="S100" s="157" t="e">
        <f t="shared" si="10"/>
        <v>#DIV/0!</v>
      </c>
    </row>
    <row r="101" spans="1:19" ht="12" hidden="1" customHeight="1" x14ac:dyDescent="0.3">
      <c r="A101" s="167"/>
      <c r="B101" s="167"/>
      <c r="C101" s="167"/>
      <c r="D101" s="167"/>
      <c r="E101" s="167"/>
      <c r="F101" s="157"/>
      <c r="G101" s="194" t="s">
        <v>437</v>
      </c>
      <c r="H101" s="245"/>
      <c r="I101" s="194"/>
      <c r="J101" s="194" t="s">
        <v>113</v>
      </c>
      <c r="K101" s="194"/>
      <c r="L101" s="167" t="s">
        <v>485</v>
      </c>
      <c r="M101" s="157">
        <v>0</v>
      </c>
      <c r="N101" s="157">
        <v>0</v>
      </c>
      <c r="O101" s="157"/>
      <c r="P101" s="157"/>
      <c r="Q101" s="157">
        <f t="shared" si="8"/>
        <v>0</v>
      </c>
      <c r="R101" s="157">
        <f t="shared" si="9"/>
        <v>0</v>
      </c>
      <c r="S101" s="157" t="e">
        <f t="shared" si="10"/>
        <v>#DIV/0!</v>
      </c>
    </row>
    <row r="102" spans="1:19" ht="12" hidden="1" customHeight="1" x14ac:dyDescent="0.3">
      <c r="A102" s="167"/>
      <c r="B102" s="167"/>
      <c r="C102" s="167"/>
      <c r="D102" s="167"/>
      <c r="E102" s="167"/>
      <c r="F102" s="157"/>
      <c r="G102" s="194" t="s">
        <v>437</v>
      </c>
      <c r="H102" s="245"/>
      <c r="I102" s="194"/>
      <c r="J102" s="194" t="s">
        <v>114</v>
      </c>
      <c r="K102" s="194"/>
      <c r="L102" s="167" t="s">
        <v>486</v>
      </c>
      <c r="M102" s="157">
        <v>0</v>
      </c>
      <c r="N102" s="157">
        <v>0</v>
      </c>
      <c r="O102" s="157"/>
      <c r="P102" s="157"/>
      <c r="Q102" s="157">
        <f t="shared" si="8"/>
        <v>0</v>
      </c>
      <c r="R102" s="157">
        <f t="shared" si="9"/>
        <v>0</v>
      </c>
      <c r="S102" s="157" t="e">
        <f t="shared" si="10"/>
        <v>#DIV/0!</v>
      </c>
    </row>
    <row r="103" spans="1:19" ht="12" hidden="1" customHeight="1" x14ac:dyDescent="0.3">
      <c r="A103" s="167"/>
      <c r="B103" s="167"/>
      <c r="C103" s="167"/>
      <c r="D103" s="167"/>
      <c r="E103" s="167"/>
      <c r="F103" s="157"/>
      <c r="G103" s="194" t="s">
        <v>437</v>
      </c>
      <c r="H103" s="245"/>
      <c r="I103" s="194"/>
      <c r="J103" s="194" t="s">
        <v>115</v>
      </c>
      <c r="K103" s="194"/>
      <c r="L103" s="167" t="s">
        <v>487</v>
      </c>
      <c r="M103" s="157">
        <v>0</v>
      </c>
      <c r="N103" s="157">
        <v>0</v>
      </c>
      <c r="O103" s="157"/>
      <c r="P103" s="157"/>
      <c r="Q103" s="157">
        <f t="shared" si="8"/>
        <v>0</v>
      </c>
      <c r="R103" s="157">
        <f t="shared" si="9"/>
        <v>0</v>
      </c>
      <c r="S103" s="157" t="e">
        <f t="shared" si="10"/>
        <v>#DIV/0!</v>
      </c>
    </row>
    <row r="104" spans="1:19" ht="12" hidden="1" customHeight="1" x14ac:dyDescent="0.3">
      <c r="A104" s="167"/>
      <c r="B104" s="167"/>
      <c r="C104" s="167"/>
      <c r="D104" s="167"/>
      <c r="E104" s="167"/>
      <c r="F104" s="157"/>
      <c r="G104" s="194" t="s">
        <v>437</v>
      </c>
      <c r="H104" s="245"/>
      <c r="I104" s="194"/>
      <c r="J104" s="194" t="s">
        <v>116</v>
      </c>
      <c r="K104" s="194"/>
      <c r="L104" s="167" t="s">
        <v>488</v>
      </c>
      <c r="M104" s="157">
        <v>0</v>
      </c>
      <c r="N104" s="157">
        <v>0</v>
      </c>
      <c r="O104" s="157"/>
      <c r="P104" s="157"/>
      <c r="Q104" s="157">
        <f t="shared" si="8"/>
        <v>0</v>
      </c>
      <c r="R104" s="157">
        <f t="shared" si="9"/>
        <v>0</v>
      </c>
      <c r="S104" s="157" t="e">
        <f t="shared" si="10"/>
        <v>#DIV/0!</v>
      </c>
    </row>
    <row r="105" spans="1:19" ht="12" hidden="1" customHeight="1" x14ac:dyDescent="0.3">
      <c r="A105" s="167"/>
      <c r="B105" s="167"/>
      <c r="C105" s="167"/>
      <c r="D105" s="167"/>
      <c r="E105" s="167"/>
      <c r="F105" s="157"/>
      <c r="G105" s="194" t="s">
        <v>437</v>
      </c>
      <c r="H105" s="245"/>
      <c r="I105" s="194"/>
      <c r="J105" s="194" t="s">
        <v>117</v>
      </c>
      <c r="K105" s="194"/>
      <c r="L105" s="167" t="s">
        <v>489</v>
      </c>
      <c r="M105" s="157">
        <v>0</v>
      </c>
      <c r="N105" s="157">
        <v>0</v>
      </c>
      <c r="O105" s="157"/>
      <c r="P105" s="157"/>
      <c r="Q105" s="157">
        <f t="shared" si="8"/>
        <v>0</v>
      </c>
      <c r="R105" s="157">
        <f t="shared" si="9"/>
        <v>0</v>
      </c>
      <c r="S105" s="157" t="e">
        <f t="shared" si="10"/>
        <v>#DIV/0!</v>
      </c>
    </row>
    <row r="106" spans="1:19" ht="12" hidden="1" customHeight="1" x14ac:dyDescent="0.3">
      <c r="A106" s="156"/>
      <c r="B106" s="156"/>
      <c r="C106" s="156"/>
      <c r="D106" s="156"/>
      <c r="E106" s="156"/>
      <c r="F106" s="157"/>
      <c r="G106" s="181"/>
      <c r="H106" s="224"/>
      <c r="I106" s="181"/>
      <c r="J106" s="181"/>
      <c r="K106" s="181"/>
      <c r="L106" s="156"/>
      <c r="M106" s="157">
        <v>0</v>
      </c>
      <c r="N106" s="157">
        <v>0</v>
      </c>
      <c r="O106" s="157"/>
      <c r="P106" s="157"/>
      <c r="Q106" s="157">
        <f t="shared" si="8"/>
        <v>0</v>
      </c>
      <c r="R106" s="157">
        <f t="shared" si="9"/>
        <v>0</v>
      </c>
      <c r="S106" s="157" t="e">
        <f t="shared" si="10"/>
        <v>#DIV/0!</v>
      </c>
    </row>
    <row r="107" spans="1:19" ht="12" hidden="1" customHeight="1" x14ac:dyDescent="0.3">
      <c r="A107" s="167"/>
      <c r="B107" s="167"/>
      <c r="C107" s="167"/>
      <c r="D107" s="167"/>
      <c r="E107" s="167"/>
      <c r="F107" s="157"/>
      <c r="G107" s="195" t="s">
        <v>437</v>
      </c>
      <c r="H107" s="246"/>
      <c r="I107" s="195"/>
      <c r="J107" s="195" t="s">
        <v>118</v>
      </c>
      <c r="K107" s="195"/>
      <c r="L107" s="192" t="s">
        <v>119</v>
      </c>
      <c r="M107" s="193">
        <f>SUM(M108:M113)</f>
        <v>0</v>
      </c>
      <c r="N107" s="193">
        <f>SUM(N108:N113)</f>
        <v>0</v>
      </c>
      <c r="O107" s="193">
        <f>SUM(O108:O113)</f>
        <v>0</v>
      </c>
      <c r="P107" s="193">
        <f>SUM(P108:P113)</f>
        <v>0</v>
      </c>
      <c r="Q107" s="193">
        <f t="shared" si="8"/>
        <v>0</v>
      </c>
      <c r="R107" s="193">
        <f t="shared" si="9"/>
        <v>0</v>
      </c>
      <c r="S107" s="193" t="e">
        <f t="shared" si="10"/>
        <v>#DIV/0!</v>
      </c>
    </row>
    <row r="108" spans="1:19" ht="12" hidden="1" customHeight="1" x14ac:dyDescent="0.3">
      <c r="A108" s="167"/>
      <c r="B108" s="167"/>
      <c r="C108" s="167"/>
      <c r="D108" s="167"/>
      <c r="E108" s="167"/>
      <c r="F108" s="157"/>
      <c r="G108" s="194" t="s">
        <v>437</v>
      </c>
      <c r="H108" s="245"/>
      <c r="I108" s="194"/>
      <c r="J108" s="194" t="s">
        <v>490</v>
      </c>
      <c r="K108" s="194"/>
      <c r="L108" s="167" t="s">
        <v>491</v>
      </c>
      <c r="M108" s="157">
        <v>0</v>
      </c>
      <c r="N108" s="157">
        <v>0</v>
      </c>
      <c r="O108" s="157"/>
      <c r="P108" s="157"/>
      <c r="Q108" s="157">
        <f t="shared" si="8"/>
        <v>0</v>
      </c>
      <c r="R108" s="157">
        <f t="shared" si="9"/>
        <v>0</v>
      </c>
      <c r="S108" s="157" t="e">
        <f t="shared" si="10"/>
        <v>#DIV/0!</v>
      </c>
    </row>
    <row r="109" spans="1:19" ht="12" hidden="1" customHeight="1" x14ac:dyDescent="0.3">
      <c r="A109" s="167"/>
      <c r="B109" s="167"/>
      <c r="C109" s="167"/>
      <c r="D109" s="167"/>
      <c r="E109" s="167"/>
      <c r="F109" s="157"/>
      <c r="G109" s="194" t="s">
        <v>437</v>
      </c>
      <c r="H109" s="245"/>
      <c r="I109" s="194"/>
      <c r="J109" s="194" t="s">
        <v>229</v>
      </c>
      <c r="K109" s="194"/>
      <c r="L109" s="167" t="s">
        <v>492</v>
      </c>
      <c r="M109" s="157">
        <v>0</v>
      </c>
      <c r="N109" s="157">
        <v>0</v>
      </c>
      <c r="O109" s="157"/>
      <c r="P109" s="157"/>
      <c r="Q109" s="157">
        <f t="shared" si="8"/>
        <v>0</v>
      </c>
      <c r="R109" s="157">
        <f t="shared" si="9"/>
        <v>0</v>
      </c>
      <c r="S109" s="157" t="e">
        <f t="shared" si="10"/>
        <v>#DIV/0!</v>
      </c>
    </row>
    <row r="110" spans="1:19" ht="12" hidden="1" customHeight="1" x14ac:dyDescent="0.3">
      <c r="A110" s="167"/>
      <c r="B110" s="167"/>
      <c r="C110" s="167"/>
      <c r="D110" s="167"/>
      <c r="E110" s="167"/>
      <c r="F110" s="157"/>
      <c r="G110" s="194" t="s">
        <v>437</v>
      </c>
      <c r="H110" s="245"/>
      <c r="I110" s="194"/>
      <c r="J110" s="194" t="s">
        <v>493</v>
      </c>
      <c r="K110" s="194"/>
      <c r="L110" s="167" t="s">
        <v>494</v>
      </c>
      <c r="M110" s="157">
        <v>0</v>
      </c>
      <c r="N110" s="157">
        <v>0</v>
      </c>
      <c r="O110" s="157"/>
      <c r="P110" s="157"/>
      <c r="Q110" s="157">
        <f t="shared" si="8"/>
        <v>0</v>
      </c>
      <c r="R110" s="157">
        <f t="shared" si="9"/>
        <v>0</v>
      </c>
      <c r="S110" s="157" t="e">
        <f t="shared" si="10"/>
        <v>#DIV/0!</v>
      </c>
    </row>
    <row r="111" spans="1:19" ht="12" hidden="1" customHeight="1" x14ac:dyDescent="0.3">
      <c r="A111" s="167"/>
      <c r="B111" s="167"/>
      <c r="C111" s="167"/>
      <c r="D111" s="167"/>
      <c r="E111" s="167"/>
      <c r="F111" s="157"/>
      <c r="G111" s="194" t="s">
        <v>437</v>
      </c>
      <c r="H111" s="245"/>
      <c r="I111" s="194"/>
      <c r="J111" s="194" t="s">
        <v>495</v>
      </c>
      <c r="K111" s="194"/>
      <c r="L111" s="167" t="s">
        <v>496</v>
      </c>
      <c r="M111" s="157">
        <v>0</v>
      </c>
      <c r="N111" s="157">
        <v>0</v>
      </c>
      <c r="O111" s="157"/>
      <c r="P111" s="157"/>
      <c r="Q111" s="157">
        <f t="shared" si="8"/>
        <v>0</v>
      </c>
      <c r="R111" s="157">
        <f t="shared" si="9"/>
        <v>0</v>
      </c>
      <c r="S111" s="157" t="e">
        <f t="shared" si="10"/>
        <v>#DIV/0!</v>
      </c>
    </row>
    <row r="112" spans="1:19" ht="12" hidden="1" customHeight="1" x14ac:dyDescent="0.3">
      <c r="A112" s="167"/>
      <c r="B112" s="167"/>
      <c r="C112" s="167"/>
      <c r="D112" s="167"/>
      <c r="E112" s="167"/>
      <c r="F112" s="157"/>
      <c r="G112" s="194" t="s">
        <v>437</v>
      </c>
      <c r="H112" s="245"/>
      <c r="I112" s="194"/>
      <c r="J112" s="194" t="s">
        <v>120</v>
      </c>
      <c r="K112" s="194"/>
      <c r="L112" s="167" t="s">
        <v>121</v>
      </c>
      <c r="M112" s="157">
        <v>0</v>
      </c>
      <c r="N112" s="157">
        <v>0</v>
      </c>
      <c r="O112" s="157"/>
      <c r="P112" s="157"/>
      <c r="Q112" s="157">
        <f t="shared" si="8"/>
        <v>0</v>
      </c>
      <c r="R112" s="157">
        <f t="shared" si="9"/>
        <v>0</v>
      </c>
      <c r="S112" s="157" t="e">
        <f t="shared" si="10"/>
        <v>#DIV/0!</v>
      </c>
    </row>
    <row r="113" spans="1:19" ht="12" hidden="1" customHeight="1" x14ac:dyDescent="0.3">
      <c r="A113" s="167"/>
      <c r="B113" s="167"/>
      <c r="C113" s="167"/>
      <c r="D113" s="167"/>
      <c r="E113" s="167"/>
      <c r="F113" s="157"/>
      <c r="G113" s="194" t="s">
        <v>437</v>
      </c>
      <c r="H113" s="245"/>
      <c r="I113" s="194"/>
      <c r="J113" s="194" t="s">
        <v>122</v>
      </c>
      <c r="K113" s="194"/>
      <c r="L113" s="167" t="s">
        <v>497</v>
      </c>
      <c r="M113" s="157">
        <v>0</v>
      </c>
      <c r="N113" s="157">
        <v>0</v>
      </c>
      <c r="O113" s="157"/>
      <c r="P113" s="157"/>
      <c r="Q113" s="157">
        <f t="shared" si="8"/>
        <v>0</v>
      </c>
      <c r="R113" s="157">
        <f t="shared" si="9"/>
        <v>0</v>
      </c>
      <c r="S113" s="157" t="e">
        <f t="shared" si="10"/>
        <v>#DIV/0!</v>
      </c>
    </row>
    <row r="114" spans="1:19" ht="6.6" customHeight="1" x14ac:dyDescent="0.3">
      <c r="A114" s="167"/>
      <c r="B114" s="167"/>
      <c r="C114" s="167"/>
      <c r="D114" s="167"/>
      <c r="E114" s="167"/>
      <c r="F114" s="157"/>
      <c r="G114" s="194"/>
      <c r="H114" s="245"/>
      <c r="I114" s="194"/>
      <c r="J114" s="170"/>
      <c r="K114" s="170"/>
      <c r="L114" s="167"/>
      <c r="M114" s="157"/>
      <c r="N114" s="157"/>
      <c r="O114" s="157"/>
      <c r="P114" s="157"/>
      <c r="Q114" s="157"/>
      <c r="R114" s="157"/>
      <c r="S114" s="157"/>
    </row>
    <row r="115" spans="1:19" ht="12.75" customHeight="1" x14ac:dyDescent="0.3">
      <c r="A115" s="182"/>
      <c r="B115" s="182"/>
      <c r="C115" s="183"/>
      <c r="D115" s="184"/>
      <c r="E115" s="184"/>
      <c r="F115" s="185"/>
      <c r="G115" s="183" t="s">
        <v>437</v>
      </c>
      <c r="H115" s="242"/>
      <c r="I115" s="183"/>
      <c r="J115" s="183">
        <v>2</v>
      </c>
      <c r="K115" s="183"/>
      <c r="L115" s="186" t="s">
        <v>124</v>
      </c>
      <c r="M115" s="185">
        <f>+M117+M123+M128+M136+M144+M139</f>
        <v>34000</v>
      </c>
      <c r="N115" s="185">
        <f>+N117+N123+N128+N136+N144+N139</f>
        <v>0</v>
      </c>
      <c r="O115" s="185">
        <f>+O117+O123+O128+O136+O144+O139</f>
        <v>0</v>
      </c>
      <c r="P115" s="185">
        <f>+P117+P123+P128+P136+P144+P139</f>
        <v>0</v>
      </c>
      <c r="Q115" s="185">
        <f t="shared" si="8"/>
        <v>0</v>
      </c>
      <c r="R115" s="185">
        <f t="shared" si="9"/>
        <v>34000</v>
      </c>
      <c r="S115" s="185">
        <f t="shared" si="10"/>
        <v>0</v>
      </c>
    </row>
    <row r="116" spans="1:19" ht="6.6" customHeight="1" x14ac:dyDescent="0.3">
      <c r="A116" s="167"/>
      <c r="B116" s="167"/>
      <c r="C116" s="167"/>
      <c r="D116" s="167"/>
      <c r="E116" s="167"/>
      <c r="F116" s="157"/>
      <c r="G116" s="194"/>
      <c r="H116" s="245"/>
      <c r="I116" s="194"/>
      <c r="J116" s="195"/>
      <c r="K116" s="195"/>
      <c r="L116" s="192"/>
      <c r="M116" s="157"/>
      <c r="N116" s="157"/>
      <c r="O116" s="157"/>
      <c r="P116" s="157"/>
      <c r="Q116" s="157"/>
      <c r="R116" s="157"/>
      <c r="S116" s="157"/>
    </row>
    <row r="117" spans="1:19" ht="12" hidden="1" customHeight="1" x14ac:dyDescent="0.3">
      <c r="A117" s="167"/>
      <c r="B117" s="167"/>
      <c r="C117" s="167"/>
      <c r="D117" s="167"/>
      <c r="E117" s="167"/>
      <c r="F117" s="157"/>
      <c r="G117" s="195" t="s">
        <v>437</v>
      </c>
      <c r="H117" s="246"/>
      <c r="I117" s="195"/>
      <c r="J117" s="195" t="s">
        <v>125</v>
      </c>
      <c r="K117" s="195"/>
      <c r="L117" s="192" t="s">
        <v>498</v>
      </c>
      <c r="M117" s="193">
        <f>SUM(M118:M122)</f>
        <v>0</v>
      </c>
      <c r="N117" s="193">
        <f>SUM(N118:N122)</f>
        <v>0</v>
      </c>
      <c r="O117" s="193">
        <f>SUM(O118:O122)</f>
        <v>0</v>
      </c>
      <c r="P117" s="193">
        <f>SUM(P118:P122)</f>
        <v>0</v>
      </c>
      <c r="Q117" s="193">
        <f t="shared" si="8"/>
        <v>0</v>
      </c>
      <c r="R117" s="193">
        <f t="shared" si="9"/>
        <v>0</v>
      </c>
      <c r="S117" s="193" t="e">
        <f t="shared" si="10"/>
        <v>#DIV/0!</v>
      </c>
    </row>
    <row r="118" spans="1:19" ht="12" hidden="1" customHeight="1" x14ac:dyDescent="0.3">
      <c r="A118" s="167"/>
      <c r="B118" s="167"/>
      <c r="C118" s="167"/>
      <c r="D118" s="167"/>
      <c r="E118" s="167"/>
      <c r="F118" s="157"/>
      <c r="G118" s="194" t="s">
        <v>437</v>
      </c>
      <c r="H118" s="245"/>
      <c r="I118" s="194"/>
      <c r="J118" s="194" t="s">
        <v>127</v>
      </c>
      <c r="K118" s="194"/>
      <c r="L118" s="167" t="s">
        <v>499</v>
      </c>
      <c r="M118" s="157">
        <v>0</v>
      </c>
      <c r="N118" s="157">
        <v>0</v>
      </c>
      <c r="O118" s="157"/>
      <c r="P118" s="157"/>
      <c r="Q118" s="157">
        <f t="shared" si="8"/>
        <v>0</v>
      </c>
      <c r="R118" s="157">
        <f t="shared" si="9"/>
        <v>0</v>
      </c>
      <c r="S118" s="157" t="e">
        <f t="shared" si="10"/>
        <v>#DIV/0!</v>
      </c>
    </row>
    <row r="119" spans="1:19" ht="12" hidden="1" customHeight="1" x14ac:dyDescent="0.3">
      <c r="A119" s="167"/>
      <c r="B119" s="167"/>
      <c r="C119" s="167"/>
      <c r="D119" s="167"/>
      <c r="E119" s="167"/>
      <c r="F119" s="157"/>
      <c r="G119" s="194" t="s">
        <v>437</v>
      </c>
      <c r="H119" s="245"/>
      <c r="I119" s="194"/>
      <c r="J119" s="194" t="s">
        <v>129</v>
      </c>
      <c r="K119" s="194"/>
      <c r="L119" s="167" t="s">
        <v>500</v>
      </c>
      <c r="M119" s="157">
        <v>0</v>
      </c>
      <c r="N119" s="157">
        <v>0</v>
      </c>
      <c r="O119" s="157"/>
      <c r="P119" s="157"/>
      <c r="Q119" s="157">
        <f t="shared" si="8"/>
        <v>0</v>
      </c>
      <c r="R119" s="157">
        <f t="shared" si="9"/>
        <v>0</v>
      </c>
      <c r="S119" s="157" t="e">
        <f t="shared" si="10"/>
        <v>#DIV/0!</v>
      </c>
    </row>
    <row r="120" spans="1:19" ht="12" hidden="1" customHeight="1" x14ac:dyDescent="0.3">
      <c r="A120" s="167"/>
      <c r="B120" s="167"/>
      <c r="C120" s="167"/>
      <c r="D120" s="167"/>
      <c r="E120" s="167"/>
      <c r="F120" s="157"/>
      <c r="G120" s="194" t="s">
        <v>437</v>
      </c>
      <c r="H120" s="245"/>
      <c r="I120" s="194"/>
      <c r="J120" s="194" t="s">
        <v>501</v>
      </c>
      <c r="K120" s="194"/>
      <c r="L120" s="167" t="s">
        <v>502</v>
      </c>
      <c r="M120" s="157">
        <v>0</v>
      </c>
      <c r="N120" s="157">
        <v>0</v>
      </c>
      <c r="O120" s="157"/>
      <c r="P120" s="157"/>
      <c r="Q120" s="157">
        <f t="shared" si="8"/>
        <v>0</v>
      </c>
      <c r="R120" s="157">
        <f t="shared" si="9"/>
        <v>0</v>
      </c>
      <c r="S120" s="157" t="e">
        <f t="shared" si="10"/>
        <v>#DIV/0!</v>
      </c>
    </row>
    <row r="121" spans="1:19" ht="12" hidden="1" customHeight="1" x14ac:dyDescent="0.3">
      <c r="A121" s="167"/>
      <c r="B121" s="167"/>
      <c r="C121" s="167"/>
      <c r="D121" s="167"/>
      <c r="E121" s="167"/>
      <c r="F121" s="157"/>
      <c r="G121" s="194" t="s">
        <v>437</v>
      </c>
      <c r="H121" s="245"/>
      <c r="I121" s="194"/>
      <c r="J121" s="194" t="s">
        <v>131</v>
      </c>
      <c r="K121" s="194"/>
      <c r="L121" s="167" t="s">
        <v>503</v>
      </c>
      <c r="M121" s="157">
        <v>0</v>
      </c>
      <c r="N121" s="157">
        <v>0</v>
      </c>
      <c r="O121" s="157">
        <v>0</v>
      </c>
      <c r="P121" s="157">
        <v>0</v>
      </c>
      <c r="Q121" s="157">
        <f t="shared" si="8"/>
        <v>0</v>
      </c>
      <c r="R121" s="157">
        <f t="shared" si="9"/>
        <v>0</v>
      </c>
      <c r="S121" s="157" t="e">
        <f t="shared" si="10"/>
        <v>#DIV/0!</v>
      </c>
    </row>
    <row r="122" spans="1:19" ht="12" hidden="1" customHeight="1" x14ac:dyDescent="0.3">
      <c r="A122" s="167"/>
      <c r="B122" s="167"/>
      <c r="C122" s="167"/>
      <c r="D122" s="167"/>
      <c r="E122" s="167"/>
      <c r="F122" s="157"/>
      <c r="G122" s="194" t="s">
        <v>437</v>
      </c>
      <c r="H122" s="245"/>
      <c r="I122" s="194"/>
      <c r="J122" s="194" t="s">
        <v>133</v>
      </c>
      <c r="K122" s="194"/>
      <c r="L122" s="167" t="s">
        <v>504</v>
      </c>
      <c r="M122" s="157">
        <v>0</v>
      </c>
      <c r="N122" s="157">
        <v>0</v>
      </c>
      <c r="O122" s="157"/>
      <c r="P122" s="157"/>
      <c r="Q122" s="157">
        <f t="shared" si="8"/>
        <v>0</v>
      </c>
      <c r="R122" s="157">
        <f t="shared" si="9"/>
        <v>0</v>
      </c>
      <c r="S122" s="157" t="e">
        <f t="shared" si="10"/>
        <v>#DIV/0!</v>
      </c>
    </row>
    <row r="123" spans="1:19" hidden="1" x14ac:dyDescent="0.3">
      <c r="A123" s="167"/>
      <c r="B123" s="167"/>
      <c r="C123" s="167"/>
      <c r="D123" s="167"/>
      <c r="E123" s="167"/>
      <c r="F123" s="157"/>
      <c r="G123" s="195" t="s">
        <v>437</v>
      </c>
      <c r="H123" s="246"/>
      <c r="I123" s="195"/>
      <c r="J123" s="195" t="s">
        <v>135</v>
      </c>
      <c r="K123" s="195"/>
      <c r="L123" s="192" t="s">
        <v>136</v>
      </c>
      <c r="M123" s="193">
        <f>SUM(M124:M127)</f>
        <v>0</v>
      </c>
      <c r="N123" s="193">
        <f>SUM(N124:N127)</f>
        <v>0</v>
      </c>
      <c r="O123" s="193">
        <f>SUM(O124:O127)</f>
        <v>0</v>
      </c>
      <c r="P123" s="193">
        <f>SUM(P124:P127)</f>
        <v>0</v>
      </c>
      <c r="Q123" s="193">
        <f t="shared" si="8"/>
        <v>0</v>
      </c>
      <c r="R123" s="193">
        <f t="shared" si="9"/>
        <v>0</v>
      </c>
      <c r="S123" s="193" t="e">
        <f t="shared" si="10"/>
        <v>#DIV/0!</v>
      </c>
    </row>
    <row r="124" spans="1:19" ht="12" hidden="1" customHeight="1" x14ac:dyDescent="0.3">
      <c r="A124" s="167"/>
      <c r="B124" s="167"/>
      <c r="C124" s="167"/>
      <c r="D124" s="167"/>
      <c r="E124" s="167"/>
      <c r="F124" s="157"/>
      <c r="G124" s="194" t="s">
        <v>437</v>
      </c>
      <c r="H124" s="245"/>
      <c r="I124" s="194"/>
      <c r="J124" s="194" t="s">
        <v>505</v>
      </c>
      <c r="K124" s="194"/>
      <c r="L124" s="167" t="s">
        <v>506</v>
      </c>
      <c r="M124" s="157">
        <v>0</v>
      </c>
      <c r="N124" s="157">
        <v>0</v>
      </c>
      <c r="O124" s="157"/>
      <c r="P124" s="157"/>
      <c r="Q124" s="157">
        <f t="shared" si="8"/>
        <v>0</v>
      </c>
      <c r="R124" s="157">
        <f t="shared" si="9"/>
        <v>0</v>
      </c>
      <c r="S124" s="157" t="e">
        <f t="shared" si="10"/>
        <v>#DIV/0!</v>
      </c>
    </row>
    <row r="125" spans="1:19" ht="12" hidden="1" customHeight="1" x14ac:dyDescent="0.3">
      <c r="A125" s="167"/>
      <c r="B125" s="167"/>
      <c r="C125" s="167"/>
      <c r="D125" s="167"/>
      <c r="E125" s="167"/>
      <c r="F125" s="157"/>
      <c r="G125" s="194" t="s">
        <v>437</v>
      </c>
      <c r="H125" s="245"/>
      <c r="I125" s="194"/>
      <c r="J125" s="194" t="s">
        <v>507</v>
      </c>
      <c r="K125" s="194"/>
      <c r="L125" s="167" t="s">
        <v>508</v>
      </c>
      <c r="M125" s="157">
        <v>0</v>
      </c>
      <c r="N125" s="157">
        <v>0</v>
      </c>
      <c r="O125" s="157"/>
      <c r="P125" s="157"/>
      <c r="Q125" s="157">
        <f t="shared" si="8"/>
        <v>0</v>
      </c>
      <c r="R125" s="157">
        <f t="shared" si="9"/>
        <v>0</v>
      </c>
      <c r="S125" s="157" t="e">
        <f t="shared" si="10"/>
        <v>#DIV/0!</v>
      </c>
    </row>
    <row r="126" spans="1:19" ht="12" hidden="1" customHeight="1" x14ac:dyDescent="0.3">
      <c r="A126" s="167"/>
      <c r="B126" s="167"/>
      <c r="C126" s="167"/>
      <c r="D126" s="167"/>
      <c r="E126" s="167"/>
      <c r="F126" s="157"/>
      <c r="G126" s="194" t="s">
        <v>437</v>
      </c>
      <c r="H126" s="245"/>
      <c r="I126" s="194"/>
      <c r="J126" s="194" t="s">
        <v>137</v>
      </c>
      <c r="K126" s="194"/>
      <c r="L126" s="167" t="s">
        <v>509</v>
      </c>
      <c r="M126" s="157">
        <v>0</v>
      </c>
      <c r="N126" s="157">
        <v>0</v>
      </c>
      <c r="O126" s="157">
        <v>0</v>
      </c>
      <c r="P126" s="157">
        <v>0</v>
      </c>
      <c r="Q126" s="157">
        <f t="shared" si="8"/>
        <v>0</v>
      </c>
      <c r="R126" s="157">
        <f t="shared" si="9"/>
        <v>0</v>
      </c>
      <c r="S126" s="157" t="e">
        <f t="shared" si="10"/>
        <v>#DIV/0!</v>
      </c>
    </row>
    <row r="127" spans="1:19" ht="11.25" hidden="1" customHeight="1" x14ac:dyDescent="0.3">
      <c r="A127" s="167"/>
      <c r="B127" s="167"/>
      <c r="C127" s="167"/>
      <c r="D127" s="167"/>
      <c r="E127" s="167"/>
      <c r="F127" s="157"/>
      <c r="G127" s="194" t="s">
        <v>437</v>
      </c>
      <c r="H127" s="245"/>
      <c r="I127" s="194"/>
      <c r="J127" s="194" t="s">
        <v>510</v>
      </c>
      <c r="K127" s="194"/>
      <c r="L127" s="167" t="s">
        <v>511</v>
      </c>
      <c r="M127" s="157">
        <v>0</v>
      </c>
      <c r="N127" s="157">
        <v>0</v>
      </c>
      <c r="O127" s="157"/>
      <c r="P127" s="157"/>
      <c r="Q127" s="157">
        <f t="shared" si="8"/>
        <v>0</v>
      </c>
      <c r="R127" s="157">
        <f t="shared" si="9"/>
        <v>0</v>
      </c>
      <c r="S127" s="157" t="e">
        <f t="shared" si="10"/>
        <v>#DIV/0!</v>
      </c>
    </row>
    <row r="128" spans="1:19" ht="12" customHeight="1" x14ac:dyDescent="0.3">
      <c r="A128" s="167"/>
      <c r="B128" s="167"/>
      <c r="C128" s="167"/>
      <c r="D128" s="167"/>
      <c r="E128" s="167"/>
      <c r="F128" s="157"/>
      <c r="G128" s="195" t="s">
        <v>437</v>
      </c>
      <c r="H128" s="246"/>
      <c r="I128" s="195"/>
      <c r="J128" s="195" t="s">
        <v>139</v>
      </c>
      <c r="K128" s="195"/>
      <c r="L128" s="192" t="s">
        <v>512</v>
      </c>
      <c r="M128" s="193">
        <f>SUM(M129:M135)</f>
        <v>34000</v>
      </c>
      <c r="N128" s="193">
        <f>SUM(N129:N135)</f>
        <v>0</v>
      </c>
      <c r="O128" s="193">
        <f>SUM(O129:O135)</f>
        <v>0</v>
      </c>
      <c r="P128" s="193">
        <f>SUM(P129:P135)</f>
        <v>0</v>
      </c>
      <c r="Q128" s="193">
        <f t="shared" si="8"/>
        <v>0</v>
      </c>
      <c r="R128" s="193">
        <f t="shared" si="9"/>
        <v>34000</v>
      </c>
      <c r="S128" s="193">
        <f t="shared" si="10"/>
        <v>0</v>
      </c>
    </row>
    <row r="129" spans="1:19" x14ac:dyDescent="0.3">
      <c r="A129" s="167"/>
      <c r="B129" s="167"/>
      <c r="C129" s="167"/>
      <c r="D129" s="167"/>
      <c r="E129" s="167"/>
      <c r="F129" s="157"/>
      <c r="G129" s="194" t="s">
        <v>437</v>
      </c>
      <c r="H129" s="245"/>
      <c r="I129" s="194"/>
      <c r="J129" s="194" t="s">
        <v>141</v>
      </c>
      <c r="K129" s="194"/>
      <c r="L129" s="167" t="s">
        <v>513</v>
      </c>
      <c r="M129" s="157">
        <f>+'PROGRAMA 02 '!F143</f>
        <v>34000</v>
      </c>
      <c r="N129" s="157">
        <f>+'PROGRAMA 02 '!G143</f>
        <v>0</v>
      </c>
      <c r="O129" s="157">
        <f>+'PROGRAMA 02 '!H143</f>
        <v>0</v>
      </c>
      <c r="P129" s="157">
        <f>+'PROGRAMA 02 '!I143</f>
        <v>0</v>
      </c>
      <c r="Q129" s="157">
        <f>+'PROGRAMA 02 '!J143</f>
        <v>0</v>
      </c>
      <c r="R129" s="157">
        <f t="shared" si="9"/>
        <v>34000</v>
      </c>
      <c r="S129" s="157">
        <f t="shared" si="10"/>
        <v>0</v>
      </c>
    </row>
    <row r="130" spans="1:19" hidden="1" x14ac:dyDescent="0.3">
      <c r="A130" s="167"/>
      <c r="B130" s="167"/>
      <c r="C130" s="167"/>
      <c r="D130" s="167"/>
      <c r="E130" s="167"/>
      <c r="F130" s="157"/>
      <c r="G130" s="194" t="s">
        <v>437</v>
      </c>
      <c r="H130" s="245"/>
      <c r="I130" s="194"/>
      <c r="J130" s="194" t="s">
        <v>514</v>
      </c>
      <c r="K130" s="194"/>
      <c r="L130" s="167" t="s">
        <v>515</v>
      </c>
      <c r="M130" s="157">
        <v>0</v>
      </c>
      <c r="N130" s="157">
        <v>0</v>
      </c>
      <c r="O130" s="157"/>
      <c r="P130" s="157"/>
      <c r="Q130" s="157">
        <f t="shared" si="8"/>
        <v>0</v>
      </c>
      <c r="R130" s="157">
        <f t="shared" si="9"/>
        <v>0</v>
      </c>
      <c r="S130" s="157" t="e">
        <f t="shared" si="10"/>
        <v>#DIV/0!</v>
      </c>
    </row>
    <row r="131" spans="1:19" hidden="1" x14ac:dyDescent="0.3">
      <c r="A131" s="167"/>
      <c r="B131" s="167"/>
      <c r="C131" s="167"/>
      <c r="D131" s="167"/>
      <c r="E131" s="167"/>
      <c r="F131" s="157"/>
      <c r="G131" s="194" t="s">
        <v>437</v>
      </c>
      <c r="H131" s="245"/>
      <c r="I131" s="194"/>
      <c r="J131" s="194" t="s">
        <v>143</v>
      </c>
      <c r="K131" s="194"/>
      <c r="L131" s="167" t="s">
        <v>516</v>
      </c>
      <c r="M131" s="157">
        <v>0</v>
      </c>
      <c r="N131" s="157">
        <v>0</v>
      </c>
      <c r="O131" s="157"/>
      <c r="P131" s="157"/>
      <c r="Q131" s="157">
        <f t="shared" si="8"/>
        <v>0</v>
      </c>
      <c r="R131" s="157">
        <f t="shared" si="9"/>
        <v>0</v>
      </c>
      <c r="S131" s="157" t="e">
        <f t="shared" si="10"/>
        <v>#DIV/0!</v>
      </c>
    </row>
    <row r="132" spans="1:19" hidden="1" x14ac:dyDescent="0.3">
      <c r="A132" s="167"/>
      <c r="B132" s="167"/>
      <c r="C132" s="167"/>
      <c r="D132" s="167"/>
      <c r="E132" s="167"/>
      <c r="F132" s="157"/>
      <c r="G132" s="194" t="s">
        <v>437</v>
      </c>
      <c r="H132" s="245"/>
      <c r="I132" s="194"/>
      <c r="J132" s="194" t="s">
        <v>144</v>
      </c>
      <c r="K132" s="194"/>
      <c r="L132" s="167" t="s">
        <v>517</v>
      </c>
      <c r="M132" s="157">
        <v>0</v>
      </c>
      <c r="N132" s="157">
        <v>0</v>
      </c>
      <c r="O132" s="157"/>
      <c r="P132" s="157"/>
      <c r="Q132" s="157">
        <f t="shared" si="8"/>
        <v>0</v>
      </c>
      <c r="R132" s="157">
        <f t="shared" si="9"/>
        <v>0</v>
      </c>
      <c r="S132" s="157" t="e">
        <f t="shared" si="10"/>
        <v>#DIV/0!</v>
      </c>
    </row>
    <row r="133" spans="1:19" hidden="1" x14ac:dyDescent="0.3">
      <c r="A133" s="167"/>
      <c r="B133" s="167"/>
      <c r="C133" s="167"/>
      <c r="D133" s="167"/>
      <c r="E133" s="167"/>
      <c r="F133" s="157"/>
      <c r="G133" s="194" t="s">
        <v>437</v>
      </c>
      <c r="H133" s="245"/>
      <c r="I133" s="194"/>
      <c r="J133" s="194" t="s">
        <v>146</v>
      </c>
      <c r="K133" s="194"/>
      <c r="L133" s="167" t="s">
        <v>518</v>
      </c>
      <c r="M133" s="157">
        <v>0</v>
      </c>
      <c r="N133" s="157">
        <v>0</v>
      </c>
      <c r="O133" s="157"/>
      <c r="P133" s="157"/>
      <c r="Q133" s="157">
        <f t="shared" si="8"/>
        <v>0</v>
      </c>
      <c r="R133" s="157">
        <f t="shared" si="9"/>
        <v>0</v>
      </c>
      <c r="S133" s="157" t="e">
        <f t="shared" si="10"/>
        <v>#DIV/0!</v>
      </c>
    </row>
    <row r="134" spans="1:19" ht="12" hidden="1" customHeight="1" x14ac:dyDescent="0.3">
      <c r="A134" s="167"/>
      <c r="B134" s="167"/>
      <c r="C134" s="167"/>
      <c r="D134" s="167"/>
      <c r="E134" s="167"/>
      <c r="F134" s="157"/>
      <c r="G134" s="194" t="s">
        <v>437</v>
      </c>
      <c r="H134" s="245"/>
      <c r="I134" s="194"/>
      <c r="J134" s="194" t="s">
        <v>148</v>
      </c>
      <c r="K134" s="194"/>
      <c r="L134" s="167" t="s">
        <v>519</v>
      </c>
      <c r="M134" s="157">
        <v>0</v>
      </c>
      <c r="N134" s="157">
        <v>0</v>
      </c>
      <c r="O134" s="157">
        <v>0</v>
      </c>
      <c r="P134" s="157">
        <v>0</v>
      </c>
      <c r="Q134" s="157">
        <f t="shared" si="8"/>
        <v>0</v>
      </c>
      <c r="R134" s="157">
        <f t="shared" si="9"/>
        <v>0</v>
      </c>
      <c r="S134" s="157" t="e">
        <f t="shared" si="10"/>
        <v>#DIV/0!</v>
      </c>
    </row>
    <row r="135" spans="1:19" ht="12" hidden="1" customHeight="1" x14ac:dyDescent="0.3">
      <c r="A135" s="167"/>
      <c r="B135" s="167"/>
      <c r="C135" s="167"/>
      <c r="D135" s="167"/>
      <c r="E135" s="167"/>
      <c r="F135" s="157"/>
      <c r="G135" s="194" t="s">
        <v>437</v>
      </c>
      <c r="H135" s="245"/>
      <c r="I135" s="194"/>
      <c r="J135" s="194" t="s">
        <v>150</v>
      </c>
      <c r="K135" s="194"/>
      <c r="L135" s="167" t="s">
        <v>520</v>
      </c>
      <c r="M135" s="157">
        <v>0</v>
      </c>
      <c r="N135" s="157">
        <v>0</v>
      </c>
      <c r="O135" s="157"/>
      <c r="P135" s="157"/>
      <c r="Q135" s="157">
        <f t="shared" si="8"/>
        <v>0</v>
      </c>
      <c r="R135" s="157">
        <f t="shared" si="9"/>
        <v>0</v>
      </c>
      <c r="S135" s="157" t="e">
        <f t="shared" si="10"/>
        <v>#DIV/0!</v>
      </c>
    </row>
    <row r="136" spans="1:19" ht="12" hidden="1" customHeight="1" x14ac:dyDescent="0.3">
      <c r="A136" s="167"/>
      <c r="B136" s="167"/>
      <c r="C136" s="167"/>
      <c r="D136" s="167"/>
      <c r="E136" s="167"/>
      <c r="F136" s="157"/>
      <c r="G136" s="195" t="s">
        <v>437</v>
      </c>
      <c r="H136" s="246"/>
      <c r="I136" s="195"/>
      <c r="J136" s="195" t="s">
        <v>151</v>
      </c>
      <c r="K136" s="195"/>
      <c r="L136" s="192" t="s">
        <v>152</v>
      </c>
      <c r="M136" s="193">
        <f>SUM(M137:M138)</f>
        <v>0</v>
      </c>
      <c r="N136" s="193">
        <f>SUM(N137:N138)</f>
        <v>0</v>
      </c>
      <c r="O136" s="193">
        <f>SUM(O137:O138)</f>
        <v>0</v>
      </c>
      <c r="P136" s="193">
        <f>SUM(P137:P138)</f>
        <v>0</v>
      </c>
      <c r="Q136" s="193">
        <f t="shared" si="8"/>
        <v>0</v>
      </c>
      <c r="R136" s="193">
        <f t="shared" si="9"/>
        <v>0</v>
      </c>
      <c r="S136" s="193" t="e">
        <f t="shared" si="10"/>
        <v>#DIV/0!</v>
      </c>
    </row>
    <row r="137" spans="1:19" ht="12" hidden="1" customHeight="1" x14ac:dyDescent="0.3">
      <c r="A137" s="167"/>
      <c r="B137" s="167"/>
      <c r="C137" s="167"/>
      <c r="D137" s="167"/>
      <c r="E137" s="167"/>
      <c r="F137" s="157"/>
      <c r="G137" s="194" t="s">
        <v>437</v>
      </c>
      <c r="H137" s="245"/>
      <c r="I137" s="194"/>
      <c r="J137" s="194" t="s">
        <v>153</v>
      </c>
      <c r="K137" s="194"/>
      <c r="L137" s="167" t="s">
        <v>521</v>
      </c>
      <c r="M137" s="157">
        <v>0</v>
      </c>
      <c r="N137" s="157">
        <v>0</v>
      </c>
      <c r="O137" s="157"/>
      <c r="P137" s="157"/>
      <c r="Q137" s="157">
        <f t="shared" si="8"/>
        <v>0</v>
      </c>
      <c r="R137" s="157">
        <f t="shared" si="9"/>
        <v>0</v>
      </c>
      <c r="S137" s="157" t="e">
        <f t="shared" si="10"/>
        <v>#DIV/0!</v>
      </c>
    </row>
    <row r="138" spans="1:19" ht="12" hidden="1" customHeight="1" x14ac:dyDescent="0.3">
      <c r="A138" s="167"/>
      <c r="B138" s="167"/>
      <c r="C138" s="167"/>
      <c r="D138" s="167"/>
      <c r="E138" s="167"/>
      <c r="F138" s="157"/>
      <c r="G138" s="194" t="s">
        <v>437</v>
      </c>
      <c r="H138" s="245"/>
      <c r="I138" s="194"/>
      <c r="J138" s="194" t="s">
        <v>155</v>
      </c>
      <c r="K138" s="194"/>
      <c r="L138" s="167" t="s">
        <v>522</v>
      </c>
      <c r="M138" s="157">
        <v>0</v>
      </c>
      <c r="N138" s="157">
        <v>0</v>
      </c>
      <c r="O138" s="157"/>
      <c r="P138" s="157"/>
      <c r="Q138" s="157">
        <f t="shared" si="8"/>
        <v>0</v>
      </c>
      <c r="R138" s="157">
        <f t="shared" si="9"/>
        <v>0</v>
      </c>
      <c r="S138" s="157" t="e">
        <f t="shared" si="10"/>
        <v>#DIV/0!</v>
      </c>
    </row>
    <row r="139" spans="1:19" ht="12" hidden="1" customHeight="1" x14ac:dyDescent="0.3">
      <c r="A139" s="167"/>
      <c r="B139" s="167"/>
      <c r="C139" s="167"/>
      <c r="D139" s="167"/>
      <c r="E139" s="167"/>
      <c r="F139" s="157"/>
      <c r="G139" s="195" t="s">
        <v>437</v>
      </c>
      <c r="H139" s="246"/>
      <c r="I139" s="195"/>
      <c r="J139" s="195" t="s">
        <v>523</v>
      </c>
      <c r="K139" s="195"/>
      <c r="L139" s="192" t="s">
        <v>524</v>
      </c>
      <c r="M139" s="157">
        <v>0</v>
      </c>
      <c r="N139" s="157">
        <v>0</v>
      </c>
      <c r="O139" s="157"/>
      <c r="P139" s="157"/>
      <c r="Q139" s="157">
        <f t="shared" si="8"/>
        <v>0</v>
      </c>
      <c r="R139" s="157">
        <f t="shared" si="9"/>
        <v>0</v>
      </c>
      <c r="S139" s="157" t="e">
        <f t="shared" si="10"/>
        <v>#DIV/0!</v>
      </c>
    </row>
    <row r="140" spans="1:19" ht="12" hidden="1" customHeight="1" x14ac:dyDescent="0.3">
      <c r="A140" s="167"/>
      <c r="B140" s="167"/>
      <c r="C140" s="167"/>
      <c r="D140" s="167"/>
      <c r="E140" s="167"/>
      <c r="F140" s="157"/>
      <c r="G140" s="194" t="s">
        <v>437</v>
      </c>
      <c r="H140" s="245"/>
      <c r="I140" s="194"/>
      <c r="J140" s="194" t="s">
        <v>525</v>
      </c>
      <c r="K140" s="194"/>
      <c r="L140" s="167" t="s">
        <v>526</v>
      </c>
      <c r="M140" s="157">
        <v>0</v>
      </c>
      <c r="N140" s="157">
        <v>0</v>
      </c>
      <c r="O140" s="157"/>
      <c r="P140" s="157"/>
      <c r="Q140" s="157">
        <f t="shared" si="8"/>
        <v>0</v>
      </c>
      <c r="R140" s="157">
        <f t="shared" si="9"/>
        <v>0</v>
      </c>
      <c r="S140" s="157" t="e">
        <f t="shared" si="10"/>
        <v>#DIV/0!</v>
      </c>
    </row>
    <row r="141" spans="1:19" ht="12" hidden="1" customHeight="1" x14ac:dyDescent="0.3">
      <c r="A141" s="167"/>
      <c r="B141" s="167"/>
      <c r="C141" s="167"/>
      <c r="D141" s="167"/>
      <c r="E141" s="167"/>
      <c r="F141" s="157"/>
      <c r="G141" s="194" t="s">
        <v>437</v>
      </c>
      <c r="H141" s="245"/>
      <c r="I141" s="194"/>
      <c r="J141" s="194" t="s">
        <v>527</v>
      </c>
      <c r="K141" s="194"/>
      <c r="L141" s="167" t="s">
        <v>528</v>
      </c>
      <c r="M141" s="157">
        <v>0</v>
      </c>
      <c r="N141" s="157">
        <v>0</v>
      </c>
      <c r="O141" s="157"/>
      <c r="P141" s="157"/>
      <c r="Q141" s="157">
        <f t="shared" si="8"/>
        <v>0</v>
      </c>
      <c r="R141" s="157">
        <f t="shared" si="9"/>
        <v>0</v>
      </c>
      <c r="S141" s="157" t="e">
        <f t="shared" si="10"/>
        <v>#DIV/0!</v>
      </c>
    </row>
    <row r="142" spans="1:19" ht="12" hidden="1" customHeight="1" x14ac:dyDescent="0.3">
      <c r="A142" s="167"/>
      <c r="B142" s="167"/>
      <c r="C142" s="167"/>
      <c r="D142" s="167"/>
      <c r="E142" s="167"/>
      <c r="F142" s="157"/>
      <c r="G142" s="194" t="s">
        <v>437</v>
      </c>
      <c r="H142" s="245"/>
      <c r="I142" s="194"/>
      <c r="J142" s="194" t="s">
        <v>529</v>
      </c>
      <c r="K142" s="194"/>
      <c r="L142" s="167" t="s">
        <v>530</v>
      </c>
      <c r="M142" s="157">
        <v>0</v>
      </c>
      <c r="N142" s="157">
        <v>0</v>
      </c>
      <c r="O142" s="157"/>
      <c r="P142" s="157"/>
      <c r="Q142" s="157">
        <f t="shared" si="8"/>
        <v>0</v>
      </c>
      <c r="R142" s="157">
        <f t="shared" si="9"/>
        <v>0</v>
      </c>
      <c r="S142" s="157" t="e">
        <f t="shared" si="10"/>
        <v>#DIV/0!</v>
      </c>
    </row>
    <row r="143" spans="1:19" ht="12" hidden="1" customHeight="1" x14ac:dyDescent="0.3">
      <c r="A143" s="167"/>
      <c r="B143" s="167"/>
      <c r="C143" s="167"/>
      <c r="D143" s="167"/>
      <c r="E143" s="167"/>
      <c r="F143" s="157"/>
      <c r="G143" s="194" t="s">
        <v>437</v>
      </c>
      <c r="H143" s="245"/>
      <c r="I143" s="194"/>
      <c r="J143" s="194" t="s">
        <v>531</v>
      </c>
      <c r="K143" s="194"/>
      <c r="L143" s="167" t="s">
        <v>532</v>
      </c>
      <c r="M143" s="157">
        <v>0</v>
      </c>
      <c r="N143" s="157">
        <v>0</v>
      </c>
      <c r="O143" s="157"/>
      <c r="P143" s="157"/>
      <c r="Q143" s="157">
        <f t="shared" si="8"/>
        <v>0</v>
      </c>
      <c r="R143" s="157">
        <f t="shared" si="9"/>
        <v>0</v>
      </c>
      <c r="S143" s="157" t="e">
        <f t="shared" si="10"/>
        <v>#DIV/0!</v>
      </c>
    </row>
    <row r="144" spans="1:19" ht="12" hidden="1" customHeight="1" x14ac:dyDescent="0.3">
      <c r="A144" s="167"/>
      <c r="B144" s="167"/>
      <c r="C144" s="167"/>
      <c r="D144" s="167"/>
      <c r="E144" s="167"/>
      <c r="F144" s="157"/>
      <c r="G144" s="195" t="s">
        <v>437</v>
      </c>
      <c r="H144" s="246"/>
      <c r="I144" s="195"/>
      <c r="J144" s="195" t="s">
        <v>157</v>
      </c>
      <c r="K144" s="195"/>
      <c r="L144" s="192" t="s">
        <v>533</v>
      </c>
      <c r="M144" s="193">
        <f>SUM(M145:M152)</f>
        <v>0</v>
      </c>
      <c r="N144" s="193">
        <f>SUM(N145:N152)</f>
        <v>0</v>
      </c>
      <c r="O144" s="193">
        <f>SUM(O145:O152)</f>
        <v>0</v>
      </c>
      <c r="P144" s="193">
        <f>SUM(P145:P152)</f>
        <v>0</v>
      </c>
      <c r="Q144" s="193">
        <f t="shared" si="8"/>
        <v>0</v>
      </c>
      <c r="R144" s="193">
        <f t="shared" si="9"/>
        <v>0</v>
      </c>
      <c r="S144" s="193" t="e">
        <f t="shared" si="10"/>
        <v>#DIV/0!</v>
      </c>
    </row>
    <row r="145" spans="1:19" ht="12" hidden="1" customHeight="1" x14ac:dyDescent="0.3">
      <c r="A145" s="167"/>
      <c r="B145" s="167"/>
      <c r="C145" s="167"/>
      <c r="D145" s="167"/>
      <c r="E145" s="167"/>
      <c r="F145" s="157"/>
      <c r="G145" s="194" t="s">
        <v>437</v>
      </c>
      <c r="H145" s="245"/>
      <c r="I145" s="194"/>
      <c r="J145" s="194" t="s">
        <v>159</v>
      </c>
      <c r="K145" s="194"/>
      <c r="L145" s="167" t="s">
        <v>534</v>
      </c>
      <c r="M145" s="157">
        <v>0</v>
      </c>
      <c r="N145" s="157">
        <v>0</v>
      </c>
      <c r="O145" s="157">
        <v>0</v>
      </c>
      <c r="P145" s="157">
        <v>0</v>
      </c>
      <c r="Q145" s="157">
        <f t="shared" si="8"/>
        <v>0</v>
      </c>
      <c r="R145" s="157">
        <f t="shared" si="9"/>
        <v>0</v>
      </c>
      <c r="S145" s="157" t="e">
        <f t="shared" si="10"/>
        <v>#DIV/0!</v>
      </c>
    </row>
    <row r="146" spans="1:19" ht="12" hidden="1" customHeight="1" x14ac:dyDescent="0.3">
      <c r="A146" s="167"/>
      <c r="B146" s="167"/>
      <c r="C146" s="167"/>
      <c r="D146" s="167"/>
      <c r="E146" s="167"/>
      <c r="F146" s="157"/>
      <c r="G146" s="194" t="s">
        <v>437</v>
      </c>
      <c r="H146" s="245"/>
      <c r="I146" s="194"/>
      <c r="J146" s="194" t="s">
        <v>161</v>
      </c>
      <c r="K146" s="194"/>
      <c r="L146" s="167" t="s">
        <v>535</v>
      </c>
      <c r="M146" s="157">
        <v>0</v>
      </c>
      <c r="N146" s="157">
        <v>0</v>
      </c>
      <c r="O146" s="157"/>
      <c r="P146" s="157"/>
      <c r="Q146" s="157">
        <f t="shared" si="8"/>
        <v>0</v>
      </c>
      <c r="R146" s="157">
        <f t="shared" si="9"/>
        <v>0</v>
      </c>
      <c r="S146" s="157" t="e">
        <f t="shared" si="10"/>
        <v>#DIV/0!</v>
      </c>
    </row>
    <row r="147" spans="1:19" ht="12" hidden="1" customHeight="1" x14ac:dyDescent="0.3">
      <c r="A147" s="167"/>
      <c r="B147" s="167"/>
      <c r="C147" s="167"/>
      <c r="D147" s="167"/>
      <c r="E147" s="167"/>
      <c r="F147" s="157"/>
      <c r="G147" s="194" t="s">
        <v>437</v>
      </c>
      <c r="H147" s="245"/>
      <c r="I147" s="194"/>
      <c r="J147" s="194" t="s">
        <v>163</v>
      </c>
      <c r="K147" s="194"/>
      <c r="L147" s="167" t="s">
        <v>536</v>
      </c>
      <c r="M147" s="157">
        <v>0</v>
      </c>
      <c r="N147" s="157">
        <v>0</v>
      </c>
      <c r="O147" s="157">
        <v>0</v>
      </c>
      <c r="P147" s="157">
        <v>0</v>
      </c>
      <c r="Q147" s="157">
        <f t="shared" ref="Q147:Q210" si="11">+N147+O147</f>
        <v>0</v>
      </c>
      <c r="R147" s="157">
        <f t="shared" ref="R147:R210" si="12">+M147-P147-Q147</f>
        <v>0</v>
      </c>
      <c r="S147" s="157" t="e">
        <f t="shared" ref="S147:S210" si="13">+Q147/M147*100</f>
        <v>#DIV/0!</v>
      </c>
    </row>
    <row r="148" spans="1:19" ht="12" hidden="1" customHeight="1" x14ac:dyDescent="0.3">
      <c r="A148" s="167"/>
      <c r="B148" s="167"/>
      <c r="C148" s="167"/>
      <c r="D148" s="167"/>
      <c r="E148" s="167"/>
      <c r="F148" s="157"/>
      <c r="G148" s="194" t="s">
        <v>437</v>
      </c>
      <c r="H148" s="245"/>
      <c r="I148" s="194"/>
      <c r="J148" s="194" t="s">
        <v>165</v>
      </c>
      <c r="K148" s="194"/>
      <c r="L148" s="167" t="s">
        <v>537</v>
      </c>
      <c r="M148" s="157">
        <v>0</v>
      </c>
      <c r="N148" s="157">
        <v>0</v>
      </c>
      <c r="O148" s="157"/>
      <c r="P148" s="157"/>
      <c r="Q148" s="157">
        <f t="shared" si="11"/>
        <v>0</v>
      </c>
      <c r="R148" s="157">
        <f t="shared" si="12"/>
        <v>0</v>
      </c>
      <c r="S148" s="157" t="e">
        <f t="shared" si="13"/>
        <v>#DIV/0!</v>
      </c>
    </row>
    <row r="149" spans="1:19" ht="12" hidden="1" customHeight="1" x14ac:dyDescent="0.3">
      <c r="A149" s="167"/>
      <c r="B149" s="167"/>
      <c r="C149" s="167"/>
      <c r="D149" s="167"/>
      <c r="E149" s="167"/>
      <c r="F149" s="157"/>
      <c r="G149" s="194" t="s">
        <v>437</v>
      </c>
      <c r="H149" s="245"/>
      <c r="I149" s="194"/>
      <c r="J149" s="194" t="s">
        <v>166</v>
      </c>
      <c r="K149" s="194"/>
      <c r="L149" s="167" t="s">
        <v>538</v>
      </c>
      <c r="M149" s="157">
        <v>0</v>
      </c>
      <c r="N149" s="157">
        <v>0</v>
      </c>
      <c r="O149" s="157"/>
      <c r="P149" s="157"/>
      <c r="Q149" s="157">
        <f t="shared" si="11"/>
        <v>0</v>
      </c>
      <c r="R149" s="157">
        <f t="shared" si="12"/>
        <v>0</v>
      </c>
      <c r="S149" s="157" t="e">
        <f t="shared" si="13"/>
        <v>#DIV/0!</v>
      </c>
    </row>
    <row r="150" spans="1:19" ht="12" hidden="1" customHeight="1" x14ac:dyDescent="0.3">
      <c r="A150" s="167"/>
      <c r="B150" s="167"/>
      <c r="C150" s="167"/>
      <c r="D150" s="167"/>
      <c r="E150" s="167"/>
      <c r="F150" s="157"/>
      <c r="G150" s="194" t="s">
        <v>437</v>
      </c>
      <c r="H150" s="245"/>
      <c r="I150" s="194"/>
      <c r="J150" s="194" t="s">
        <v>168</v>
      </c>
      <c r="K150" s="194"/>
      <c r="L150" s="167" t="s">
        <v>539</v>
      </c>
      <c r="M150" s="157">
        <v>0</v>
      </c>
      <c r="N150" s="157">
        <v>0</v>
      </c>
      <c r="O150" s="157"/>
      <c r="P150" s="157"/>
      <c r="Q150" s="157">
        <f t="shared" si="11"/>
        <v>0</v>
      </c>
      <c r="R150" s="157">
        <f t="shared" si="12"/>
        <v>0</v>
      </c>
      <c r="S150" s="157" t="e">
        <f t="shared" si="13"/>
        <v>#DIV/0!</v>
      </c>
    </row>
    <row r="151" spans="1:19" ht="12" hidden="1" customHeight="1" x14ac:dyDescent="0.3">
      <c r="A151" s="167"/>
      <c r="B151" s="167"/>
      <c r="C151" s="167"/>
      <c r="D151" s="167"/>
      <c r="E151" s="167"/>
      <c r="F151" s="157"/>
      <c r="G151" s="200" t="s">
        <v>437</v>
      </c>
      <c r="H151" s="248"/>
      <c r="I151" s="200"/>
      <c r="J151" s="194" t="s">
        <v>170</v>
      </c>
      <c r="K151" s="194"/>
      <c r="L151" s="167" t="s">
        <v>540</v>
      </c>
      <c r="M151" s="157">
        <v>0</v>
      </c>
      <c r="N151" s="157">
        <v>0</v>
      </c>
      <c r="O151" s="157">
        <v>0</v>
      </c>
      <c r="P151" s="157">
        <v>0</v>
      </c>
      <c r="Q151" s="157">
        <f t="shared" si="11"/>
        <v>0</v>
      </c>
      <c r="R151" s="157">
        <f t="shared" si="12"/>
        <v>0</v>
      </c>
      <c r="S151" s="157" t="e">
        <f t="shared" si="13"/>
        <v>#DIV/0!</v>
      </c>
    </row>
    <row r="152" spans="1:19" ht="12" hidden="1" customHeight="1" x14ac:dyDescent="0.3">
      <c r="A152" s="167"/>
      <c r="B152" s="167"/>
      <c r="C152" s="167"/>
      <c r="D152" s="167"/>
      <c r="E152" s="167"/>
      <c r="F152" s="157"/>
      <c r="G152" s="200" t="s">
        <v>437</v>
      </c>
      <c r="H152" s="248"/>
      <c r="I152" s="200"/>
      <c r="J152" s="194" t="s">
        <v>172</v>
      </c>
      <c r="K152" s="194"/>
      <c r="L152" s="167" t="s">
        <v>541</v>
      </c>
      <c r="M152" s="157">
        <v>0</v>
      </c>
      <c r="N152" s="157">
        <v>0</v>
      </c>
      <c r="O152" s="157"/>
      <c r="P152" s="157"/>
      <c r="Q152" s="157">
        <f t="shared" si="11"/>
        <v>0</v>
      </c>
      <c r="R152" s="157">
        <f t="shared" si="12"/>
        <v>0</v>
      </c>
      <c r="S152" s="157" t="e">
        <f t="shared" si="13"/>
        <v>#DIV/0!</v>
      </c>
    </row>
    <row r="153" spans="1:19" ht="12" hidden="1" customHeight="1" x14ac:dyDescent="0.3">
      <c r="A153" s="167"/>
      <c r="B153" s="167"/>
      <c r="C153" s="167"/>
      <c r="D153" s="167"/>
      <c r="E153" s="167"/>
      <c r="F153" s="157"/>
      <c r="G153" s="200"/>
      <c r="H153" s="248"/>
      <c r="I153" s="200"/>
      <c r="J153" s="194"/>
      <c r="K153" s="194"/>
      <c r="L153" s="167"/>
      <c r="M153" s="157">
        <v>0</v>
      </c>
      <c r="N153" s="157">
        <v>0</v>
      </c>
      <c r="O153" s="157"/>
      <c r="P153" s="157"/>
      <c r="Q153" s="157">
        <f t="shared" si="11"/>
        <v>0</v>
      </c>
      <c r="R153" s="157">
        <f t="shared" si="12"/>
        <v>0</v>
      </c>
      <c r="S153" s="157" t="e">
        <f t="shared" si="13"/>
        <v>#DIV/0!</v>
      </c>
    </row>
    <row r="154" spans="1:19" ht="12" hidden="1" customHeight="1" x14ac:dyDescent="0.3">
      <c r="A154" s="167"/>
      <c r="B154" s="167"/>
      <c r="C154" s="167"/>
      <c r="D154" s="167"/>
      <c r="E154" s="167"/>
      <c r="F154" s="157"/>
      <c r="G154" s="200"/>
      <c r="H154" s="248"/>
      <c r="I154" s="200"/>
      <c r="J154" s="194"/>
      <c r="K154" s="194"/>
      <c r="L154" s="167"/>
      <c r="M154" s="157">
        <v>0</v>
      </c>
      <c r="N154" s="157">
        <v>0</v>
      </c>
      <c r="O154" s="157"/>
      <c r="P154" s="157"/>
      <c r="Q154" s="157">
        <f t="shared" si="11"/>
        <v>0</v>
      </c>
      <c r="R154" s="157">
        <f t="shared" si="12"/>
        <v>0</v>
      </c>
      <c r="S154" s="157" t="e">
        <f t="shared" si="13"/>
        <v>#DIV/0!</v>
      </c>
    </row>
    <row r="155" spans="1:19" ht="12" hidden="1" customHeight="1" x14ac:dyDescent="0.3">
      <c r="A155" s="156"/>
      <c r="B155" s="156"/>
      <c r="C155" s="156"/>
      <c r="D155" s="156"/>
      <c r="E155" s="156"/>
      <c r="F155" s="157"/>
      <c r="G155" s="156"/>
      <c r="H155" s="230"/>
      <c r="I155" s="156"/>
      <c r="J155" s="156"/>
      <c r="K155" s="156"/>
      <c r="L155" s="156"/>
      <c r="M155" s="157">
        <v>0</v>
      </c>
      <c r="N155" s="157">
        <v>0</v>
      </c>
      <c r="O155" s="157"/>
      <c r="P155" s="157"/>
      <c r="Q155" s="157">
        <f t="shared" si="11"/>
        <v>0</v>
      </c>
      <c r="R155" s="157">
        <f t="shared" si="12"/>
        <v>0</v>
      </c>
      <c r="S155" s="157" t="e">
        <f t="shared" si="13"/>
        <v>#DIV/0!</v>
      </c>
    </row>
    <row r="156" spans="1:19" ht="12" hidden="1" customHeight="1" thickBot="1" x14ac:dyDescent="0.35">
      <c r="A156" s="204"/>
      <c r="B156" s="204"/>
      <c r="C156" s="204"/>
      <c r="D156" s="204"/>
      <c r="E156" s="204"/>
      <c r="F156" s="205"/>
      <c r="G156" s="206"/>
      <c r="H156" s="250"/>
      <c r="I156" s="206"/>
      <c r="J156" s="207"/>
      <c r="K156" s="207"/>
      <c r="L156" s="204"/>
      <c r="M156" s="157">
        <v>0</v>
      </c>
      <c r="N156" s="157">
        <v>0</v>
      </c>
      <c r="O156" s="157"/>
      <c r="P156" s="157"/>
      <c r="Q156" s="157">
        <f t="shared" si="11"/>
        <v>0</v>
      </c>
      <c r="R156" s="157">
        <f t="shared" si="12"/>
        <v>0</v>
      </c>
      <c r="S156" s="157" t="e">
        <f t="shared" si="13"/>
        <v>#DIV/0!</v>
      </c>
    </row>
    <row r="157" spans="1:19" ht="12" hidden="1" customHeight="1" x14ac:dyDescent="0.3">
      <c r="A157" s="167"/>
      <c r="B157" s="167"/>
      <c r="C157" s="167"/>
      <c r="D157" s="167"/>
      <c r="E157" s="167"/>
      <c r="F157" s="157"/>
      <c r="G157" s="200"/>
      <c r="H157" s="248"/>
      <c r="I157" s="200"/>
      <c r="J157" s="195">
        <v>3</v>
      </c>
      <c r="K157" s="195"/>
      <c r="L157" s="192" t="s">
        <v>542</v>
      </c>
      <c r="M157" s="157">
        <v>0</v>
      </c>
      <c r="N157" s="157">
        <v>0</v>
      </c>
      <c r="O157" s="157"/>
      <c r="P157" s="157"/>
      <c r="Q157" s="157">
        <f t="shared" si="11"/>
        <v>0</v>
      </c>
      <c r="R157" s="157">
        <f t="shared" si="12"/>
        <v>0</v>
      </c>
      <c r="S157" s="157" t="e">
        <f t="shared" si="13"/>
        <v>#DIV/0!</v>
      </c>
    </row>
    <row r="158" spans="1:19" ht="12" hidden="1" customHeight="1" x14ac:dyDescent="0.3">
      <c r="A158" s="167"/>
      <c r="B158" s="167"/>
      <c r="C158" s="167"/>
      <c r="D158" s="167"/>
      <c r="E158" s="167"/>
      <c r="F158" s="157"/>
      <c r="G158" s="200" t="s">
        <v>437</v>
      </c>
      <c r="H158" s="248"/>
      <c r="I158" s="200"/>
      <c r="J158" s="195" t="s">
        <v>543</v>
      </c>
      <c r="K158" s="195"/>
      <c r="L158" s="192" t="s">
        <v>544</v>
      </c>
      <c r="M158" s="157">
        <v>0</v>
      </c>
      <c r="N158" s="157">
        <v>0</v>
      </c>
      <c r="O158" s="157"/>
      <c r="P158" s="157"/>
      <c r="Q158" s="157">
        <f t="shared" si="11"/>
        <v>0</v>
      </c>
      <c r="R158" s="157">
        <f t="shared" si="12"/>
        <v>0</v>
      </c>
      <c r="S158" s="157" t="e">
        <f t="shared" si="13"/>
        <v>#DIV/0!</v>
      </c>
    </row>
    <row r="159" spans="1:19" ht="12" hidden="1" customHeight="1" x14ac:dyDescent="0.3">
      <c r="A159" s="167"/>
      <c r="B159" s="167"/>
      <c r="C159" s="167"/>
      <c r="D159" s="167"/>
      <c r="E159" s="167"/>
      <c r="F159" s="157"/>
      <c r="G159" s="200" t="s">
        <v>437</v>
      </c>
      <c r="H159" s="248"/>
      <c r="I159" s="200"/>
      <c r="J159" s="194" t="s">
        <v>545</v>
      </c>
      <c r="K159" s="194"/>
      <c r="L159" s="170" t="s">
        <v>546</v>
      </c>
      <c r="M159" s="157">
        <v>0</v>
      </c>
      <c r="N159" s="157">
        <v>0</v>
      </c>
      <c r="O159" s="157"/>
      <c r="P159" s="157"/>
      <c r="Q159" s="157">
        <f t="shared" si="11"/>
        <v>0</v>
      </c>
      <c r="R159" s="157">
        <f t="shared" si="12"/>
        <v>0</v>
      </c>
      <c r="S159" s="157" t="e">
        <f t="shared" si="13"/>
        <v>#DIV/0!</v>
      </c>
    </row>
    <row r="160" spans="1:19" ht="12" hidden="1" customHeight="1" x14ac:dyDescent="0.3">
      <c r="A160" s="167"/>
      <c r="B160" s="167"/>
      <c r="C160" s="167"/>
      <c r="D160" s="167"/>
      <c r="E160" s="167"/>
      <c r="F160" s="157"/>
      <c r="G160" s="200" t="s">
        <v>437</v>
      </c>
      <c r="H160" s="248"/>
      <c r="I160" s="200"/>
      <c r="J160" s="194" t="s">
        <v>547</v>
      </c>
      <c r="K160" s="194"/>
      <c r="L160" s="167" t="s">
        <v>548</v>
      </c>
      <c r="M160" s="157">
        <v>0</v>
      </c>
      <c r="N160" s="157">
        <v>0</v>
      </c>
      <c r="O160" s="157"/>
      <c r="P160" s="157"/>
      <c r="Q160" s="157">
        <f t="shared" si="11"/>
        <v>0</v>
      </c>
      <c r="R160" s="157">
        <f t="shared" si="12"/>
        <v>0</v>
      </c>
      <c r="S160" s="157" t="e">
        <f t="shared" si="13"/>
        <v>#DIV/0!</v>
      </c>
    </row>
    <row r="161" spans="1:19" ht="12" hidden="1" customHeight="1" x14ac:dyDescent="0.3">
      <c r="A161" s="167"/>
      <c r="B161" s="167"/>
      <c r="C161" s="167"/>
      <c r="D161" s="167"/>
      <c r="E161" s="167"/>
      <c r="F161" s="157"/>
      <c r="G161" s="200" t="s">
        <v>437</v>
      </c>
      <c r="H161" s="248"/>
      <c r="I161" s="200"/>
      <c r="J161" s="194" t="s">
        <v>549</v>
      </c>
      <c r="K161" s="194"/>
      <c r="L161" s="170" t="s">
        <v>550</v>
      </c>
      <c r="M161" s="157">
        <v>0</v>
      </c>
      <c r="N161" s="157">
        <v>0</v>
      </c>
      <c r="O161" s="157"/>
      <c r="P161" s="157"/>
      <c r="Q161" s="157">
        <f t="shared" si="11"/>
        <v>0</v>
      </c>
      <c r="R161" s="157">
        <f t="shared" si="12"/>
        <v>0</v>
      </c>
      <c r="S161" s="157" t="e">
        <f t="shared" si="13"/>
        <v>#DIV/0!</v>
      </c>
    </row>
    <row r="162" spans="1:19" ht="12" hidden="1" customHeight="1" x14ac:dyDescent="0.3">
      <c r="A162" s="167"/>
      <c r="B162" s="167"/>
      <c r="C162" s="167"/>
      <c r="D162" s="167"/>
      <c r="E162" s="167"/>
      <c r="F162" s="157"/>
      <c r="G162" s="200" t="s">
        <v>437</v>
      </c>
      <c r="H162" s="248"/>
      <c r="I162" s="200"/>
      <c r="J162" s="194" t="s">
        <v>551</v>
      </c>
      <c r="K162" s="194"/>
      <c r="L162" s="167" t="s">
        <v>552</v>
      </c>
      <c r="M162" s="157">
        <v>0</v>
      </c>
      <c r="N162" s="157">
        <v>0</v>
      </c>
      <c r="O162" s="157"/>
      <c r="P162" s="157"/>
      <c r="Q162" s="157">
        <f t="shared" si="11"/>
        <v>0</v>
      </c>
      <c r="R162" s="157">
        <f t="shared" si="12"/>
        <v>0</v>
      </c>
      <c r="S162" s="157" t="e">
        <f t="shared" si="13"/>
        <v>#DIV/0!</v>
      </c>
    </row>
    <row r="163" spans="1:19" ht="12" hidden="1" customHeight="1" x14ac:dyDescent="0.3">
      <c r="A163" s="167"/>
      <c r="B163" s="167"/>
      <c r="C163" s="167"/>
      <c r="D163" s="167"/>
      <c r="E163" s="167"/>
      <c r="F163" s="157"/>
      <c r="G163" s="200"/>
      <c r="H163" s="248"/>
      <c r="I163" s="200"/>
      <c r="J163" s="194"/>
      <c r="K163" s="194"/>
      <c r="L163" s="167"/>
      <c r="M163" s="157">
        <v>0</v>
      </c>
      <c r="N163" s="157">
        <v>0</v>
      </c>
      <c r="O163" s="157"/>
      <c r="P163" s="157"/>
      <c r="Q163" s="157">
        <f t="shared" si="11"/>
        <v>0</v>
      </c>
      <c r="R163" s="157">
        <f t="shared" si="12"/>
        <v>0</v>
      </c>
      <c r="S163" s="157" t="e">
        <f t="shared" si="13"/>
        <v>#DIV/0!</v>
      </c>
    </row>
    <row r="164" spans="1:19" ht="12" hidden="1" customHeight="1" x14ac:dyDescent="0.3">
      <c r="A164" s="167"/>
      <c r="B164" s="167"/>
      <c r="C164" s="167"/>
      <c r="D164" s="167"/>
      <c r="E164" s="167"/>
      <c r="F164" s="157"/>
      <c r="G164" s="195" t="s">
        <v>3</v>
      </c>
      <c r="H164" s="246"/>
      <c r="I164" s="195"/>
      <c r="J164" s="208">
        <v>9</v>
      </c>
      <c r="K164" s="208"/>
      <c r="L164" s="209" t="s">
        <v>211</v>
      </c>
      <c r="M164" s="157">
        <v>0</v>
      </c>
      <c r="N164" s="157">
        <v>0</v>
      </c>
      <c r="O164" s="157"/>
      <c r="P164" s="157"/>
      <c r="Q164" s="157">
        <f t="shared" si="11"/>
        <v>0</v>
      </c>
      <c r="R164" s="157">
        <f t="shared" si="12"/>
        <v>0</v>
      </c>
      <c r="S164" s="157" t="e">
        <f t="shared" si="13"/>
        <v>#DIV/0!</v>
      </c>
    </row>
    <row r="165" spans="1:19" ht="12" hidden="1" customHeight="1" x14ac:dyDescent="0.3">
      <c r="A165" s="167"/>
      <c r="B165" s="167"/>
      <c r="C165" s="167"/>
      <c r="D165" s="167"/>
      <c r="E165" s="167"/>
      <c r="F165" s="157"/>
      <c r="G165" s="194" t="s">
        <v>437</v>
      </c>
      <c r="H165" s="245"/>
      <c r="I165" s="194"/>
      <c r="J165" s="199" t="s">
        <v>553</v>
      </c>
      <c r="K165" s="199"/>
      <c r="L165" s="209" t="s">
        <v>554</v>
      </c>
      <c r="M165" s="157">
        <v>0</v>
      </c>
      <c r="N165" s="157">
        <v>0</v>
      </c>
      <c r="O165" s="157"/>
      <c r="P165" s="157"/>
      <c r="Q165" s="157">
        <f t="shared" si="11"/>
        <v>0</v>
      </c>
      <c r="R165" s="157">
        <f t="shared" si="12"/>
        <v>0</v>
      </c>
      <c r="S165" s="157" t="e">
        <f t="shared" si="13"/>
        <v>#DIV/0!</v>
      </c>
    </row>
    <row r="166" spans="1:19" ht="12" hidden="1" customHeight="1" x14ac:dyDescent="0.3">
      <c r="A166" s="167"/>
      <c r="B166" s="167"/>
      <c r="C166" s="167"/>
      <c r="D166" s="167"/>
      <c r="E166" s="167"/>
      <c r="F166" s="157"/>
      <c r="G166" s="194" t="s">
        <v>437</v>
      </c>
      <c r="H166" s="245"/>
      <c r="I166" s="194"/>
      <c r="J166" s="200" t="s">
        <v>555</v>
      </c>
      <c r="K166" s="200"/>
      <c r="L166" s="170" t="s">
        <v>556</v>
      </c>
      <c r="M166" s="157">
        <v>0</v>
      </c>
      <c r="N166" s="157">
        <v>0</v>
      </c>
      <c r="O166" s="157"/>
      <c r="P166" s="157"/>
      <c r="Q166" s="157">
        <f t="shared" si="11"/>
        <v>0</v>
      </c>
      <c r="R166" s="157">
        <f t="shared" si="12"/>
        <v>0</v>
      </c>
      <c r="S166" s="157" t="e">
        <f t="shared" si="13"/>
        <v>#DIV/0!</v>
      </c>
    </row>
    <row r="167" spans="1:19" ht="12" hidden="1" customHeight="1" x14ac:dyDescent="0.3">
      <c r="A167" s="167"/>
      <c r="B167" s="167"/>
      <c r="C167" s="167"/>
      <c r="D167" s="167"/>
      <c r="E167" s="167"/>
      <c r="F167" s="157"/>
      <c r="G167" s="170"/>
      <c r="H167" s="248"/>
      <c r="I167" s="170"/>
      <c r="J167" s="170"/>
      <c r="K167" s="170"/>
      <c r="L167" s="167"/>
      <c r="M167" s="157">
        <v>0</v>
      </c>
      <c r="N167" s="157">
        <v>0</v>
      </c>
      <c r="O167" s="157"/>
      <c r="P167" s="157"/>
      <c r="Q167" s="157">
        <f t="shared" si="11"/>
        <v>0</v>
      </c>
      <c r="R167" s="157">
        <f t="shared" si="12"/>
        <v>0</v>
      </c>
      <c r="S167" s="157" t="e">
        <f t="shared" si="13"/>
        <v>#DIV/0!</v>
      </c>
    </row>
    <row r="168" spans="1:19" s="190" customFormat="1" ht="12" hidden="1" customHeight="1" x14ac:dyDescent="0.2">
      <c r="A168" s="184"/>
      <c r="B168" s="184" t="s">
        <v>557</v>
      </c>
      <c r="C168" s="183" t="s">
        <v>558</v>
      </c>
      <c r="D168" s="184"/>
      <c r="E168" s="184"/>
      <c r="F168" s="185"/>
      <c r="G168" s="183" t="s">
        <v>3</v>
      </c>
      <c r="H168" s="242"/>
      <c r="I168" s="183"/>
      <c r="J168" s="183">
        <v>3</v>
      </c>
      <c r="K168" s="183"/>
      <c r="L168" s="186" t="s">
        <v>559</v>
      </c>
      <c r="M168" s="185">
        <v>0</v>
      </c>
      <c r="N168" s="185">
        <v>0</v>
      </c>
      <c r="O168" s="185"/>
      <c r="P168" s="185"/>
      <c r="Q168" s="185">
        <f t="shared" si="11"/>
        <v>0</v>
      </c>
      <c r="R168" s="185">
        <f t="shared" si="12"/>
        <v>0</v>
      </c>
      <c r="S168" s="185" t="e">
        <f t="shared" si="13"/>
        <v>#DIV/0!</v>
      </c>
    </row>
    <row r="169" spans="1:19" ht="12" hidden="1" customHeight="1" x14ac:dyDescent="0.3">
      <c r="A169" s="167"/>
      <c r="B169" s="195"/>
      <c r="C169" s="190"/>
      <c r="D169" s="156"/>
      <c r="E169" s="167"/>
      <c r="F169" s="157"/>
      <c r="G169" s="200"/>
      <c r="H169" s="248"/>
      <c r="I169" s="200"/>
      <c r="J169" s="208"/>
      <c r="K169" s="208"/>
      <c r="L169" s="192"/>
      <c r="M169" s="157">
        <v>0</v>
      </c>
      <c r="N169" s="157">
        <v>0</v>
      </c>
      <c r="O169" s="157"/>
      <c r="P169" s="157"/>
      <c r="Q169" s="157">
        <f t="shared" si="11"/>
        <v>0</v>
      </c>
      <c r="R169" s="157">
        <f t="shared" si="12"/>
        <v>0</v>
      </c>
      <c r="S169" s="157" t="e">
        <f t="shared" si="13"/>
        <v>#DIV/0!</v>
      </c>
    </row>
    <row r="170" spans="1:19" s="190" customFormat="1" ht="12" hidden="1" customHeight="1" x14ac:dyDescent="0.2">
      <c r="A170" s="211"/>
      <c r="B170" s="211"/>
      <c r="C170" s="211" t="s">
        <v>560</v>
      </c>
      <c r="D170" s="212" t="s">
        <v>561</v>
      </c>
      <c r="E170" s="211"/>
      <c r="F170" s="213"/>
      <c r="G170" s="211"/>
      <c r="H170" s="254"/>
      <c r="I170" s="211"/>
      <c r="J170" s="211"/>
      <c r="K170" s="211"/>
      <c r="L170" s="211"/>
      <c r="M170" s="213">
        <v>0</v>
      </c>
      <c r="N170" s="213">
        <v>0</v>
      </c>
      <c r="O170" s="213"/>
      <c r="P170" s="213"/>
      <c r="Q170" s="213">
        <f t="shared" si="11"/>
        <v>0</v>
      </c>
      <c r="R170" s="213">
        <f t="shared" si="12"/>
        <v>0</v>
      </c>
      <c r="S170" s="213" t="e">
        <f t="shared" si="13"/>
        <v>#DIV/0!</v>
      </c>
    </row>
    <row r="171" spans="1:19" ht="12" hidden="1" customHeight="1" x14ac:dyDescent="0.3">
      <c r="A171" s="167"/>
      <c r="B171" s="167"/>
      <c r="C171" s="156"/>
      <c r="D171" s="156"/>
      <c r="E171" s="167"/>
      <c r="F171" s="157"/>
      <c r="G171" s="199" t="s">
        <v>560</v>
      </c>
      <c r="H171" s="247"/>
      <c r="I171" s="199"/>
      <c r="J171" s="199" t="s">
        <v>562</v>
      </c>
      <c r="K171" s="199"/>
      <c r="L171" s="192" t="s">
        <v>563</v>
      </c>
      <c r="M171" s="157">
        <v>0</v>
      </c>
      <c r="N171" s="157">
        <v>0</v>
      </c>
      <c r="O171" s="157"/>
      <c r="P171" s="157"/>
      <c r="Q171" s="157">
        <f t="shared" si="11"/>
        <v>0</v>
      </c>
      <c r="R171" s="157">
        <f t="shared" si="12"/>
        <v>0</v>
      </c>
      <c r="S171" s="157" t="e">
        <f t="shared" si="13"/>
        <v>#DIV/0!</v>
      </c>
    </row>
    <row r="172" spans="1:19" ht="12" hidden="1" customHeight="1" x14ac:dyDescent="0.3">
      <c r="A172" s="167"/>
      <c r="B172" s="167"/>
      <c r="C172" s="167"/>
      <c r="D172" s="167"/>
      <c r="E172" s="167"/>
      <c r="F172" s="157"/>
      <c r="G172" s="200" t="s">
        <v>560</v>
      </c>
      <c r="H172" s="248"/>
      <c r="I172" s="200"/>
      <c r="J172" s="194" t="s">
        <v>564</v>
      </c>
      <c r="K172" s="194"/>
      <c r="L172" s="167" t="s">
        <v>565</v>
      </c>
      <c r="M172" s="157">
        <v>0</v>
      </c>
      <c r="N172" s="157">
        <v>0</v>
      </c>
      <c r="O172" s="157"/>
      <c r="P172" s="157"/>
      <c r="Q172" s="157">
        <f t="shared" si="11"/>
        <v>0</v>
      </c>
      <c r="R172" s="157">
        <f t="shared" si="12"/>
        <v>0</v>
      </c>
      <c r="S172" s="157" t="e">
        <f t="shared" si="13"/>
        <v>#DIV/0!</v>
      </c>
    </row>
    <row r="173" spans="1:19" ht="12" hidden="1" customHeight="1" x14ac:dyDescent="0.3">
      <c r="A173" s="167"/>
      <c r="B173" s="167"/>
      <c r="C173" s="167"/>
      <c r="D173" s="167"/>
      <c r="E173" s="167"/>
      <c r="F173" s="157"/>
      <c r="G173" s="200" t="s">
        <v>560</v>
      </c>
      <c r="H173" s="248"/>
      <c r="I173" s="200"/>
      <c r="J173" s="194" t="s">
        <v>566</v>
      </c>
      <c r="K173" s="194"/>
      <c r="L173" s="167" t="s">
        <v>567</v>
      </c>
      <c r="M173" s="157">
        <v>0</v>
      </c>
      <c r="N173" s="157">
        <v>0</v>
      </c>
      <c r="O173" s="157"/>
      <c r="P173" s="157"/>
      <c r="Q173" s="157">
        <f t="shared" si="11"/>
        <v>0</v>
      </c>
      <c r="R173" s="157">
        <f t="shared" si="12"/>
        <v>0</v>
      </c>
      <c r="S173" s="157" t="e">
        <f t="shared" si="13"/>
        <v>#DIV/0!</v>
      </c>
    </row>
    <row r="174" spans="1:19" ht="12" hidden="1" customHeight="1" x14ac:dyDescent="0.3">
      <c r="A174" s="167"/>
      <c r="B174" s="167"/>
      <c r="C174" s="167"/>
      <c r="D174" s="167"/>
      <c r="E174" s="167"/>
      <c r="F174" s="157"/>
      <c r="G174" s="199" t="s">
        <v>560</v>
      </c>
      <c r="H174" s="247"/>
      <c r="I174" s="199"/>
      <c r="J174" s="195" t="s">
        <v>568</v>
      </c>
      <c r="K174" s="195"/>
      <c r="L174" s="192" t="s">
        <v>569</v>
      </c>
      <c r="M174" s="157">
        <v>0</v>
      </c>
      <c r="N174" s="157">
        <v>0</v>
      </c>
      <c r="O174" s="157"/>
      <c r="P174" s="157"/>
      <c r="Q174" s="157">
        <f t="shared" si="11"/>
        <v>0</v>
      </c>
      <c r="R174" s="157">
        <f t="shared" si="12"/>
        <v>0</v>
      </c>
      <c r="S174" s="157" t="e">
        <f t="shared" si="13"/>
        <v>#DIV/0!</v>
      </c>
    </row>
    <row r="175" spans="1:19" ht="12" hidden="1" customHeight="1" x14ac:dyDescent="0.3">
      <c r="A175" s="167"/>
      <c r="B175" s="167"/>
      <c r="C175" s="167"/>
      <c r="D175" s="167"/>
      <c r="E175" s="167"/>
      <c r="F175" s="157"/>
      <c r="G175" s="200" t="s">
        <v>560</v>
      </c>
      <c r="H175" s="248"/>
      <c r="I175" s="200"/>
      <c r="J175" s="194" t="s">
        <v>570</v>
      </c>
      <c r="K175" s="194"/>
      <c r="L175" s="170" t="s">
        <v>571</v>
      </c>
      <c r="M175" s="157">
        <v>0</v>
      </c>
      <c r="N175" s="157">
        <v>0</v>
      </c>
      <c r="O175" s="157"/>
      <c r="P175" s="157"/>
      <c r="Q175" s="157">
        <f t="shared" si="11"/>
        <v>0</v>
      </c>
      <c r="R175" s="157">
        <f t="shared" si="12"/>
        <v>0</v>
      </c>
      <c r="S175" s="157" t="e">
        <f t="shared" si="13"/>
        <v>#DIV/0!</v>
      </c>
    </row>
    <row r="176" spans="1:19" ht="12" hidden="1" customHeight="1" x14ac:dyDescent="0.3">
      <c r="A176" s="167"/>
      <c r="B176" s="167"/>
      <c r="C176" s="167"/>
      <c r="D176" s="167"/>
      <c r="E176" s="167"/>
      <c r="F176" s="157"/>
      <c r="G176" s="200" t="s">
        <v>560</v>
      </c>
      <c r="H176" s="248"/>
      <c r="I176" s="200"/>
      <c r="J176" s="194" t="s">
        <v>572</v>
      </c>
      <c r="K176" s="194"/>
      <c r="L176" s="170" t="s">
        <v>573</v>
      </c>
      <c r="M176" s="157">
        <v>0</v>
      </c>
      <c r="N176" s="157">
        <v>0</v>
      </c>
      <c r="O176" s="157"/>
      <c r="P176" s="157"/>
      <c r="Q176" s="157">
        <f t="shared" si="11"/>
        <v>0</v>
      </c>
      <c r="R176" s="157">
        <f t="shared" si="12"/>
        <v>0</v>
      </c>
      <c r="S176" s="157" t="e">
        <f t="shared" si="13"/>
        <v>#DIV/0!</v>
      </c>
    </row>
    <row r="177" spans="1:19" ht="12" hidden="1" customHeight="1" x14ac:dyDescent="0.3">
      <c r="A177" s="167"/>
      <c r="B177" s="167"/>
      <c r="C177" s="167"/>
      <c r="D177" s="167"/>
      <c r="E177" s="167"/>
      <c r="F177" s="157"/>
      <c r="G177" s="200" t="s">
        <v>560</v>
      </c>
      <c r="H177" s="248"/>
      <c r="I177" s="200"/>
      <c r="J177" s="194" t="s">
        <v>574</v>
      </c>
      <c r="K177" s="194"/>
      <c r="L177" s="170" t="s">
        <v>575</v>
      </c>
      <c r="M177" s="157">
        <v>0</v>
      </c>
      <c r="N177" s="157">
        <v>0</v>
      </c>
      <c r="O177" s="157"/>
      <c r="P177" s="157"/>
      <c r="Q177" s="157">
        <f t="shared" si="11"/>
        <v>0</v>
      </c>
      <c r="R177" s="157">
        <f t="shared" si="12"/>
        <v>0</v>
      </c>
      <c r="S177" s="157" t="e">
        <f t="shared" si="13"/>
        <v>#DIV/0!</v>
      </c>
    </row>
    <row r="178" spans="1:19" ht="12" hidden="1" customHeight="1" x14ac:dyDescent="0.3">
      <c r="A178" s="167"/>
      <c r="B178" s="167"/>
      <c r="C178" s="167"/>
      <c r="D178" s="167"/>
      <c r="E178" s="167"/>
      <c r="F178" s="157"/>
      <c r="G178" s="200" t="s">
        <v>560</v>
      </c>
      <c r="H178" s="248"/>
      <c r="I178" s="200"/>
      <c r="J178" s="194" t="s">
        <v>576</v>
      </c>
      <c r="K178" s="194"/>
      <c r="L178" s="170" t="s">
        <v>577</v>
      </c>
      <c r="M178" s="157">
        <v>0</v>
      </c>
      <c r="N178" s="157">
        <v>0</v>
      </c>
      <c r="O178" s="157"/>
      <c r="P178" s="157"/>
      <c r="Q178" s="157">
        <f t="shared" si="11"/>
        <v>0</v>
      </c>
      <c r="R178" s="157">
        <f t="shared" si="12"/>
        <v>0</v>
      </c>
      <c r="S178" s="157" t="e">
        <f t="shared" si="13"/>
        <v>#DIV/0!</v>
      </c>
    </row>
    <row r="179" spans="1:19" ht="12" hidden="1" customHeight="1" x14ac:dyDescent="0.3">
      <c r="A179" s="167"/>
      <c r="B179" s="167"/>
      <c r="C179" s="167"/>
      <c r="D179" s="167"/>
      <c r="E179" s="167"/>
      <c r="F179" s="157"/>
      <c r="G179" s="200" t="s">
        <v>560</v>
      </c>
      <c r="H179" s="248"/>
      <c r="I179" s="200"/>
      <c r="J179" s="194" t="s">
        <v>578</v>
      </c>
      <c r="K179" s="194"/>
      <c r="L179" s="170" t="s">
        <v>579</v>
      </c>
      <c r="M179" s="157">
        <v>0</v>
      </c>
      <c r="N179" s="157">
        <v>0</v>
      </c>
      <c r="O179" s="157"/>
      <c r="P179" s="157"/>
      <c r="Q179" s="157">
        <f t="shared" si="11"/>
        <v>0</v>
      </c>
      <c r="R179" s="157">
        <f t="shared" si="12"/>
        <v>0</v>
      </c>
      <c r="S179" s="157" t="e">
        <f t="shared" si="13"/>
        <v>#DIV/0!</v>
      </c>
    </row>
    <row r="180" spans="1:19" ht="12" hidden="1" customHeight="1" x14ac:dyDescent="0.3">
      <c r="A180" s="167"/>
      <c r="B180" s="167"/>
      <c r="C180" s="167"/>
      <c r="D180" s="167"/>
      <c r="E180" s="167"/>
      <c r="F180" s="157"/>
      <c r="G180" s="200" t="s">
        <v>560</v>
      </c>
      <c r="H180" s="248"/>
      <c r="I180" s="200"/>
      <c r="J180" s="194" t="s">
        <v>580</v>
      </c>
      <c r="K180" s="194"/>
      <c r="L180" s="170" t="s">
        <v>581</v>
      </c>
      <c r="M180" s="157">
        <v>0</v>
      </c>
      <c r="N180" s="157">
        <v>0</v>
      </c>
      <c r="O180" s="157"/>
      <c r="P180" s="157"/>
      <c r="Q180" s="157">
        <f t="shared" si="11"/>
        <v>0</v>
      </c>
      <c r="R180" s="157">
        <f t="shared" si="12"/>
        <v>0</v>
      </c>
      <c r="S180" s="157" t="e">
        <f t="shared" si="13"/>
        <v>#DIV/0!</v>
      </c>
    </row>
    <row r="181" spans="1:19" ht="12" hidden="1" customHeight="1" x14ac:dyDescent="0.3">
      <c r="A181" s="167"/>
      <c r="B181" s="167"/>
      <c r="C181" s="167"/>
      <c r="D181" s="167"/>
      <c r="E181" s="167"/>
      <c r="F181" s="157"/>
      <c r="G181" s="200" t="s">
        <v>560</v>
      </c>
      <c r="H181" s="248"/>
      <c r="I181" s="200"/>
      <c r="J181" s="194" t="s">
        <v>582</v>
      </c>
      <c r="K181" s="194"/>
      <c r="L181" s="170" t="s">
        <v>583</v>
      </c>
      <c r="M181" s="157">
        <v>0</v>
      </c>
      <c r="N181" s="157">
        <v>0</v>
      </c>
      <c r="O181" s="157"/>
      <c r="P181" s="157"/>
      <c r="Q181" s="157">
        <f t="shared" si="11"/>
        <v>0</v>
      </c>
      <c r="R181" s="157">
        <f t="shared" si="12"/>
        <v>0</v>
      </c>
      <c r="S181" s="157" t="e">
        <f t="shared" si="13"/>
        <v>#DIV/0!</v>
      </c>
    </row>
    <row r="182" spans="1:19" ht="12" hidden="1" customHeight="1" x14ac:dyDescent="0.3">
      <c r="A182" s="167"/>
      <c r="B182" s="167"/>
      <c r="C182" s="167"/>
      <c r="D182" s="167"/>
      <c r="E182" s="167"/>
      <c r="F182" s="157"/>
      <c r="G182" s="200" t="s">
        <v>560</v>
      </c>
      <c r="H182" s="248"/>
      <c r="I182" s="200"/>
      <c r="J182" s="195" t="s">
        <v>584</v>
      </c>
      <c r="K182" s="195"/>
      <c r="L182" s="209" t="s">
        <v>585</v>
      </c>
      <c r="M182" s="157">
        <v>0</v>
      </c>
      <c r="N182" s="157">
        <v>0</v>
      </c>
      <c r="O182" s="157"/>
      <c r="P182" s="157"/>
      <c r="Q182" s="157">
        <f t="shared" si="11"/>
        <v>0</v>
      </c>
      <c r="R182" s="157">
        <f t="shared" si="12"/>
        <v>0</v>
      </c>
      <c r="S182" s="157" t="e">
        <f t="shared" si="13"/>
        <v>#DIV/0!</v>
      </c>
    </row>
    <row r="183" spans="1:19" ht="14.25" hidden="1" customHeight="1" x14ac:dyDescent="0.3">
      <c r="A183" s="167"/>
      <c r="B183" s="167"/>
      <c r="C183" s="167"/>
      <c r="D183" s="167"/>
      <c r="E183" s="167"/>
      <c r="F183" s="157"/>
      <c r="G183" s="200" t="s">
        <v>560</v>
      </c>
      <c r="H183" s="248"/>
      <c r="I183" s="200"/>
      <c r="J183" s="194" t="s">
        <v>586</v>
      </c>
      <c r="K183" s="194"/>
      <c r="L183" s="170" t="s">
        <v>587</v>
      </c>
      <c r="M183" s="157">
        <v>0</v>
      </c>
      <c r="N183" s="157">
        <v>0</v>
      </c>
      <c r="O183" s="157"/>
      <c r="P183" s="157"/>
      <c r="Q183" s="157">
        <f t="shared" si="11"/>
        <v>0</v>
      </c>
      <c r="R183" s="157">
        <f t="shared" si="12"/>
        <v>0</v>
      </c>
      <c r="S183" s="157" t="e">
        <f t="shared" si="13"/>
        <v>#DIV/0!</v>
      </c>
    </row>
    <row r="184" spans="1:19" ht="12" hidden="1" customHeight="1" x14ac:dyDescent="0.3">
      <c r="A184" s="167"/>
      <c r="B184" s="167"/>
      <c r="C184" s="167"/>
      <c r="D184" s="167"/>
      <c r="E184" s="167"/>
      <c r="F184" s="157"/>
      <c r="G184" s="200" t="s">
        <v>560</v>
      </c>
      <c r="H184" s="248"/>
      <c r="I184" s="200"/>
      <c r="J184" s="194" t="s">
        <v>588</v>
      </c>
      <c r="K184" s="194"/>
      <c r="L184" s="170" t="s">
        <v>589</v>
      </c>
      <c r="M184" s="157">
        <v>0</v>
      </c>
      <c r="N184" s="157">
        <v>0</v>
      </c>
      <c r="O184" s="157"/>
      <c r="P184" s="157"/>
      <c r="Q184" s="157">
        <f t="shared" si="11"/>
        <v>0</v>
      </c>
      <c r="R184" s="157">
        <f t="shared" si="12"/>
        <v>0</v>
      </c>
      <c r="S184" s="157" t="e">
        <f t="shared" si="13"/>
        <v>#DIV/0!</v>
      </c>
    </row>
    <row r="185" spans="1:19" ht="12" hidden="1" customHeight="1" x14ac:dyDescent="0.3">
      <c r="A185" s="167"/>
      <c r="B185" s="167"/>
      <c r="C185" s="167"/>
      <c r="D185" s="167"/>
      <c r="E185" s="167"/>
      <c r="F185" s="157"/>
      <c r="G185" s="200" t="s">
        <v>560</v>
      </c>
      <c r="H185" s="248"/>
      <c r="I185" s="200"/>
      <c r="J185" s="195" t="s">
        <v>543</v>
      </c>
      <c r="K185" s="195"/>
      <c r="L185" s="209" t="s">
        <v>544</v>
      </c>
      <c r="M185" s="157">
        <v>0</v>
      </c>
      <c r="N185" s="157">
        <v>0</v>
      </c>
      <c r="O185" s="157"/>
      <c r="P185" s="157"/>
      <c r="Q185" s="157">
        <f t="shared" si="11"/>
        <v>0</v>
      </c>
      <c r="R185" s="157">
        <f t="shared" si="12"/>
        <v>0</v>
      </c>
      <c r="S185" s="157" t="e">
        <f t="shared" si="13"/>
        <v>#DIV/0!</v>
      </c>
    </row>
    <row r="186" spans="1:19" ht="12" hidden="1" customHeight="1" x14ac:dyDescent="0.3">
      <c r="A186" s="167"/>
      <c r="B186" s="167"/>
      <c r="C186" s="167"/>
      <c r="D186" s="167"/>
      <c r="E186" s="167"/>
      <c r="F186" s="157"/>
      <c r="G186" s="200" t="s">
        <v>560</v>
      </c>
      <c r="H186" s="248"/>
      <c r="I186" s="200"/>
      <c r="J186" s="194" t="s">
        <v>590</v>
      </c>
      <c r="K186" s="194"/>
      <c r="L186" s="170" t="s">
        <v>591</v>
      </c>
      <c r="M186" s="157">
        <v>0</v>
      </c>
      <c r="N186" s="157">
        <v>0</v>
      </c>
      <c r="O186" s="157"/>
      <c r="P186" s="157"/>
      <c r="Q186" s="157">
        <f t="shared" si="11"/>
        <v>0</v>
      </c>
      <c r="R186" s="157">
        <f t="shared" si="12"/>
        <v>0</v>
      </c>
      <c r="S186" s="157" t="e">
        <f t="shared" si="13"/>
        <v>#DIV/0!</v>
      </c>
    </row>
    <row r="187" spans="1:19" ht="12" hidden="1" customHeight="1" x14ac:dyDescent="0.3">
      <c r="A187" s="167"/>
      <c r="B187" s="167"/>
      <c r="C187" s="167"/>
      <c r="D187" s="167"/>
      <c r="E187" s="167"/>
      <c r="F187" s="157"/>
      <c r="G187" s="200"/>
      <c r="H187" s="248"/>
      <c r="I187" s="200"/>
      <c r="J187" s="194"/>
      <c r="K187" s="194"/>
      <c r="L187" s="170"/>
      <c r="M187" s="157">
        <v>0</v>
      </c>
      <c r="N187" s="157">
        <v>0</v>
      </c>
      <c r="O187" s="157"/>
      <c r="P187" s="157"/>
      <c r="Q187" s="157">
        <f t="shared" si="11"/>
        <v>0</v>
      </c>
      <c r="R187" s="157">
        <f t="shared" si="12"/>
        <v>0</v>
      </c>
      <c r="S187" s="157" t="e">
        <f t="shared" si="13"/>
        <v>#DIV/0!</v>
      </c>
    </row>
    <row r="188" spans="1:19" s="190" customFormat="1" ht="12" hidden="1" customHeight="1" x14ac:dyDescent="0.2">
      <c r="A188" s="211"/>
      <c r="B188" s="211"/>
      <c r="C188" s="211" t="s">
        <v>592</v>
      </c>
      <c r="D188" s="212" t="s">
        <v>593</v>
      </c>
      <c r="E188" s="211"/>
      <c r="F188" s="213"/>
      <c r="G188" s="211" t="s">
        <v>3</v>
      </c>
      <c r="H188" s="254"/>
      <c r="I188" s="211"/>
      <c r="J188" s="211"/>
      <c r="K188" s="211"/>
      <c r="L188" s="211"/>
      <c r="M188" s="213">
        <v>0</v>
      </c>
      <c r="N188" s="213">
        <v>0</v>
      </c>
      <c r="O188" s="213"/>
      <c r="P188" s="213"/>
      <c r="Q188" s="213">
        <f t="shared" si="11"/>
        <v>0</v>
      </c>
      <c r="R188" s="213">
        <f t="shared" si="12"/>
        <v>0</v>
      </c>
      <c r="S188" s="213" t="e">
        <f t="shared" si="13"/>
        <v>#DIV/0!</v>
      </c>
    </row>
    <row r="189" spans="1:19" ht="12" hidden="1" customHeight="1" x14ac:dyDescent="0.3">
      <c r="A189" s="167"/>
      <c r="B189" s="167"/>
      <c r="C189" s="167"/>
      <c r="D189" s="167"/>
      <c r="E189" s="167"/>
      <c r="F189" s="157"/>
      <c r="G189" s="199" t="s">
        <v>594</v>
      </c>
      <c r="H189" s="247"/>
      <c r="I189" s="199"/>
      <c r="J189" s="199" t="s">
        <v>562</v>
      </c>
      <c r="K189" s="199"/>
      <c r="L189" s="192" t="s">
        <v>563</v>
      </c>
      <c r="M189" s="157">
        <v>0</v>
      </c>
      <c r="N189" s="157">
        <v>0</v>
      </c>
      <c r="O189" s="157"/>
      <c r="P189" s="157"/>
      <c r="Q189" s="157">
        <f t="shared" si="11"/>
        <v>0</v>
      </c>
      <c r="R189" s="157">
        <f t="shared" si="12"/>
        <v>0</v>
      </c>
      <c r="S189" s="157" t="e">
        <f t="shared" si="13"/>
        <v>#DIV/0!</v>
      </c>
    </row>
    <row r="190" spans="1:19" ht="12" hidden="1" customHeight="1" x14ac:dyDescent="0.3">
      <c r="A190" s="167"/>
      <c r="B190" s="167"/>
      <c r="C190" s="167"/>
      <c r="D190" s="167"/>
      <c r="E190" s="167"/>
      <c r="F190" s="157"/>
      <c r="G190" s="200" t="s">
        <v>594</v>
      </c>
      <c r="H190" s="248"/>
      <c r="I190" s="200"/>
      <c r="J190" s="194" t="s">
        <v>595</v>
      </c>
      <c r="K190" s="194"/>
      <c r="L190" s="167" t="s">
        <v>596</v>
      </c>
      <c r="M190" s="157">
        <v>0</v>
      </c>
      <c r="N190" s="157">
        <v>0</v>
      </c>
      <c r="O190" s="157"/>
      <c r="P190" s="157"/>
      <c r="Q190" s="157">
        <f t="shared" si="11"/>
        <v>0</v>
      </c>
      <c r="R190" s="157">
        <f t="shared" si="12"/>
        <v>0</v>
      </c>
      <c r="S190" s="157" t="e">
        <f t="shared" si="13"/>
        <v>#DIV/0!</v>
      </c>
    </row>
    <row r="191" spans="1:19" ht="12" hidden="1" customHeight="1" x14ac:dyDescent="0.3">
      <c r="A191" s="167"/>
      <c r="B191" s="167"/>
      <c r="C191" s="167"/>
      <c r="D191" s="167" t="s">
        <v>3</v>
      </c>
      <c r="E191" s="167"/>
      <c r="F191" s="157"/>
      <c r="G191" s="200" t="s">
        <v>594</v>
      </c>
      <c r="H191" s="248"/>
      <c r="I191" s="200"/>
      <c r="J191" s="194" t="s">
        <v>597</v>
      </c>
      <c r="K191" s="194"/>
      <c r="L191" s="167" t="s">
        <v>598</v>
      </c>
      <c r="M191" s="157">
        <v>0</v>
      </c>
      <c r="N191" s="157">
        <v>0</v>
      </c>
      <c r="O191" s="157"/>
      <c r="P191" s="157"/>
      <c r="Q191" s="157">
        <f t="shared" si="11"/>
        <v>0</v>
      </c>
      <c r="R191" s="157">
        <f t="shared" si="12"/>
        <v>0</v>
      </c>
      <c r="S191" s="157" t="e">
        <f t="shared" si="13"/>
        <v>#DIV/0!</v>
      </c>
    </row>
    <row r="192" spans="1:19" ht="12" hidden="1" customHeight="1" x14ac:dyDescent="0.3">
      <c r="A192" s="167"/>
      <c r="B192" s="167"/>
      <c r="C192" s="167"/>
      <c r="D192" s="167"/>
      <c r="E192" s="167"/>
      <c r="F192" s="157"/>
      <c r="G192" s="199" t="s">
        <v>594</v>
      </c>
      <c r="H192" s="247"/>
      <c r="I192" s="199"/>
      <c r="J192" s="195" t="s">
        <v>568</v>
      </c>
      <c r="K192" s="195"/>
      <c r="L192" s="192" t="s">
        <v>569</v>
      </c>
      <c r="M192" s="157">
        <v>0</v>
      </c>
      <c r="N192" s="157">
        <v>0</v>
      </c>
      <c r="O192" s="157"/>
      <c r="P192" s="157"/>
      <c r="Q192" s="157">
        <f t="shared" si="11"/>
        <v>0</v>
      </c>
      <c r="R192" s="157">
        <f t="shared" si="12"/>
        <v>0</v>
      </c>
      <c r="S192" s="157" t="e">
        <f t="shared" si="13"/>
        <v>#DIV/0!</v>
      </c>
    </row>
    <row r="193" spans="1:19" ht="12" hidden="1" customHeight="1" x14ac:dyDescent="0.3">
      <c r="A193" s="167"/>
      <c r="B193" s="167"/>
      <c r="C193" s="167"/>
      <c r="D193" s="167"/>
      <c r="E193" s="167"/>
      <c r="F193" s="157"/>
      <c r="G193" s="200" t="s">
        <v>594</v>
      </c>
      <c r="H193" s="248"/>
      <c r="I193" s="200"/>
      <c r="J193" s="194" t="s">
        <v>599</v>
      </c>
      <c r="K193" s="194"/>
      <c r="L193" s="170" t="s">
        <v>600</v>
      </c>
      <c r="M193" s="157">
        <v>0</v>
      </c>
      <c r="N193" s="157">
        <v>0</v>
      </c>
      <c r="O193" s="157"/>
      <c r="P193" s="157"/>
      <c r="Q193" s="157">
        <f t="shared" si="11"/>
        <v>0</v>
      </c>
      <c r="R193" s="157">
        <f t="shared" si="12"/>
        <v>0</v>
      </c>
      <c r="S193" s="157" t="e">
        <f t="shared" si="13"/>
        <v>#DIV/0!</v>
      </c>
    </row>
    <row r="194" spans="1:19" ht="12" hidden="1" customHeight="1" x14ac:dyDescent="0.3">
      <c r="A194" s="167"/>
      <c r="B194" s="167"/>
      <c r="C194" s="167"/>
      <c r="D194" s="167"/>
      <c r="E194" s="167" t="s">
        <v>3</v>
      </c>
      <c r="F194" s="157"/>
      <c r="G194" s="199" t="s">
        <v>594</v>
      </c>
      <c r="H194" s="247"/>
      <c r="I194" s="199"/>
      <c r="J194" s="195" t="s">
        <v>584</v>
      </c>
      <c r="K194" s="195"/>
      <c r="L194" s="209" t="s">
        <v>585</v>
      </c>
      <c r="M194" s="157">
        <v>0</v>
      </c>
      <c r="N194" s="157">
        <v>0</v>
      </c>
      <c r="O194" s="157"/>
      <c r="P194" s="157"/>
      <c r="Q194" s="157">
        <f t="shared" si="11"/>
        <v>0</v>
      </c>
      <c r="R194" s="157">
        <f t="shared" si="12"/>
        <v>0</v>
      </c>
      <c r="S194" s="157" t="e">
        <f t="shared" si="13"/>
        <v>#DIV/0!</v>
      </c>
    </row>
    <row r="195" spans="1:19" ht="12" hidden="1" customHeight="1" x14ac:dyDescent="0.3">
      <c r="A195" s="167"/>
      <c r="B195" s="167"/>
      <c r="C195" s="167"/>
      <c r="D195" s="167"/>
      <c r="E195" s="167"/>
      <c r="F195" s="157"/>
      <c r="G195" s="200" t="s">
        <v>594</v>
      </c>
      <c r="H195" s="248"/>
      <c r="I195" s="200"/>
      <c r="J195" s="194" t="s">
        <v>586</v>
      </c>
      <c r="K195" s="194"/>
      <c r="L195" s="170" t="s">
        <v>587</v>
      </c>
      <c r="M195" s="157">
        <v>0</v>
      </c>
      <c r="N195" s="157">
        <v>0</v>
      </c>
      <c r="O195" s="157"/>
      <c r="P195" s="157"/>
      <c r="Q195" s="157">
        <f t="shared" si="11"/>
        <v>0</v>
      </c>
      <c r="R195" s="157">
        <f t="shared" si="12"/>
        <v>0</v>
      </c>
      <c r="S195" s="157" t="e">
        <f t="shared" si="13"/>
        <v>#DIV/0!</v>
      </c>
    </row>
    <row r="196" spans="1:19" ht="12" hidden="1" customHeight="1" x14ac:dyDescent="0.3">
      <c r="A196" s="167"/>
      <c r="B196" s="167"/>
      <c r="C196" s="167"/>
      <c r="D196" s="167"/>
      <c r="E196" s="167"/>
      <c r="F196" s="157"/>
      <c r="G196" s="200" t="s">
        <v>594</v>
      </c>
      <c r="H196" s="248"/>
      <c r="I196" s="200"/>
      <c r="J196" s="194" t="s">
        <v>588</v>
      </c>
      <c r="K196" s="194"/>
      <c r="L196" s="170" t="s">
        <v>589</v>
      </c>
      <c r="M196" s="157">
        <v>0</v>
      </c>
      <c r="N196" s="157">
        <v>0</v>
      </c>
      <c r="O196" s="157"/>
      <c r="P196" s="157"/>
      <c r="Q196" s="157">
        <f t="shared" si="11"/>
        <v>0</v>
      </c>
      <c r="R196" s="157">
        <f t="shared" si="12"/>
        <v>0</v>
      </c>
      <c r="S196" s="157" t="e">
        <f t="shared" si="13"/>
        <v>#DIV/0!</v>
      </c>
    </row>
    <row r="197" spans="1:19" ht="7.2" customHeight="1" x14ac:dyDescent="0.3">
      <c r="A197" s="156"/>
      <c r="B197" s="156"/>
      <c r="C197" s="156"/>
      <c r="D197" s="156"/>
      <c r="E197" s="156"/>
      <c r="F197" s="157"/>
      <c r="G197" s="181"/>
      <c r="H197" s="224"/>
      <c r="I197" s="181"/>
      <c r="J197" s="181"/>
      <c r="K197" s="181"/>
      <c r="L197" s="156"/>
      <c r="M197" s="157"/>
      <c r="N197" s="157"/>
      <c r="O197" s="157"/>
      <c r="P197" s="157"/>
      <c r="Q197" s="157"/>
      <c r="R197" s="157"/>
      <c r="S197" s="157"/>
    </row>
    <row r="198" spans="1:19" s="190" customFormat="1" ht="12" customHeight="1" x14ac:dyDescent="0.2">
      <c r="A198" s="184"/>
      <c r="B198" s="183" t="s">
        <v>601</v>
      </c>
      <c r="C198" s="334" t="s">
        <v>265</v>
      </c>
      <c r="D198" s="334"/>
      <c r="E198" s="334"/>
      <c r="F198" s="185">
        <f>+F200+F216+F239</f>
        <v>3372459</v>
      </c>
      <c r="G198" s="183" t="s">
        <v>601</v>
      </c>
      <c r="H198" s="242">
        <f>+H200+H216</f>
        <v>0</v>
      </c>
      <c r="I198" s="183"/>
      <c r="J198" s="183">
        <v>6</v>
      </c>
      <c r="K198" s="183"/>
      <c r="L198" s="186" t="s">
        <v>265</v>
      </c>
      <c r="M198" s="185">
        <f>+M200+M216+M239+M235</f>
        <v>3372459</v>
      </c>
      <c r="N198" s="185">
        <f>+N200+N216+N239+N235</f>
        <v>1000000</v>
      </c>
      <c r="O198" s="185">
        <f>+O200+O216+O239+O235</f>
        <v>0</v>
      </c>
      <c r="P198" s="185">
        <f>+P200+P216+P239+P235</f>
        <v>0</v>
      </c>
      <c r="Q198" s="185">
        <f t="shared" si="11"/>
        <v>1000000</v>
      </c>
      <c r="R198" s="185">
        <f t="shared" si="12"/>
        <v>2372459</v>
      </c>
      <c r="S198" s="185">
        <f t="shared" si="13"/>
        <v>29.651954256523204</v>
      </c>
    </row>
    <row r="199" spans="1:19" ht="6.6" customHeight="1" x14ac:dyDescent="0.3">
      <c r="A199" s="167"/>
      <c r="B199" s="167"/>
      <c r="C199" s="167"/>
      <c r="D199" s="167"/>
      <c r="E199" s="167"/>
      <c r="F199" s="157"/>
      <c r="G199" s="170"/>
      <c r="H199" s="248"/>
      <c r="I199" s="170"/>
      <c r="J199" s="200"/>
      <c r="K199" s="200"/>
      <c r="L199" s="167"/>
      <c r="M199" s="157"/>
      <c r="N199" s="157"/>
      <c r="O199" s="157"/>
      <c r="P199" s="157"/>
      <c r="Q199" s="157"/>
      <c r="R199" s="157"/>
      <c r="S199" s="157"/>
    </row>
    <row r="200" spans="1:19" s="190" customFormat="1" ht="12" customHeight="1" x14ac:dyDescent="0.2">
      <c r="A200" s="187"/>
      <c r="B200" s="187"/>
      <c r="C200" s="188" t="s">
        <v>602</v>
      </c>
      <c r="D200" s="330" t="s">
        <v>603</v>
      </c>
      <c r="E200" s="330"/>
      <c r="F200" s="189">
        <f>+M200</f>
        <v>1000000</v>
      </c>
      <c r="G200" s="188" t="s">
        <v>602</v>
      </c>
      <c r="H200" s="243">
        <f>+O200</f>
        <v>0</v>
      </c>
      <c r="I200" s="187"/>
      <c r="J200" s="187" t="s">
        <v>199</v>
      </c>
      <c r="K200" s="187"/>
      <c r="L200" s="187" t="s">
        <v>604</v>
      </c>
      <c r="M200" s="189">
        <f>+M201+M202+M210</f>
        <v>1000000</v>
      </c>
      <c r="N200" s="189">
        <f>+N201+N202+N210</f>
        <v>1000000</v>
      </c>
      <c r="O200" s="189">
        <f>+O201+O202+O210</f>
        <v>0</v>
      </c>
      <c r="P200" s="189">
        <f>+P201+P202+P210</f>
        <v>0</v>
      </c>
      <c r="Q200" s="189">
        <f t="shared" si="11"/>
        <v>1000000</v>
      </c>
      <c r="R200" s="189">
        <f t="shared" si="12"/>
        <v>0</v>
      </c>
      <c r="S200" s="189">
        <f t="shared" si="13"/>
        <v>100</v>
      </c>
    </row>
    <row r="201" spans="1:19" ht="12" customHeight="1" x14ac:dyDescent="0.3">
      <c r="A201" s="167"/>
      <c r="B201" s="167"/>
      <c r="C201" s="194"/>
      <c r="D201" s="167"/>
      <c r="E201" s="167"/>
      <c r="F201" s="157"/>
      <c r="G201" s="194" t="s">
        <v>602</v>
      </c>
      <c r="H201" s="245"/>
      <c r="I201" s="194"/>
      <c r="J201" s="194" t="s">
        <v>201</v>
      </c>
      <c r="K201" s="194"/>
      <c r="L201" s="170" t="s">
        <v>326</v>
      </c>
      <c r="M201" s="157">
        <f>+'PROGRAMA 02 '!F193</f>
        <v>1000000</v>
      </c>
      <c r="N201" s="157">
        <f>+'PROGRAMA 02 '!G193</f>
        <v>1000000</v>
      </c>
      <c r="O201" s="157">
        <f>+'PROGRAMA 02 '!H193</f>
        <v>0</v>
      </c>
      <c r="P201" s="157">
        <f>+'PROGRAMA 02 '!I193</f>
        <v>0</v>
      </c>
      <c r="Q201" s="157">
        <f>+'PROGRAMA 02 '!J193</f>
        <v>1000000</v>
      </c>
      <c r="R201" s="157">
        <f t="shared" si="12"/>
        <v>0</v>
      </c>
      <c r="S201" s="157">
        <f t="shared" si="13"/>
        <v>100</v>
      </c>
    </row>
    <row r="202" spans="1:19" ht="12" hidden="1" customHeight="1" x14ac:dyDescent="0.3">
      <c r="A202" s="167"/>
      <c r="B202" s="167"/>
      <c r="C202" s="194"/>
      <c r="D202" s="167"/>
      <c r="E202" s="167"/>
      <c r="F202" s="157"/>
      <c r="G202" s="194" t="s">
        <v>602</v>
      </c>
      <c r="H202" s="245"/>
      <c r="I202" s="194"/>
      <c r="J202" s="194" t="s">
        <v>202</v>
      </c>
      <c r="K202" s="194"/>
      <c r="L202" s="170" t="s">
        <v>327</v>
      </c>
      <c r="M202" s="157">
        <v>0</v>
      </c>
      <c r="N202" s="157">
        <v>0</v>
      </c>
      <c r="O202" s="157">
        <v>0</v>
      </c>
      <c r="P202" s="157">
        <v>0</v>
      </c>
      <c r="Q202" s="157">
        <f t="shared" si="11"/>
        <v>0</v>
      </c>
      <c r="R202" s="157">
        <f t="shared" si="12"/>
        <v>0</v>
      </c>
      <c r="S202" s="157" t="e">
        <f t="shared" si="13"/>
        <v>#DIV/0!</v>
      </c>
    </row>
    <row r="203" spans="1:19" ht="12" hidden="1" customHeight="1" x14ac:dyDescent="0.3">
      <c r="A203" s="167"/>
      <c r="B203" s="167"/>
      <c r="C203" s="194"/>
      <c r="D203" s="167"/>
      <c r="E203" s="167"/>
      <c r="F203" s="157"/>
      <c r="G203" s="194" t="s">
        <v>602</v>
      </c>
      <c r="H203" s="245"/>
      <c r="I203" s="194"/>
      <c r="J203" s="194" t="s">
        <v>605</v>
      </c>
      <c r="K203" s="194"/>
      <c r="L203" s="170" t="s">
        <v>606</v>
      </c>
      <c r="M203" s="157">
        <v>0</v>
      </c>
      <c r="N203" s="157">
        <v>0</v>
      </c>
      <c r="O203" s="157"/>
      <c r="P203" s="157"/>
      <c r="Q203" s="157">
        <f t="shared" si="11"/>
        <v>0</v>
      </c>
      <c r="R203" s="157">
        <f t="shared" si="12"/>
        <v>0</v>
      </c>
      <c r="S203" s="157" t="e">
        <f t="shared" si="13"/>
        <v>#DIV/0!</v>
      </c>
    </row>
    <row r="204" spans="1:19" ht="12" hidden="1" customHeight="1" x14ac:dyDescent="0.3">
      <c r="A204" s="167"/>
      <c r="B204" s="167"/>
      <c r="C204" s="194"/>
      <c r="D204" s="167"/>
      <c r="E204" s="167"/>
      <c r="F204" s="157"/>
      <c r="G204" s="194" t="s">
        <v>602</v>
      </c>
      <c r="H204" s="245"/>
      <c r="I204" s="194"/>
      <c r="J204" s="194" t="s">
        <v>607</v>
      </c>
      <c r="K204" s="194"/>
      <c r="L204" s="170" t="s">
        <v>608</v>
      </c>
      <c r="M204" s="157">
        <v>0</v>
      </c>
      <c r="N204" s="157">
        <v>0</v>
      </c>
      <c r="O204" s="157"/>
      <c r="P204" s="157"/>
      <c r="Q204" s="157">
        <f t="shared" si="11"/>
        <v>0</v>
      </c>
      <c r="R204" s="157">
        <f t="shared" si="12"/>
        <v>0</v>
      </c>
      <c r="S204" s="157" t="e">
        <f t="shared" si="13"/>
        <v>#DIV/0!</v>
      </c>
    </row>
    <row r="205" spans="1:19" ht="12" hidden="1" customHeight="1" x14ac:dyDescent="0.3">
      <c r="A205" s="167"/>
      <c r="B205" s="167"/>
      <c r="C205" s="194"/>
      <c r="D205" s="167"/>
      <c r="E205" s="167"/>
      <c r="F205" s="157"/>
      <c r="G205" s="194" t="s">
        <v>602</v>
      </c>
      <c r="H205" s="245"/>
      <c r="I205" s="194"/>
      <c r="J205" s="194" t="s">
        <v>609</v>
      </c>
      <c r="K205" s="194"/>
      <c r="L205" s="170" t="s">
        <v>610</v>
      </c>
      <c r="M205" s="157">
        <v>0</v>
      </c>
      <c r="N205" s="157">
        <v>0</v>
      </c>
      <c r="O205" s="157"/>
      <c r="P205" s="157"/>
      <c r="Q205" s="157">
        <f t="shared" si="11"/>
        <v>0</v>
      </c>
      <c r="R205" s="157">
        <f t="shared" si="12"/>
        <v>0</v>
      </c>
      <c r="S205" s="157" t="e">
        <f t="shared" si="13"/>
        <v>#DIV/0!</v>
      </c>
    </row>
    <row r="206" spans="1:19" ht="12" hidden="1" customHeight="1" x14ac:dyDescent="0.3">
      <c r="A206" s="167"/>
      <c r="B206" s="167"/>
      <c r="C206" s="194"/>
      <c r="D206" s="167"/>
      <c r="E206" s="167"/>
      <c r="F206" s="157"/>
      <c r="G206" s="194" t="s">
        <v>602</v>
      </c>
      <c r="H206" s="245"/>
      <c r="I206" s="194"/>
      <c r="J206" s="194" t="s">
        <v>289</v>
      </c>
      <c r="K206" s="194"/>
      <c r="L206" s="170" t="s">
        <v>611</v>
      </c>
      <c r="M206" s="157">
        <v>0</v>
      </c>
      <c r="N206" s="157">
        <v>0</v>
      </c>
      <c r="O206" s="157"/>
      <c r="P206" s="157"/>
      <c r="Q206" s="157">
        <f t="shared" si="11"/>
        <v>0</v>
      </c>
      <c r="R206" s="157">
        <f t="shared" si="12"/>
        <v>0</v>
      </c>
      <c r="S206" s="157" t="e">
        <f t="shared" si="13"/>
        <v>#DIV/0!</v>
      </c>
    </row>
    <row r="207" spans="1:19" ht="12" hidden="1" customHeight="1" x14ac:dyDescent="0.3">
      <c r="A207" s="167"/>
      <c r="B207" s="167"/>
      <c r="C207" s="194"/>
      <c r="D207" s="167"/>
      <c r="E207" s="167"/>
      <c r="F207" s="157"/>
      <c r="G207" s="194" t="s">
        <v>602</v>
      </c>
      <c r="H207" s="245"/>
      <c r="I207" s="194"/>
      <c r="J207" s="194" t="s">
        <v>612</v>
      </c>
      <c r="K207" s="194"/>
      <c r="L207" s="170" t="s">
        <v>613</v>
      </c>
      <c r="M207" s="157">
        <v>0</v>
      </c>
      <c r="N207" s="157">
        <v>0</v>
      </c>
      <c r="O207" s="157"/>
      <c r="P207" s="157"/>
      <c r="Q207" s="157">
        <f t="shared" si="11"/>
        <v>0</v>
      </c>
      <c r="R207" s="157">
        <f t="shared" si="12"/>
        <v>0</v>
      </c>
      <c r="S207" s="157" t="e">
        <f t="shared" si="13"/>
        <v>#DIV/0!</v>
      </c>
    </row>
    <row r="208" spans="1:19" ht="12" hidden="1" customHeight="1" x14ac:dyDescent="0.3">
      <c r="A208" s="167"/>
      <c r="B208" s="167"/>
      <c r="C208" s="194"/>
      <c r="D208" s="167"/>
      <c r="E208" s="167"/>
      <c r="F208" s="157"/>
      <c r="G208" s="194" t="s">
        <v>602</v>
      </c>
      <c r="H208" s="245"/>
      <c r="I208" s="194"/>
      <c r="J208" s="194" t="s">
        <v>614</v>
      </c>
      <c r="K208" s="194"/>
      <c r="L208" s="170" t="s">
        <v>615</v>
      </c>
      <c r="M208" s="157">
        <v>0</v>
      </c>
      <c r="N208" s="157">
        <v>0</v>
      </c>
      <c r="O208" s="157"/>
      <c r="P208" s="157"/>
      <c r="Q208" s="157">
        <f t="shared" si="11"/>
        <v>0</v>
      </c>
      <c r="R208" s="157">
        <f t="shared" si="12"/>
        <v>0</v>
      </c>
      <c r="S208" s="157" t="e">
        <f t="shared" si="13"/>
        <v>#DIV/0!</v>
      </c>
    </row>
    <row r="209" spans="1:19" ht="12" hidden="1" customHeight="1" x14ac:dyDescent="0.3">
      <c r="A209" s="167"/>
      <c r="B209" s="167"/>
      <c r="C209" s="194"/>
      <c r="D209" s="167"/>
      <c r="E209" s="167"/>
      <c r="F209" s="157"/>
      <c r="G209" s="194" t="s">
        <v>602</v>
      </c>
      <c r="H209" s="245"/>
      <c r="I209" s="194"/>
      <c r="J209" s="194" t="s">
        <v>616</v>
      </c>
      <c r="K209" s="194"/>
      <c r="L209" s="170" t="s">
        <v>617</v>
      </c>
      <c r="M209" s="157">
        <v>0</v>
      </c>
      <c r="N209" s="157">
        <v>0</v>
      </c>
      <c r="O209" s="157"/>
      <c r="P209" s="157"/>
      <c r="Q209" s="157">
        <f t="shared" si="11"/>
        <v>0</v>
      </c>
      <c r="R209" s="157">
        <f t="shared" si="12"/>
        <v>0</v>
      </c>
      <c r="S209" s="157" t="e">
        <f t="shared" si="13"/>
        <v>#DIV/0!</v>
      </c>
    </row>
    <row r="210" spans="1:19" ht="12" hidden="1" customHeight="1" x14ac:dyDescent="0.3">
      <c r="A210" s="167"/>
      <c r="B210" s="167"/>
      <c r="C210" s="194"/>
      <c r="D210" s="167"/>
      <c r="E210" s="167"/>
      <c r="F210" s="157"/>
      <c r="G210" s="195" t="s">
        <v>602</v>
      </c>
      <c r="H210" s="246"/>
      <c r="I210" s="195"/>
      <c r="J210" s="195" t="s">
        <v>225</v>
      </c>
      <c r="K210" s="195"/>
      <c r="L210" s="192" t="s">
        <v>618</v>
      </c>
      <c r="M210" s="193">
        <f>+M214</f>
        <v>0</v>
      </c>
      <c r="N210" s="193">
        <f>+N214</f>
        <v>0</v>
      </c>
      <c r="O210" s="193">
        <f>+O214</f>
        <v>0</v>
      </c>
      <c r="P210" s="193">
        <f>+P214</f>
        <v>0</v>
      </c>
      <c r="Q210" s="193">
        <f t="shared" si="11"/>
        <v>0</v>
      </c>
      <c r="R210" s="193">
        <f t="shared" si="12"/>
        <v>0</v>
      </c>
      <c r="S210" s="193" t="e">
        <f t="shared" si="13"/>
        <v>#DIV/0!</v>
      </c>
    </row>
    <row r="211" spans="1:19" ht="12" hidden="1" customHeight="1" x14ac:dyDescent="0.3">
      <c r="A211" s="167"/>
      <c r="B211" s="167"/>
      <c r="C211" s="194"/>
      <c r="D211" s="167"/>
      <c r="E211" s="167"/>
      <c r="F211" s="157"/>
      <c r="G211" s="194" t="s">
        <v>602</v>
      </c>
      <c r="H211" s="245"/>
      <c r="I211" s="194"/>
      <c r="J211" s="194" t="s">
        <v>619</v>
      </c>
      <c r="K211" s="194"/>
      <c r="L211" s="167" t="s">
        <v>620</v>
      </c>
      <c r="M211" s="157">
        <v>0</v>
      </c>
      <c r="N211" s="157">
        <v>0</v>
      </c>
      <c r="O211" s="157"/>
      <c r="P211" s="157"/>
      <c r="Q211" s="157">
        <f t="shared" ref="Q211:Q274" si="14">+N211+O211</f>
        <v>0</v>
      </c>
      <c r="R211" s="157">
        <f t="shared" ref="R211:R274" si="15">+M211-P211-Q211</f>
        <v>0</v>
      </c>
      <c r="S211" s="157" t="e">
        <f t="shared" ref="S211:S274" si="16">+Q211/M211*100</f>
        <v>#DIV/0!</v>
      </c>
    </row>
    <row r="212" spans="1:19" ht="12" hidden="1" customHeight="1" x14ac:dyDescent="0.3">
      <c r="A212" s="167"/>
      <c r="B212" s="167"/>
      <c r="C212" s="194"/>
      <c r="D212" s="167"/>
      <c r="E212" s="167"/>
      <c r="F212" s="157"/>
      <c r="G212" s="194" t="s">
        <v>602</v>
      </c>
      <c r="H212" s="245"/>
      <c r="I212" s="194"/>
      <c r="J212" s="194" t="s">
        <v>621</v>
      </c>
      <c r="K212" s="194"/>
      <c r="L212" s="167" t="s">
        <v>622</v>
      </c>
      <c r="M212" s="157">
        <v>0</v>
      </c>
      <c r="N212" s="157">
        <v>0</v>
      </c>
      <c r="O212" s="157"/>
      <c r="P212" s="157"/>
      <c r="Q212" s="157">
        <f t="shared" si="14"/>
        <v>0</v>
      </c>
      <c r="R212" s="157">
        <f t="shared" si="15"/>
        <v>0</v>
      </c>
      <c r="S212" s="157" t="e">
        <f t="shared" si="16"/>
        <v>#DIV/0!</v>
      </c>
    </row>
    <row r="213" spans="1:19" ht="12" hidden="1" customHeight="1" x14ac:dyDescent="0.3">
      <c r="A213" s="167"/>
      <c r="B213" s="167"/>
      <c r="C213" s="167"/>
      <c r="D213" s="167"/>
      <c r="E213" s="167"/>
      <c r="F213" s="157"/>
      <c r="G213" s="194" t="s">
        <v>602</v>
      </c>
      <c r="H213" s="245"/>
      <c r="I213" s="194"/>
      <c r="J213" s="194" t="s">
        <v>623</v>
      </c>
      <c r="K213" s="194"/>
      <c r="L213" s="167" t="s">
        <v>624</v>
      </c>
      <c r="M213" s="157">
        <v>0</v>
      </c>
      <c r="N213" s="157">
        <v>0</v>
      </c>
      <c r="O213" s="157"/>
      <c r="P213" s="157"/>
      <c r="Q213" s="157">
        <f t="shared" si="14"/>
        <v>0</v>
      </c>
      <c r="R213" s="157">
        <f t="shared" si="15"/>
        <v>0</v>
      </c>
      <c r="S213" s="157" t="e">
        <f t="shared" si="16"/>
        <v>#DIV/0!</v>
      </c>
    </row>
    <row r="214" spans="1:19" ht="12" hidden="1" customHeight="1" x14ac:dyDescent="0.3">
      <c r="A214" s="167"/>
      <c r="B214" s="167"/>
      <c r="C214" s="167"/>
      <c r="D214" s="167"/>
      <c r="E214" s="167"/>
      <c r="F214" s="157"/>
      <c r="G214" s="194" t="s">
        <v>602</v>
      </c>
      <c r="H214" s="245"/>
      <c r="I214" s="194"/>
      <c r="J214" s="194" t="s">
        <v>226</v>
      </c>
      <c r="K214" s="194"/>
      <c r="L214" s="167" t="s">
        <v>625</v>
      </c>
      <c r="M214" s="157">
        <v>0</v>
      </c>
      <c r="N214" s="157">
        <v>0</v>
      </c>
      <c r="O214" s="157"/>
      <c r="P214" s="157"/>
      <c r="Q214" s="157">
        <f t="shared" si="14"/>
        <v>0</v>
      </c>
      <c r="R214" s="157">
        <f t="shared" si="15"/>
        <v>0</v>
      </c>
      <c r="S214" s="157" t="e">
        <f t="shared" si="16"/>
        <v>#DIV/0!</v>
      </c>
    </row>
    <row r="215" spans="1:19" ht="12" customHeight="1" x14ac:dyDescent="0.3">
      <c r="A215" s="167"/>
      <c r="B215" s="167"/>
      <c r="C215" s="194"/>
      <c r="D215" s="167"/>
      <c r="E215" s="167"/>
      <c r="F215" s="157"/>
      <c r="G215" s="194"/>
      <c r="H215" s="245"/>
      <c r="I215" s="194"/>
      <c r="J215" s="194"/>
      <c r="K215" s="194"/>
      <c r="L215" s="167"/>
      <c r="M215" s="157"/>
      <c r="N215" s="157"/>
      <c r="O215" s="157"/>
      <c r="P215" s="157"/>
      <c r="Q215" s="157"/>
      <c r="R215" s="157"/>
      <c r="S215" s="157"/>
    </row>
    <row r="216" spans="1:19" s="190" customFormat="1" ht="12" customHeight="1" x14ac:dyDescent="0.2">
      <c r="A216" s="187"/>
      <c r="B216" s="187"/>
      <c r="C216" s="188" t="s">
        <v>626</v>
      </c>
      <c r="D216" s="330" t="s">
        <v>627</v>
      </c>
      <c r="E216" s="330"/>
      <c r="F216" s="189">
        <f>+M216</f>
        <v>2372459</v>
      </c>
      <c r="G216" s="188" t="s">
        <v>626</v>
      </c>
      <c r="H216" s="243">
        <f>+O216</f>
        <v>0</v>
      </c>
      <c r="I216" s="187"/>
      <c r="J216" s="187">
        <v>6.03</v>
      </c>
      <c r="K216" s="187"/>
      <c r="L216" s="187" t="s">
        <v>628</v>
      </c>
      <c r="M216" s="189">
        <f>+M217+M218+M219+M220+M221</f>
        <v>2372459</v>
      </c>
      <c r="N216" s="189">
        <f>+N217+N218+N219+N220+N221</f>
        <v>0</v>
      </c>
      <c r="O216" s="189">
        <f>+O217+O218+O219+O220+O221</f>
        <v>0</v>
      </c>
      <c r="P216" s="189">
        <f>+P217+P218+P219+P220+P221</f>
        <v>0</v>
      </c>
      <c r="Q216" s="189">
        <f t="shared" si="14"/>
        <v>0</v>
      </c>
      <c r="R216" s="189">
        <f t="shared" si="15"/>
        <v>2372459</v>
      </c>
      <c r="S216" s="189">
        <f t="shared" si="16"/>
        <v>0</v>
      </c>
    </row>
    <row r="217" spans="1:19" ht="12" hidden="1" customHeight="1" x14ac:dyDescent="0.3">
      <c r="A217" s="167"/>
      <c r="B217" s="167"/>
      <c r="C217" s="194"/>
      <c r="D217" s="167" t="s">
        <v>3</v>
      </c>
      <c r="E217" s="167"/>
      <c r="F217" s="157"/>
      <c r="G217" s="200" t="s">
        <v>626</v>
      </c>
      <c r="H217" s="248"/>
      <c r="I217" s="200"/>
      <c r="J217" s="200" t="s">
        <v>629</v>
      </c>
      <c r="K217" s="200"/>
      <c r="L217" s="167" t="s">
        <v>362</v>
      </c>
      <c r="M217" s="157">
        <v>0</v>
      </c>
      <c r="N217" s="157">
        <v>0</v>
      </c>
      <c r="O217" s="157">
        <v>0</v>
      </c>
      <c r="P217" s="157">
        <v>0</v>
      </c>
      <c r="Q217" s="157">
        <f t="shared" si="14"/>
        <v>0</v>
      </c>
      <c r="R217" s="157">
        <f t="shared" si="15"/>
        <v>0</v>
      </c>
      <c r="S217" s="157" t="e">
        <f t="shared" si="16"/>
        <v>#DIV/0!</v>
      </c>
    </row>
    <row r="218" spans="1:19" ht="12" hidden="1" customHeight="1" x14ac:dyDescent="0.3">
      <c r="A218" s="167"/>
      <c r="B218" s="167"/>
      <c r="C218" s="194"/>
      <c r="D218" s="167"/>
      <c r="E218" s="167"/>
      <c r="F218" s="157"/>
      <c r="G218" s="200" t="s">
        <v>626</v>
      </c>
      <c r="H218" s="248"/>
      <c r="I218" s="200"/>
      <c r="J218" s="200" t="s">
        <v>630</v>
      </c>
      <c r="K218" s="200"/>
      <c r="L218" s="167" t="s">
        <v>631</v>
      </c>
      <c r="M218" s="157">
        <v>0</v>
      </c>
      <c r="N218" s="157">
        <v>0</v>
      </c>
      <c r="O218" s="157">
        <v>0</v>
      </c>
      <c r="P218" s="157">
        <v>0</v>
      </c>
      <c r="Q218" s="157">
        <f t="shared" si="14"/>
        <v>0</v>
      </c>
      <c r="R218" s="157">
        <f t="shared" si="15"/>
        <v>0</v>
      </c>
      <c r="S218" s="157" t="e">
        <f t="shared" si="16"/>
        <v>#DIV/0!</v>
      </c>
    </row>
    <row r="219" spans="1:19" ht="12" hidden="1" customHeight="1" x14ac:dyDescent="0.3">
      <c r="A219" s="167"/>
      <c r="B219" s="167"/>
      <c r="C219" s="194"/>
      <c r="D219" s="167"/>
      <c r="E219" s="167"/>
      <c r="F219" s="157"/>
      <c r="G219" s="200" t="s">
        <v>626</v>
      </c>
      <c r="H219" s="248"/>
      <c r="I219" s="200"/>
      <c r="J219" s="200" t="s">
        <v>632</v>
      </c>
      <c r="K219" s="200"/>
      <c r="L219" s="167" t="s">
        <v>633</v>
      </c>
      <c r="M219" s="157">
        <v>0</v>
      </c>
      <c r="N219" s="157">
        <v>0</v>
      </c>
      <c r="O219" s="157">
        <v>0</v>
      </c>
      <c r="P219" s="157">
        <v>0</v>
      </c>
      <c r="Q219" s="157">
        <f t="shared" si="14"/>
        <v>0</v>
      </c>
      <c r="R219" s="157">
        <f t="shared" si="15"/>
        <v>0</v>
      </c>
      <c r="S219" s="157" t="e">
        <f t="shared" si="16"/>
        <v>#DIV/0!</v>
      </c>
    </row>
    <row r="220" spans="1:19" ht="12" hidden="1" customHeight="1" x14ac:dyDescent="0.3">
      <c r="A220" s="167"/>
      <c r="B220" s="167"/>
      <c r="C220" s="194"/>
      <c r="D220" s="167"/>
      <c r="E220" s="167"/>
      <c r="F220" s="157"/>
      <c r="G220" s="200" t="s">
        <v>626</v>
      </c>
      <c r="H220" s="248"/>
      <c r="I220" s="200"/>
      <c r="J220" s="200" t="s">
        <v>634</v>
      </c>
      <c r="K220" s="200"/>
      <c r="L220" s="167" t="s">
        <v>635</v>
      </c>
      <c r="M220" s="157">
        <v>0</v>
      </c>
      <c r="N220" s="157">
        <v>0</v>
      </c>
      <c r="O220" s="157">
        <v>0</v>
      </c>
      <c r="P220" s="157">
        <v>0</v>
      </c>
      <c r="Q220" s="157">
        <f t="shared" si="14"/>
        <v>0</v>
      </c>
      <c r="R220" s="157">
        <f t="shared" si="15"/>
        <v>0</v>
      </c>
      <c r="S220" s="157" t="e">
        <f t="shared" si="16"/>
        <v>#DIV/0!</v>
      </c>
    </row>
    <row r="221" spans="1:19" ht="12" customHeight="1" x14ac:dyDescent="0.3">
      <c r="A221" s="167"/>
      <c r="B221" s="167"/>
      <c r="C221" s="194"/>
      <c r="D221" s="167"/>
      <c r="E221" s="167"/>
      <c r="F221" s="157"/>
      <c r="G221" s="200" t="s">
        <v>626</v>
      </c>
      <c r="H221" s="248"/>
      <c r="I221" s="200"/>
      <c r="J221" s="199" t="s">
        <v>203</v>
      </c>
      <c r="K221" s="199"/>
      <c r="L221" s="192" t="s">
        <v>636</v>
      </c>
      <c r="M221" s="193">
        <f>+M222+M223+M224+M225</f>
        <v>2372459</v>
      </c>
      <c r="N221" s="193">
        <f>+N222+N223+N224+N225</f>
        <v>0</v>
      </c>
      <c r="O221" s="193">
        <f>+O222+O223+O224+O225</f>
        <v>0</v>
      </c>
      <c r="P221" s="193">
        <f>+P222+P223+P224+P225</f>
        <v>0</v>
      </c>
      <c r="Q221" s="193">
        <f t="shared" si="14"/>
        <v>0</v>
      </c>
      <c r="R221" s="193">
        <f t="shared" si="15"/>
        <v>2372459</v>
      </c>
      <c r="S221" s="193">
        <f t="shared" si="16"/>
        <v>0</v>
      </c>
    </row>
    <row r="222" spans="1:19" ht="12" customHeight="1" x14ac:dyDescent="0.3">
      <c r="A222" s="167"/>
      <c r="B222" s="167"/>
      <c r="C222" s="194"/>
      <c r="D222" s="167"/>
      <c r="E222" s="167"/>
      <c r="F222" s="157"/>
      <c r="G222" s="200" t="s">
        <v>626</v>
      </c>
      <c r="H222" s="248"/>
      <c r="I222" s="200"/>
      <c r="J222" s="200" t="s">
        <v>205</v>
      </c>
      <c r="K222" s="200"/>
      <c r="L222" s="167" t="s">
        <v>637</v>
      </c>
      <c r="M222" s="157">
        <f>+'PROGRAMA 02 '!F199</f>
        <v>2372459</v>
      </c>
      <c r="N222" s="157">
        <f>+'PROGRAMA 02 '!G199</f>
        <v>0</v>
      </c>
      <c r="O222" s="157">
        <f>+'PROGRAMA 02 '!H199</f>
        <v>0</v>
      </c>
      <c r="P222" s="157">
        <f>+'PROGRAMA 02 '!I199</f>
        <v>0</v>
      </c>
      <c r="Q222" s="157">
        <f>+'PROGRAMA 02 '!J199</f>
        <v>0</v>
      </c>
      <c r="R222" s="157">
        <f t="shared" si="15"/>
        <v>2372459</v>
      </c>
      <c r="S222" s="157">
        <f t="shared" si="16"/>
        <v>0</v>
      </c>
    </row>
    <row r="223" spans="1:19" ht="12" hidden="1" customHeight="1" x14ac:dyDescent="0.3">
      <c r="A223" s="167"/>
      <c r="B223" s="167"/>
      <c r="C223" s="194"/>
      <c r="D223" s="167"/>
      <c r="E223" s="167"/>
      <c r="F223" s="157"/>
      <c r="G223" s="200" t="s">
        <v>626</v>
      </c>
      <c r="H223" s="248"/>
      <c r="I223" s="200"/>
      <c r="J223" s="200" t="s">
        <v>638</v>
      </c>
      <c r="K223" s="200"/>
      <c r="L223" s="167" t="s">
        <v>639</v>
      </c>
      <c r="M223" s="157">
        <v>0</v>
      </c>
      <c r="N223" s="157">
        <v>0</v>
      </c>
      <c r="O223" s="157"/>
      <c r="P223" s="157"/>
      <c r="Q223" s="157">
        <f t="shared" si="14"/>
        <v>0</v>
      </c>
      <c r="R223" s="157">
        <f t="shared" si="15"/>
        <v>0</v>
      </c>
      <c r="S223" s="157" t="e">
        <f t="shared" si="16"/>
        <v>#DIV/0!</v>
      </c>
    </row>
    <row r="224" spans="1:19" ht="12" hidden="1" customHeight="1" x14ac:dyDescent="0.3">
      <c r="A224" s="167"/>
      <c r="B224" s="167"/>
      <c r="C224" s="194"/>
      <c r="D224" s="167"/>
      <c r="E224" s="167"/>
      <c r="F224" s="157"/>
      <c r="G224" s="200" t="s">
        <v>626</v>
      </c>
      <c r="H224" s="248"/>
      <c r="I224" s="200"/>
      <c r="J224" s="200" t="s">
        <v>640</v>
      </c>
      <c r="K224" s="200"/>
      <c r="L224" s="167" t="s">
        <v>641</v>
      </c>
      <c r="M224" s="157">
        <v>0</v>
      </c>
      <c r="N224" s="157">
        <v>0</v>
      </c>
      <c r="O224" s="157"/>
      <c r="P224" s="157"/>
      <c r="Q224" s="157">
        <f t="shared" si="14"/>
        <v>0</v>
      </c>
      <c r="R224" s="157">
        <f t="shared" si="15"/>
        <v>0</v>
      </c>
      <c r="S224" s="157" t="e">
        <f t="shared" si="16"/>
        <v>#DIV/0!</v>
      </c>
    </row>
    <row r="225" spans="1:19" ht="12" hidden="1" customHeight="1" x14ac:dyDescent="0.3">
      <c r="A225" s="167"/>
      <c r="B225" s="167"/>
      <c r="C225" s="194"/>
      <c r="D225" s="167"/>
      <c r="E225" s="167"/>
      <c r="F225" s="157"/>
      <c r="G225" s="200" t="s">
        <v>626</v>
      </c>
      <c r="H225" s="248"/>
      <c r="I225" s="200"/>
      <c r="J225" s="200" t="s">
        <v>642</v>
      </c>
      <c r="K225" s="200"/>
      <c r="L225" s="167" t="s">
        <v>643</v>
      </c>
      <c r="M225" s="157">
        <v>0</v>
      </c>
      <c r="N225" s="157">
        <v>0</v>
      </c>
      <c r="O225" s="157"/>
      <c r="P225" s="157"/>
      <c r="Q225" s="157">
        <f t="shared" si="14"/>
        <v>0</v>
      </c>
      <c r="R225" s="157">
        <f t="shared" si="15"/>
        <v>0</v>
      </c>
      <c r="S225" s="157" t="e">
        <f t="shared" si="16"/>
        <v>#DIV/0!</v>
      </c>
    </row>
    <row r="226" spans="1:19" ht="12" hidden="1" customHeight="1" x14ac:dyDescent="0.3">
      <c r="A226" s="167"/>
      <c r="B226" s="167"/>
      <c r="C226" s="194"/>
      <c r="D226" s="167"/>
      <c r="E226" s="167"/>
      <c r="F226" s="157"/>
      <c r="G226" s="200" t="s">
        <v>626</v>
      </c>
      <c r="H226" s="248"/>
      <c r="I226" s="200"/>
      <c r="J226" s="200" t="s">
        <v>644</v>
      </c>
      <c r="K226" s="200"/>
      <c r="L226" s="167" t="s">
        <v>645</v>
      </c>
      <c r="M226" s="157">
        <v>0</v>
      </c>
      <c r="N226" s="157">
        <v>0</v>
      </c>
      <c r="O226" s="157"/>
      <c r="P226" s="157"/>
      <c r="Q226" s="157">
        <f t="shared" si="14"/>
        <v>0</v>
      </c>
      <c r="R226" s="157">
        <f t="shared" si="15"/>
        <v>0</v>
      </c>
      <c r="S226" s="157" t="e">
        <f t="shared" si="16"/>
        <v>#DIV/0!</v>
      </c>
    </row>
    <row r="227" spans="1:19" ht="12" hidden="1" customHeight="1" x14ac:dyDescent="0.3">
      <c r="A227" s="167"/>
      <c r="B227" s="167"/>
      <c r="C227" s="194"/>
      <c r="D227" s="167"/>
      <c r="E227" s="167"/>
      <c r="F227" s="157"/>
      <c r="G227" s="200" t="s">
        <v>626</v>
      </c>
      <c r="H227" s="248"/>
      <c r="I227" s="200"/>
      <c r="J227" s="199" t="s">
        <v>646</v>
      </c>
      <c r="K227" s="199"/>
      <c r="L227" s="192" t="s">
        <v>647</v>
      </c>
      <c r="M227" s="157">
        <v>0</v>
      </c>
      <c r="N227" s="157">
        <v>0</v>
      </c>
      <c r="O227" s="157"/>
      <c r="P227" s="157"/>
      <c r="Q227" s="157">
        <f t="shared" si="14"/>
        <v>0</v>
      </c>
      <c r="R227" s="157">
        <f t="shared" si="15"/>
        <v>0</v>
      </c>
      <c r="S227" s="157" t="e">
        <f t="shared" si="16"/>
        <v>#DIV/0!</v>
      </c>
    </row>
    <row r="228" spans="1:19" ht="12" hidden="1" customHeight="1" x14ac:dyDescent="0.3">
      <c r="A228" s="167"/>
      <c r="B228" s="167"/>
      <c r="C228" s="194"/>
      <c r="D228" s="167" t="s">
        <v>3</v>
      </c>
      <c r="E228" s="167"/>
      <c r="F228" s="157"/>
      <c r="G228" s="200" t="s">
        <v>626</v>
      </c>
      <c r="H228" s="248"/>
      <c r="I228" s="200"/>
      <c r="J228" s="200" t="s">
        <v>648</v>
      </c>
      <c r="K228" s="200"/>
      <c r="L228" s="167" t="s">
        <v>649</v>
      </c>
      <c r="M228" s="157">
        <v>0</v>
      </c>
      <c r="N228" s="157">
        <v>0</v>
      </c>
      <c r="O228" s="157"/>
      <c r="P228" s="157"/>
      <c r="Q228" s="157">
        <f t="shared" si="14"/>
        <v>0</v>
      </c>
      <c r="R228" s="157">
        <f t="shared" si="15"/>
        <v>0</v>
      </c>
      <c r="S228" s="157" t="e">
        <f t="shared" si="16"/>
        <v>#DIV/0!</v>
      </c>
    </row>
    <row r="229" spans="1:19" ht="12" hidden="1" customHeight="1" x14ac:dyDescent="0.3">
      <c r="A229" s="167"/>
      <c r="B229" s="167"/>
      <c r="C229" s="194"/>
      <c r="D229" s="167"/>
      <c r="E229" s="167"/>
      <c r="F229" s="157"/>
      <c r="G229" s="200" t="s">
        <v>626</v>
      </c>
      <c r="H229" s="248"/>
      <c r="I229" s="200"/>
      <c r="J229" s="200" t="s">
        <v>650</v>
      </c>
      <c r="K229" s="200"/>
      <c r="L229" s="167" t="s">
        <v>651</v>
      </c>
      <c r="M229" s="157">
        <v>0</v>
      </c>
      <c r="N229" s="157">
        <v>0</v>
      </c>
      <c r="O229" s="157"/>
      <c r="P229" s="157"/>
      <c r="Q229" s="157">
        <f t="shared" si="14"/>
        <v>0</v>
      </c>
      <c r="R229" s="157">
        <f t="shared" si="15"/>
        <v>0</v>
      </c>
      <c r="S229" s="157" t="e">
        <f t="shared" si="16"/>
        <v>#DIV/0!</v>
      </c>
    </row>
    <row r="230" spans="1:19" ht="12" hidden="1" customHeight="1" thickBot="1" x14ac:dyDescent="0.35">
      <c r="A230" s="204"/>
      <c r="B230" s="204"/>
      <c r="C230" s="207"/>
      <c r="D230" s="204"/>
      <c r="E230" s="204"/>
      <c r="F230" s="205"/>
      <c r="G230" s="206" t="s">
        <v>626</v>
      </c>
      <c r="H230" s="250"/>
      <c r="I230" s="206"/>
      <c r="J230" s="206" t="s">
        <v>652</v>
      </c>
      <c r="K230" s="206"/>
      <c r="L230" s="204" t="s">
        <v>653</v>
      </c>
      <c r="M230" s="157">
        <v>0</v>
      </c>
      <c r="N230" s="157">
        <v>0</v>
      </c>
      <c r="O230" s="157"/>
      <c r="P230" s="157"/>
      <c r="Q230" s="157">
        <f t="shared" si="14"/>
        <v>0</v>
      </c>
      <c r="R230" s="157">
        <f t="shared" si="15"/>
        <v>0</v>
      </c>
      <c r="S230" s="157" t="e">
        <f t="shared" si="16"/>
        <v>#DIV/0!</v>
      </c>
    </row>
    <row r="231" spans="1:19" ht="12" hidden="1" customHeight="1" x14ac:dyDescent="0.3">
      <c r="A231" s="167"/>
      <c r="B231" s="167"/>
      <c r="C231" s="194"/>
      <c r="D231" s="167"/>
      <c r="E231" s="167"/>
      <c r="F231" s="168"/>
      <c r="G231" s="200"/>
      <c r="H231" s="248"/>
      <c r="I231" s="200"/>
      <c r="J231" s="200"/>
      <c r="K231" s="200"/>
      <c r="L231" s="167"/>
      <c r="M231" s="157">
        <v>0</v>
      </c>
      <c r="N231" s="157">
        <v>0</v>
      </c>
      <c r="O231" s="157"/>
      <c r="P231" s="157"/>
      <c r="Q231" s="157">
        <f t="shared" si="14"/>
        <v>0</v>
      </c>
      <c r="R231" s="157">
        <f t="shared" si="15"/>
        <v>0</v>
      </c>
      <c r="S231" s="157" t="e">
        <f t="shared" si="16"/>
        <v>#DIV/0!</v>
      </c>
    </row>
    <row r="232" spans="1:19" ht="12" hidden="1" customHeight="1" x14ac:dyDescent="0.3">
      <c r="A232" s="167"/>
      <c r="B232" s="167"/>
      <c r="C232" s="194"/>
      <c r="D232" s="167"/>
      <c r="E232" s="167"/>
      <c r="F232" s="157"/>
      <c r="G232" s="200" t="s">
        <v>626</v>
      </c>
      <c r="H232" s="248"/>
      <c r="I232" s="200"/>
      <c r="J232" s="200" t="s">
        <v>654</v>
      </c>
      <c r="K232" s="200"/>
      <c r="L232" s="167" t="s">
        <v>655</v>
      </c>
      <c r="M232" s="157">
        <v>0</v>
      </c>
      <c r="N232" s="157">
        <v>0</v>
      </c>
      <c r="O232" s="157"/>
      <c r="P232" s="157"/>
      <c r="Q232" s="157">
        <f t="shared" si="14"/>
        <v>0</v>
      </c>
      <c r="R232" s="157">
        <f t="shared" si="15"/>
        <v>0</v>
      </c>
      <c r="S232" s="157" t="e">
        <f t="shared" si="16"/>
        <v>#DIV/0!</v>
      </c>
    </row>
    <row r="233" spans="1:19" ht="12" hidden="1" customHeight="1" x14ac:dyDescent="0.3">
      <c r="A233" s="167"/>
      <c r="B233" s="167"/>
      <c r="C233" s="194"/>
      <c r="D233" s="167"/>
      <c r="E233" s="167"/>
      <c r="F233" s="157"/>
      <c r="G233" s="200" t="s">
        <v>626</v>
      </c>
      <c r="H233" s="248"/>
      <c r="I233" s="200"/>
      <c r="J233" s="199" t="s">
        <v>656</v>
      </c>
      <c r="K233" s="199"/>
      <c r="L233" s="192" t="s">
        <v>657</v>
      </c>
      <c r="M233" s="157">
        <v>0</v>
      </c>
      <c r="N233" s="157">
        <v>0</v>
      </c>
      <c r="O233" s="157"/>
      <c r="P233" s="157"/>
      <c r="Q233" s="157">
        <f t="shared" si="14"/>
        <v>0</v>
      </c>
      <c r="R233" s="157">
        <f t="shared" si="15"/>
        <v>0</v>
      </c>
      <c r="S233" s="157" t="e">
        <f t="shared" si="16"/>
        <v>#DIV/0!</v>
      </c>
    </row>
    <row r="234" spans="1:19" ht="12" hidden="1" customHeight="1" x14ac:dyDescent="0.3">
      <c r="A234" s="167"/>
      <c r="B234" s="167"/>
      <c r="C234" s="194"/>
      <c r="D234" s="167" t="s">
        <v>3</v>
      </c>
      <c r="E234" s="167"/>
      <c r="F234" s="157"/>
      <c r="G234" s="200" t="s">
        <v>626</v>
      </c>
      <c r="H234" s="248"/>
      <c r="I234" s="200"/>
      <c r="J234" s="200" t="s">
        <v>658</v>
      </c>
      <c r="K234" s="200"/>
      <c r="L234" s="167" t="s">
        <v>659</v>
      </c>
      <c r="M234" s="157">
        <v>0</v>
      </c>
      <c r="N234" s="157">
        <v>0</v>
      </c>
      <c r="O234" s="157"/>
      <c r="P234" s="157"/>
      <c r="Q234" s="157">
        <f t="shared" si="14"/>
        <v>0</v>
      </c>
      <c r="R234" s="157">
        <f t="shared" si="15"/>
        <v>0</v>
      </c>
      <c r="S234" s="157" t="e">
        <f t="shared" si="16"/>
        <v>#DIV/0!</v>
      </c>
    </row>
    <row r="235" spans="1:19" ht="12" hidden="1" customHeight="1" x14ac:dyDescent="0.3">
      <c r="A235" s="167"/>
      <c r="B235" s="167"/>
      <c r="C235" s="194"/>
      <c r="D235" s="167"/>
      <c r="E235" s="167"/>
      <c r="F235" s="157"/>
      <c r="G235" s="200" t="s">
        <v>626</v>
      </c>
      <c r="H235" s="248"/>
      <c r="I235" s="200"/>
      <c r="J235" s="199" t="s">
        <v>233</v>
      </c>
      <c r="K235" s="199"/>
      <c r="L235" s="192" t="s">
        <v>660</v>
      </c>
      <c r="M235" s="193">
        <f>+M236</f>
        <v>0</v>
      </c>
      <c r="N235" s="193">
        <f>+N236</f>
        <v>0</v>
      </c>
      <c r="O235" s="193">
        <f>+O236</f>
        <v>0</v>
      </c>
      <c r="P235" s="193">
        <f>+P236</f>
        <v>0</v>
      </c>
      <c r="Q235" s="193">
        <f t="shared" si="14"/>
        <v>0</v>
      </c>
      <c r="R235" s="193">
        <f t="shared" si="15"/>
        <v>0</v>
      </c>
      <c r="S235" s="193" t="e">
        <f t="shared" si="16"/>
        <v>#DIV/0!</v>
      </c>
    </row>
    <row r="236" spans="1:19" ht="12" hidden="1" customHeight="1" x14ac:dyDescent="0.3">
      <c r="A236" s="167"/>
      <c r="B236" s="167"/>
      <c r="C236" s="194"/>
      <c r="D236" s="167"/>
      <c r="E236" s="167"/>
      <c r="F236" s="157"/>
      <c r="G236" s="200" t="s">
        <v>626</v>
      </c>
      <c r="H236" s="248"/>
      <c r="I236" s="200"/>
      <c r="J236" s="200" t="s">
        <v>234</v>
      </c>
      <c r="K236" s="200"/>
      <c r="L236" s="170" t="s">
        <v>236</v>
      </c>
      <c r="M236" s="157">
        <v>0</v>
      </c>
      <c r="N236" s="157">
        <v>0</v>
      </c>
      <c r="O236" s="157"/>
      <c r="P236" s="157"/>
      <c r="Q236" s="157">
        <f t="shared" si="14"/>
        <v>0</v>
      </c>
      <c r="R236" s="157">
        <f t="shared" si="15"/>
        <v>0</v>
      </c>
      <c r="S236" s="157" t="e">
        <f t="shared" si="16"/>
        <v>#DIV/0!</v>
      </c>
    </row>
    <row r="237" spans="1:19" ht="12" hidden="1" customHeight="1" x14ac:dyDescent="0.3">
      <c r="A237" s="167"/>
      <c r="B237" s="167"/>
      <c r="C237" s="194"/>
      <c r="D237" s="167"/>
      <c r="E237" s="167"/>
      <c r="F237" s="157"/>
      <c r="G237" s="200" t="s">
        <v>626</v>
      </c>
      <c r="H237" s="248"/>
      <c r="I237" s="200"/>
      <c r="J237" s="200" t="s">
        <v>661</v>
      </c>
      <c r="K237" s="200"/>
      <c r="L237" s="170" t="s">
        <v>662</v>
      </c>
      <c r="M237" s="157">
        <v>0</v>
      </c>
      <c r="N237" s="157">
        <v>0</v>
      </c>
      <c r="O237" s="157"/>
      <c r="P237" s="157"/>
      <c r="Q237" s="157">
        <f t="shared" si="14"/>
        <v>0</v>
      </c>
      <c r="R237" s="157">
        <f t="shared" si="15"/>
        <v>0</v>
      </c>
      <c r="S237" s="157" t="e">
        <f t="shared" si="16"/>
        <v>#DIV/0!</v>
      </c>
    </row>
    <row r="238" spans="1:19" ht="12" hidden="1" customHeight="1" x14ac:dyDescent="0.3">
      <c r="A238" s="167"/>
      <c r="B238" s="167"/>
      <c r="C238" s="194"/>
      <c r="D238" s="167"/>
      <c r="E238" s="167"/>
      <c r="F238" s="157"/>
      <c r="G238" s="200" t="s">
        <v>3</v>
      </c>
      <c r="H238" s="248"/>
      <c r="I238" s="200"/>
      <c r="J238" s="200"/>
      <c r="K238" s="200"/>
      <c r="L238" s="167"/>
      <c r="M238" s="157"/>
      <c r="N238" s="157"/>
      <c r="O238" s="157"/>
      <c r="P238" s="157"/>
      <c r="Q238" s="157">
        <f t="shared" si="14"/>
        <v>0</v>
      </c>
      <c r="R238" s="157">
        <f t="shared" si="15"/>
        <v>0</v>
      </c>
      <c r="S238" s="157" t="e">
        <f t="shared" si="16"/>
        <v>#DIV/0!</v>
      </c>
    </row>
    <row r="239" spans="1:19" s="190" customFormat="1" ht="12" hidden="1" customHeight="1" x14ac:dyDescent="0.2">
      <c r="A239" s="187"/>
      <c r="B239" s="187"/>
      <c r="C239" s="188" t="s">
        <v>663</v>
      </c>
      <c r="D239" s="187" t="s">
        <v>664</v>
      </c>
      <c r="E239" s="188"/>
      <c r="F239" s="197">
        <f>+M239</f>
        <v>0</v>
      </c>
      <c r="G239" s="214" t="s">
        <v>663</v>
      </c>
      <c r="H239" s="252"/>
      <c r="I239" s="187"/>
      <c r="J239" s="187" t="s">
        <v>207</v>
      </c>
      <c r="K239" s="187"/>
      <c r="L239" s="187" t="s">
        <v>208</v>
      </c>
      <c r="M239" s="197">
        <f>+M240+M241</f>
        <v>0</v>
      </c>
      <c r="N239" s="197">
        <f>+N240+N241</f>
        <v>0</v>
      </c>
      <c r="O239" s="197">
        <f>+O240+O241</f>
        <v>0</v>
      </c>
      <c r="P239" s="197">
        <f>+P240+P241</f>
        <v>0</v>
      </c>
      <c r="Q239" s="197">
        <f t="shared" si="14"/>
        <v>0</v>
      </c>
      <c r="R239" s="197">
        <f t="shared" si="15"/>
        <v>0</v>
      </c>
      <c r="S239" s="197" t="e">
        <f t="shared" si="16"/>
        <v>#DIV/0!</v>
      </c>
    </row>
    <row r="240" spans="1:19" ht="12" hidden="1" customHeight="1" x14ac:dyDescent="0.3">
      <c r="A240" s="167"/>
      <c r="B240" s="167"/>
      <c r="C240" s="167"/>
      <c r="D240" s="167" t="s">
        <v>3</v>
      </c>
      <c r="E240" s="167"/>
      <c r="F240" s="157"/>
      <c r="G240" s="200" t="s">
        <v>663</v>
      </c>
      <c r="H240" s="248"/>
      <c r="I240" s="200"/>
      <c r="J240" s="200" t="s">
        <v>209</v>
      </c>
      <c r="K240" s="200"/>
      <c r="L240" s="167" t="s">
        <v>665</v>
      </c>
      <c r="M240" s="157">
        <v>0</v>
      </c>
      <c r="N240" s="157">
        <v>0</v>
      </c>
      <c r="O240" s="157">
        <v>0</v>
      </c>
      <c r="P240" s="157">
        <v>0</v>
      </c>
      <c r="Q240" s="157">
        <f t="shared" si="14"/>
        <v>0</v>
      </c>
      <c r="R240" s="157">
        <f t="shared" si="15"/>
        <v>0</v>
      </c>
      <c r="S240" s="157" t="e">
        <f t="shared" si="16"/>
        <v>#DIV/0!</v>
      </c>
    </row>
    <row r="241" spans="1:19" ht="13.5" hidden="1" customHeight="1" x14ac:dyDescent="0.3">
      <c r="A241" s="167"/>
      <c r="B241" s="167"/>
      <c r="C241" s="167"/>
      <c r="D241" s="167" t="s">
        <v>3</v>
      </c>
      <c r="E241" s="167"/>
      <c r="F241" s="157"/>
      <c r="G241" s="200" t="s">
        <v>663</v>
      </c>
      <c r="H241" s="248"/>
      <c r="I241" s="200"/>
      <c r="J241" s="200" t="s">
        <v>219</v>
      </c>
      <c r="K241" s="200"/>
      <c r="L241" s="167" t="s">
        <v>666</v>
      </c>
      <c r="M241" s="157">
        <v>0</v>
      </c>
      <c r="N241" s="157">
        <v>0</v>
      </c>
      <c r="O241" s="157">
        <v>0</v>
      </c>
      <c r="P241" s="157">
        <v>0</v>
      </c>
      <c r="Q241" s="157">
        <f t="shared" si="14"/>
        <v>0</v>
      </c>
      <c r="R241" s="157">
        <f t="shared" si="15"/>
        <v>0</v>
      </c>
      <c r="S241" s="157" t="e">
        <f t="shared" si="16"/>
        <v>#DIV/0!</v>
      </c>
    </row>
    <row r="242" spans="1:19" ht="7.2" customHeight="1" x14ac:dyDescent="0.3">
      <c r="A242" s="167"/>
      <c r="B242" s="167"/>
      <c r="C242" s="167"/>
      <c r="D242" s="167"/>
      <c r="E242" s="167"/>
      <c r="F242" s="157"/>
      <c r="G242" s="200"/>
      <c r="H242" s="248"/>
      <c r="I242" s="200"/>
      <c r="J242" s="200"/>
      <c r="K242" s="200"/>
      <c r="L242" s="167"/>
      <c r="M242" s="157"/>
      <c r="N242" s="157"/>
      <c r="O242" s="157"/>
      <c r="P242" s="157"/>
      <c r="Q242" s="157"/>
      <c r="R242" s="157"/>
      <c r="S242" s="157"/>
    </row>
    <row r="243" spans="1:19" s="216" customFormat="1" ht="20.100000000000001" customHeight="1" x14ac:dyDescent="0.3">
      <c r="A243" s="215" t="s">
        <v>667</v>
      </c>
      <c r="B243" s="331" t="s">
        <v>668</v>
      </c>
      <c r="C243" s="331"/>
      <c r="D243" s="171"/>
      <c r="E243" s="171"/>
      <c r="F243" s="172" t="s">
        <v>3</v>
      </c>
      <c r="G243" s="171">
        <v>2</v>
      </c>
      <c r="H243" s="253">
        <f>+H256</f>
        <v>94626.68</v>
      </c>
      <c r="I243" s="171"/>
      <c r="J243" s="171">
        <v>5</v>
      </c>
      <c r="K243" s="173"/>
      <c r="L243" s="171" t="s">
        <v>173</v>
      </c>
      <c r="M243" s="174">
        <f>+M256</f>
        <v>3240000</v>
      </c>
      <c r="N243" s="174">
        <f>+N256</f>
        <v>267771.81</v>
      </c>
      <c r="O243" s="174">
        <f>+O256</f>
        <v>94626.68</v>
      </c>
      <c r="P243" s="174">
        <f>+P256</f>
        <v>0</v>
      </c>
      <c r="Q243" s="174">
        <f t="shared" si="14"/>
        <v>362398.49</v>
      </c>
      <c r="R243" s="174">
        <f t="shared" si="15"/>
        <v>2877601.51</v>
      </c>
      <c r="S243" s="174">
        <f t="shared" si="16"/>
        <v>11.185138580246914</v>
      </c>
    </row>
    <row r="244" spans="1:19" ht="12" hidden="1" customHeight="1" x14ac:dyDescent="0.3">
      <c r="A244" s="167"/>
      <c r="B244" s="167"/>
      <c r="C244" s="167"/>
      <c r="D244" s="167"/>
      <c r="E244" s="167"/>
      <c r="F244" s="157"/>
      <c r="G244" s="170"/>
      <c r="H244" s="248"/>
      <c r="I244" s="170"/>
      <c r="J244" s="200"/>
      <c r="K244" s="200"/>
      <c r="L244" s="167"/>
      <c r="M244" s="157">
        <v>0</v>
      </c>
      <c r="N244" s="157">
        <v>0</v>
      </c>
      <c r="O244" s="157">
        <v>0</v>
      </c>
      <c r="P244" s="157">
        <v>0</v>
      </c>
      <c r="Q244" s="157">
        <f t="shared" si="14"/>
        <v>0</v>
      </c>
      <c r="R244" s="157">
        <f t="shared" si="15"/>
        <v>0</v>
      </c>
      <c r="S244" s="157" t="e">
        <f t="shared" si="16"/>
        <v>#DIV/0!</v>
      </c>
    </row>
    <row r="245" spans="1:19" s="190" customFormat="1" ht="12" hidden="1" customHeight="1" x14ac:dyDescent="0.2">
      <c r="A245" s="211"/>
      <c r="B245" s="211" t="s">
        <v>669</v>
      </c>
      <c r="C245" s="211" t="s">
        <v>670</v>
      </c>
      <c r="D245" s="217"/>
      <c r="E245" s="211"/>
      <c r="F245" s="213" t="e">
        <f>+#REF!</f>
        <v>#REF!</v>
      </c>
      <c r="G245" s="211" t="s">
        <v>3</v>
      </c>
      <c r="H245" s="254"/>
      <c r="I245" s="211"/>
      <c r="J245" s="211" t="s">
        <v>189</v>
      </c>
      <c r="K245" s="211"/>
      <c r="L245" s="211" t="s">
        <v>190</v>
      </c>
      <c r="M245" s="213">
        <v>0</v>
      </c>
      <c r="N245" s="213">
        <v>0</v>
      </c>
      <c r="O245" s="213">
        <v>0</v>
      </c>
      <c r="P245" s="213">
        <v>0</v>
      </c>
      <c r="Q245" s="213">
        <f t="shared" si="14"/>
        <v>0</v>
      </c>
      <c r="R245" s="213">
        <f t="shared" si="15"/>
        <v>0</v>
      </c>
      <c r="S245" s="213" t="e">
        <f t="shared" si="16"/>
        <v>#DIV/0!</v>
      </c>
    </row>
    <row r="246" spans="1:19" ht="12" hidden="1" customHeight="1" x14ac:dyDescent="0.3">
      <c r="A246" s="167"/>
      <c r="B246" s="195"/>
      <c r="C246" s="201"/>
      <c r="D246" s="167"/>
      <c r="E246" s="167"/>
      <c r="F246" s="157"/>
      <c r="G246" s="199"/>
      <c r="H246" s="247"/>
      <c r="I246" s="199"/>
      <c r="J246" s="199"/>
      <c r="K246" s="199"/>
      <c r="L246" s="192"/>
      <c r="M246" s="157">
        <v>0</v>
      </c>
      <c r="N246" s="157">
        <v>0</v>
      </c>
      <c r="O246" s="157">
        <v>0</v>
      </c>
      <c r="P246" s="157">
        <v>0</v>
      </c>
      <c r="Q246" s="157">
        <f t="shared" si="14"/>
        <v>0</v>
      </c>
      <c r="R246" s="157">
        <f t="shared" si="15"/>
        <v>0</v>
      </c>
      <c r="S246" s="157" t="e">
        <f t="shared" si="16"/>
        <v>#DIV/0!</v>
      </c>
    </row>
    <row r="247" spans="1:19" ht="12" hidden="1" customHeight="1" x14ac:dyDescent="0.3">
      <c r="A247" s="167"/>
      <c r="B247" s="155"/>
      <c r="C247" s="194" t="s">
        <v>671</v>
      </c>
      <c r="D247" s="167" t="s">
        <v>672</v>
      </c>
      <c r="E247" s="167"/>
      <c r="F247" s="157"/>
      <c r="G247" s="194" t="s">
        <v>671</v>
      </c>
      <c r="H247" s="245"/>
      <c r="I247" s="194"/>
      <c r="J247" s="200" t="s">
        <v>191</v>
      </c>
      <c r="K247" s="200"/>
      <c r="L247" s="167" t="s">
        <v>192</v>
      </c>
      <c r="M247" s="157">
        <v>0</v>
      </c>
      <c r="N247" s="157">
        <v>0</v>
      </c>
      <c r="O247" s="157">
        <v>0</v>
      </c>
      <c r="P247" s="157">
        <v>0</v>
      </c>
      <c r="Q247" s="157">
        <f t="shared" si="14"/>
        <v>0</v>
      </c>
      <c r="R247" s="157">
        <f t="shared" si="15"/>
        <v>0</v>
      </c>
      <c r="S247" s="157" t="e">
        <f t="shared" si="16"/>
        <v>#DIV/0!</v>
      </c>
    </row>
    <row r="248" spans="1:19" ht="12" hidden="1" customHeight="1" x14ac:dyDescent="0.3">
      <c r="A248" s="167"/>
      <c r="B248" s="155"/>
      <c r="C248" s="194" t="s">
        <v>673</v>
      </c>
      <c r="D248" s="167" t="s">
        <v>674</v>
      </c>
      <c r="E248" s="167"/>
      <c r="F248" s="157"/>
      <c r="G248" s="194" t="s">
        <v>673</v>
      </c>
      <c r="H248" s="245"/>
      <c r="I248" s="194"/>
      <c r="J248" s="200" t="s">
        <v>675</v>
      </c>
      <c r="K248" s="200"/>
      <c r="L248" s="167" t="s">
        <v>676</v>
      </c>
      <c r="M248" s="157">
        <v>0</v>
      </c>
      <c r="N248" s="157">
        <v>0</v>
      </c>
      <c r="O248" s="157">
        <v>0</v>
      </c>
      <c r="P248" s="157">
        <v>0</v>
      </c>
      <c r="Q248" s="157">
        <f t="shared" si="14"/>
        <v>0</v>
      </c>
      <c r="R248" s="157">
        <f t="shared" si="15"/>
        <v>0</v>
      </c>
      <c r="S248" s="157" t="e">
        <f t="shared" si="16"/>
        <v>#DIV/0!</v>
      </c>
    </row>
    <row r="249" spans="1:19" ht="12" hidden="1" customHeight="1" x14ac:dyDescent="0.3">
      <c r="A249" s="167"/>
      <c r="B249" s="155"/>
      <c r="C249" s="167"/>
      <c r="D249" s="167"/>
      <c r="E249" s="167"/>
      <c r="F249" s="157"/>
      <c r="G249" s="194" t="s">
        <v>673</v>
      </c>
      <c r="H249" s="245"/>
      <c r="I249" s="194"/>
      <c r="J249" s="200" t="s">
        <v>677</v>
      </c>
      <c r="K249" s="200"/>
      <c r="L249" s="167" t="s">
        <v>678</v>
      </c>
      <c r="M249" s="157">
        <v>0</v>
      </c>
      <c r="N249" s="157">
        <v>0</v>
      </c>
      <c r="O249" s="157">
        <v>0</v>
      </c>
      <c r="P249" s="157">
        <v>0</v>
      </c>
      <c r="Q249" s="157">
        <f t="shared" si="14"/>
        <v>0</v>
      </c>
      <c r="R249" s="157">
        <f t="shared" si="15"/>
        <v>0</v>
      </c>
      <c r="S249" s="157" t="e">
        <f t="shared" si="16"/>
        <v>#DIV/0!</v>
      </c>
    </row>
    <row r="250" spans="1:19" ht="12" hidden="1" customHeight="1" x14ac:dyDescent="0.3">
      <c r="A250" s="167"/>
      <c r="B250" s="167"/>
      <c r="C250" s="167"/>
      <c r="D250" s="167"/>
      <c r="E250" s="167"/>
      <c r="F250" s="157"/>
      <c r="G250" s="194" t="s">
        <v>673</v>
      </c>
      <c r="H250" s="245"/>
      <c r="I250" s="194"/>
      <c r="J250" s="200" t="s">
        <v>679</v>
      </c>
      <c r="K250" s="200"/>
      <c r="L250" s="167" t="s">
        <v>680</v>
      </c>
      <c r="M250" s="157">
        <v>0</v>
      </c>
      <c r="N250" s="157">
        <v>0</v>
      </c>
      <c r="O250" s="157">
        <v>0</v>
      </c>
      <c r="P250" s="157">
        <v>0</v>
      </c>
      <c r="Q250" s="157">
        <f t="shared" si="14"/>
        <v>0</v>
      </c>
      <c r="R250" s="157">
        <f t="shared" si="15"/>
        <v>0</v>
      </c>
      <c r="S250" s="157" t="e">
        <f t="shared" si="16"/>
        <v>#DIV/0!</v>
      </c>
    </row>
    <row r="251" spans="1:19" ht="12" hidden="1" customHeight="1" x14ac:dyDescent="0.3">
      <c r="A251" s="167"/>
      <c r="B251" s="167"/>
      <c r="C251" s="167"/>
      <c r="D251" s="167"/>
      <c r="E251" s="167"/>
      <c r="F251" s="157"/>
      <c r="G251" s="194" t="s">
        <v>673</v>
      </c>
      <c r="H251" s="245"/>
      <c r="I251" s="194"/>
      <c r="J251" s="200" t="s">
        <v>681</v>
      </c>
      <c r="K251" s="200"/>
      <c r="L251" s="167" t="s">
        <v>682</v>
      </c>
      <c r="M251" s="157">
        <v>0</v>
      </c>
      <c r="N251" s="157">
        <v>0</v>
      </c>
      <c r="O251" s="157">
        <v>0</v>
      </c>
      <c r="P251" s="157">
        <v>0</v>
      </c>
      <c r="Q251" s="157">
        <f t="shared" si="14"/>
        <v>0</v>
      </c>
      <c r="R251" s="157">
        <f t="shared" si="15"/>
        <v>0</v>
      </c>
      <c r="S251" s="157" t="e">
        <f t="shared" si="16"/>
        <v>#DIV/0!</v>
      </c>
    </row>
    <row r="252" spans="1:19" ht="12" hidden="1" customHeight="1" x14ac:dyDescent="0.3">
      <c r="A252" s="167"/>
      <c r="B252" s="167"/>
      <c r="C252" s="194" t="s">
        <v>683</v>
      </c>
      <c r="D252" s="167" t="s">
        <v>684</v>
      </c>
      <c r="E252" s="167"/>
      <c r="F252" s="157"/>
      <c r="G252" s="194" t="s">
        <v>683</v>
      </c>
      <c r="H252" s="245"/>
      <c r="I252" s="194"/>
      <c r="J252" s="200" t="s">
        <v>685</v>
      </c>
      <c r="K252" s="200"/>
      <c r="L252" s="167" t="s">
        <v>684</v>
      </c>
      <c r="M252" s="157">
        <v>0</v>
      </c>
      <c r="N252" s="157">
        <v>0</v>
      </c>
      <c r="O252" s="157">
        <v>0</v>
      </c>
      <c r="P252" s="157">
        <v>0</v>
      </c>
      <c r="Q252" s="157">
        <f t="shared" si="14"/>
        <v>0</v>
      </c>
      <c r="R252" s="157">
        <f t="shared" si="15"/>
        <v>0</v>
      </c>
      <c r="S252" s="157" t="e">
        <f t="shared" si="16"/>
        <v>#DIV/0!</v>
      </c>
    </row>
    <row r="253" spans="1:19" ht="12" hidden="1" customHeight="1" x14ac:dyDescent="0.3">
      <c r="A253" s="167"/>
      <c r="B253" s="167"/>
      <c r="C253" s="194" t="s">
        <v>686</v>
      </c>
      <c r="D253" s="167" t="s">
        <v>194</v>
      </c>
      <c r="E253" s="167"/>
      <c r="F253" s="157"/>
      <c r="G253" s="194" t="s">
        <v>686</v>
      </c>
      <c r="H253" s="245"/>
      <c r="I253" s="194"/>
      <c r="J253" s="200" t="s">
        <v>193</v>
      </c>
      <c r="K253" s="200"/>
      <c r="L253" s="167" t="s">
        <v>194</v>
      </c>
      <c r="M253" s="157">
        <v>0</v>
      </c>
      <c r="N253" s="157">
        <v>0</v>
      </c>
      <c r="O253" s="157">
        <v>0</v>
      </c>
      <c r="P253" s="157">
        <v>0</v>
      </c>
      <c r="Q253" s="157">
        <f t="shared" si="14"/>
        <v>0</v>
      </c>
      <c r="R253" s="157">
        <f t="shared" si="15"/>
        <v>0</v>
      </c>
      <c r="S253" s="157" t="e">
        <f t="shared" si="16"/>
        <v>#DIV/0!</v>
      </c>
    </row>
    <row r="254" spans="1:19" ht="12" hidden="1" customHeight="1" x14ac:dyDescent="0.3">
      <c r="A254" s="167"/>
      <c r="B254" s="167"/>
      <c r="C254" s="194" t="s">
        <v>687</v>
      </c>
      <c r="D254" s="167" t="s">
        <v>688</v>
      </c>
      <c r="E254" s="167"/>
      <c r="F254" s="157"/>
      <c r="G254" s="218" t="s">
        <v>687</v>
      </c>
      <c r="H254" s="255"/>
      <c r="I254" s="218"/>
      <c r="J254" s="218" t="s">
        <v>195</v>
      </c>
      <c r="K254" s="218"/>
      <c r="L254" s="219" t="s">
        <v>689</v>
      </c>
      <c r="M254" s="220">
        <v>0</v>
      </c>
      <c r="N254" s="220">
        <v>0</v>
      </c>
      <c r="O254" s="220">
        <v>0</v>
      </c>
      <c r="P254" s="220">
        <v>0</v>
      </c>
      <c r="Q254" s="220">
        <f t="shared" si="14"/>
        <v>0</v>
      </c>
      <c r="R254" s="220">
        <f t="shared" si="15"/>
        <v>0</v>
      </c>
      <c r="S254" s="220" t="e">
        <f t="shared" si="16"/>
        <v>#DIV/0!</v>
      </c>
    </row>
    <row r="255" spans="1:19" ht="12" customHeight="1" x14ac:dyDescent="0.3">
      <c r="A255" s="167"/>
      <c r="B255" s="167"/>
      <c r="C255" s="194"/>
      <c r="D255" s="167"/>
      <c r="E255" s="167"/>
      <c r="F255" s="157"/>
      <c r="G255" s="194"/>
      <c r="H255" s="245"/>
      <c r="I255" s="194"/>
      <c r="J255" s="200"/>
      <c r="K255" s="200"/>
      <c r="L255" s="167"/>
      <c r="M255" s="157"/>
      <c r="N255" s="157"/>
      <c r="O255" s="157"/>
      <c r="P255" s="157"/>
      <c r="Q255" s="157"/>
      <c r="R255" s="157"/>
      <c r="S255" s="157"/>
    </row>
    <row r="256" spans="1:19" s="190" customFormat="1" ht="12" customHeight="1" x14ac:dyDescent="0.2">
      <c r="A256" s="187"/>
      <c r="B256" s="188" t="s">
        <v>690</v>
      </c>
      <c r="C256" s="187" t="s">
        <v>691</v>
      </c>
      <c r="D256" s="187"/>
      <c r="E256" s="188"/>
      <c r="F256" s="197" t="s">
        <v>864</v>
      </c>
      <c r="G256" s="198" t="s">
        <v>3</v>
      </c>
      <c r="H256" s="252">
        <f>+H258</f>
        <v>94626.68</v>
      </c>
      <c r="I256" s="187"/>
      <c r="J256" s="187"/>
      <c r="K256" s="187"/>
      <c r="L256" s="187"/>
      <c r="M256" s="197">
        <f>+M258+M276</f>
        <v>3240000</v>
      </c>
      <c r="N256" s="197">
        <f>+N258+N276</f>
        <v>267771.81</v>
      </c>
      <c r="O256" s="197">
        <f>+O258+O276</f>
        <v>94626.68</v>
      </c>
      <c r="P256" s="197">
        <f>+P258+P276</f>
        <v>0</v>
      </c>
      <c r="Q256" s="197">
        <f t="shared" si="14"/>
        <v>362398.49</v>
      </c>
      <c r="R256" s="197">
        <f t="shared" si="15"/>
        <v>2877601.51</v>
      </c>
      <c r="S256" s="197">
        <f t="shared" si="16"/>
        <v>11.185138580246914</v>
      </c>
    </row>
    <row r="257" spans="1:19" ht="12" customHeight="1" x14ac:dyDescent="0.3">
      <c r="A257" s="167"/>
      <c r="B257" s="195"/>
      <c r="C257" s="201"/>
      <c r="D257" s="167"/>
      <c r="E257" s="167"/>
      <c r="F257" s="157"/>
      <c r="G257" s="200"/>
      <c r="H257" s="248"/>
      <c r="I257" s="200"/>
      <c r="J257" s="170"/>
      <c r="K257" s="170"/>
      <c r="L257" s="167"/>
      <c r="M257" s="157"/>
      <c r="N257" s="157"/>
      <c r="O257" s="157"/>
      <c r="P257" s="157"/>
      <c r="Q257" s="157"/>
      <c r="R257" s="157"/>
      <c r="S257" s="157"/>
    </row>
    <row r="258" spans="1:19" s="190" customFormat="1" ht="12" customHeight="1" x14ac:dyDescent="0.2">
      <c r="A258" s="187"/>
      <c r="B258" s="187"/>
      <c r="C258" s="188" t="s">
        <v>692</v>
      </c>
      <c r="D258" s="187" t="s">
        <v>693</v>
      </c>
      <c r="E258" s="188"/>
      <c r="F258" s="197"/>
      <c r="G258" s="221" t="s">
        <v>692</v>
      </c>
      <c r="H258" s="252">
        <f>+O258</f>
        <v>94626.68</v>
      </c>
      <c r="I258" s="187"/>
      <c r="J258" s="187" t="s">
        <v>174</v>
      </c>
      <c r="K258" s="187"/>
      <c r="L258" s="187" t="s">
        <v>175</v>
      </c>
      <c r="M258" s="197">
        <f>SUM(M259:M266)</f>
        <v>3240000</v>
      </c>
      <c r="N258" s="197">
        <f>SUM(N259:N266)</f>
        <v>267771.81</v>
      </c>
      <c r="O258" s="197">
        <f>SUM(O259:O266)</f>
        <v>94626.68</v>
      </c>
      <c r="P258" s="197">
        <f>SUM(P259:P266)</f>
        <v>0</v>
      </c>
      <c r="Q258" s="197">
        <f t="shared" si="14"/>
        <v>362398.49</v>
      </c>
      <c r="R258" s="197">
        <f t="shared" si="15"/>
        <v>2877601.51</v>
      </c>
      <c r="S258" s="197">
        <f t="shared" si="16"/>
        <v>11.185138580246914</v>
      </c>
    </row>
    <row r="259" spans="1:19" ht="12" hidden="1" customHeight="1" x14ac:dyDescent="0.3">
      <c r="A259" s="167"/>
      <c r="B259" s="167"/>
      <c r="C259" s="194"/>
      <c r="D259" s="167"/>
      <c r="E259" s="167"/>
      <c r="F259" s="157"/>
      <c r="G259" s="200" t="s">
        <v>692</v>
      </c>
      <c r="H259" s="248"/>
      <c r="I259" s="200"/>
      <c r="J259" s="200" t="s">
        <v>286</v>
      </c>
      <c r="K259" s="200"/>
      <c r="L259" s="167" t="s">
        <v>694</v>
      </c>
      <c r="M259" s="157">
        <v>0</v>
      </c>
      <c r="N259" s="157">
        <v>0</v>
      </c>
      <c r="O259" s="157"/>
      <c r="P259" s="157"/>
      <c r="Q259" s="157">
        <f t="shared" si="14"/>
        <v>0</v>
      </c>
      <c r="R259" s="157">
        <f t="shared" si="15"/>
        <v>0</v>
      </c>
      <c r="S259" s="157" t="e">
        <f t="shared" si="16"/>
        <v>#DIV/0!</v>
      </c>
    </row>
    <row r="260" spans="1:19" ht="12" hidden="1" customHeight="1" x14ac:dyDescent="0.3">
      <c r="A260" s="167"/>
      <c r="B260" s="167"/>
      <c r="C260" s="194"/>
      <c r="D260" s="167"/>
      <c r="E260" s="167"/>
      <c r="F260" s="157"/>
      <c r="G260" s="200" t="s">
        <v>692</v>
      </c>
      <c r="H260" s="248"/>
      <c r="I260" s="200"/>
      <c r="J260" s="200" t="s">
        <v>176</v>
      </c>
      <c r="K260" s="200"/>
      <c r="L260" s="167" t="s">
        <v>695</v>
      </c>
      <c r="M260" s="157">
        <v>0</v>
      </c>
      <c r="N260" s="157">
        <v>0</v>
      </c>
      <c r="O260" s="157"/>
      <c r="P260" s="157"/>
      <c r="Q260" s="157">
        <f t="shared" si="14"/>
        <v>0</v>
      </c>
      <c r="R260" s="157">
        <f t="shared" si="15"/>
        <v>0</v>
      </c>
      <c r="S260" s="157" t="e">
        <f t="shared" si="16"/>
        <v>#DIV/0!</v>
      </c>
    </row>
    <row r="261" spans="1:19" x14ac:dyDescent="0.3">
      <c r="A261" s="167"/>
      <c r="B261" s="167"/>
      <c r="C261" s="194"/>
      <c r="D261" s="167"/>
      <c r="E261" s="167"/>
      <c r="F261" s="157"/>
      <c r="G261" s="200" t="s">
        <v>692</v>
      </c>
      <c r="H261" s="248"/>
      <c r="I261" s="200"/>
      <c r="J261" s="200" t="s">
        <v>178</v>
      </c>
      <c r="K261" s="200"/>
      <c r="L261" s="167" t="s">
        <v>696</v>
      </c>
      <c r="M261" s="157">
        <f>+'PROGRAMA 02 '!F172</f>
        <v>140000</v>
      </c>
      <c r="N261" s="157">
        <f>+'PROGRAMA 02 '!G172</f>
        <v>0</v>
      </c>
      <c r="O261" s="157">
        <f>+'PROGRAMA 02 '!H172</f>
        <v>94626.68</v>
      </c>
      <c r="P261" s="157">
        <f>+'PROGRAMA 02 '!I172</f>
        <v>0</v>
      </c>
      <c r="Q261" s="157">
        <f>+'PROGRAMA 02 '!J172</f>
        <v>94626.68</v>
      </c>
      <c r="R261" s="157">
        <f t="shared" si="15"/>
        <v>45373.320000000007</v>
      </c>
      <c r="S261" s="157">
        <f t="shared" si="16"/>
        <v>67.590485714285705</v>
      </c>
    </row>
    <row r="262" spans="1:19" ht="12" hidden="1" customHeight="1" x14ac:dyDescent="0.3">
      <c r="A262" s="167"/>
      <c r="B262" s="167"/>
      <c r="C262" s="194"/>
      <c r="D262" s="167"/>
      <c r="E262" s="167"/>
      <c r="F262" s="157"/>
      <c r="G262" s="200" t="s">
        <v>692</v>
      </c>
      <c r="H262" s="248"/>
      <c r="I262" s="200"/>
      <c r="J262" s="200" t="s">
        <v>180</v>
      </c>
      <c r="K262" s="200"/>
      <c r="L262" s="167" t="s">
        <v>697</v>
      </c>
      <c r="M262" s="157">
        <v>0</v>
      </c>
      <c r="N262" s="157">
        <v>0</v>
      </c>
      <c r="O262" s="157">
        <v>0</v>
      </c>
      <c r="P262" s="157">
        <v>0</v>
      </c>
      <c r="Q262" s="157">
        <f t="shared" si="14"/>
        <v>0</v>
      </c>
      <c r="R262" s="157">
        <f t="shared" si="15"/>
        <v>0</v>
      </c>
      <c r="S262" s="157" t="e">
        <f t="shared" si="16"/>
        <v>#DIV/0!</v>
      </c>
    </row>
    <row r="263" spans="1:19" ht="12" customHeight="1" x14ac:dyDescent="0.3">
      <c r="A263" s="167"/>
      <c r="B263" s="167"/>
      <c r="C263" s="194"/>
      <c r="D263" s="167"/>
      <c r="E263" s="167"/>
      <c r="F263" s="157"/>
      <c r="G263" s="200" t="s">
        <v>692</v>
      </c>
      <c r="H263" s="248"/>
      <c r="I263" s="200"/>
      <c r="J263" s="200" t="s">
        <v>182</v>
      </c>
      <c r="K263" s="200"/>
      <c r="L263" s="167" t="s">
        <v>698</v>
      </c>
      <c r="M263" s="157">
        <f>+'PROGRAMA 02 '!F174</f>
        <v>3100000</v>
      </c>
      <c r="N263" s="157">
        <f>+'PROGRAMA 02 '!G174</f>
        <v>267771.81</v>
      </c>
      <c r="O263" s="157">
        <f>+'PROGRAMA 02 '!H174</f>
        <v>0</v>
      </c>
      <c r="P263" s="157">
        <f>+'PROGRAMA 02 '!I174</f>
        <v>0</v>
      </c>
      <c r="Q263" s="157">
        <f>+'PROGRAMA 02 '!J174</f>
        <v>267771.81</v>
      </c>
      <c r="R263" s="157">
        <f t="shared" si="15"/>
        <v>2832228.19</v>
      </c>
      <c r="S263" s="157">
        <f t="shared" si="16"/>
        <v>8.6378003225806452</v>
      </c>
    </row>
    <row r="264" spans="1:19" ht="12" hidden="1" customHeight="1" x14ac:dyDescent="0.3">
      <c r="A264" s="167"/>
      <c r="B264" s="167"/>
      <c r="C264" s="194"/>
      <c r="D264" s="167"/>
      <c r="E264" s="167"/>
      <c r="F264" s="157"/>
      <c r="G264" s="200" t="s">
        <v>692</v>
      </c>
      <c r="H264" s="248"/>
      <c r="I264" s="200"/>
      <c r="J264" s="200" t="s">
        <v>184</v>
      </c>
      <c r="K264" s="200"/>
      <c r="L264" s="167" t="s">
        <v>699</v>
      </c>
      <c r="M264" s="157">
        <v>0</v>
      </c>
      <c r="N264" s="157">
        <v>0</v>
      </c>
      <c r="O264" s="157"/>
      <c r="P264" s="157"/>
      <c r="Q264" s="157">
        <f t="shared" si="14"/>
        <v>0</v>
      </c>
      <c r="R264" s="157">
        <f t="shared" si="15"/>
        <v>0</v>
      </c>
      <c r="S264" s="157" t="e">
        <f t="shared" si="16"/>
        <v>#DIV/0!</v>
      </c>
    </row>
    <row r="265" spans="1:19" ht="12" hidden="1" customHeight="1" x14ac:dyDescent="0.3">
      <c r="A265" s="167"/>
      <c r="B265" s="167"/>
      <c r="C265" s="194"/>
      <c r="D265" s="167"/>
      <c r="E265" s="167"/>
      <c r="F265" s="157"/>
      <c r="G265" s="200" t="s">
        <v>692</v>
      </c>
      <c r="H265" s="248"/>
      <c r="I265" s="200"/>
      <c r="J265" s="200" t="s">
        <v>186</v>
      </c>
      <c r="K265" s="200"/>
      <c r="L265" s="167" t="s">
        <v>700</v>
      </c>
      <c r="M265" s="157">
        <v>0</v>
      </c>
      <c r="N265" s="157">
        <v>0</v>
      </c>
      <c r="O265" s="157"/>
      <c r="P265" s="157"/>
      <c r="Q265" s="157">
        <f t="shared" si="14"/>
        <v>0</v>
      </c>
      <c r="R265" s="157">
        <f t="shared" si="15"/>
        <v>0</v>
      </c>
      <c r="S265" s="157" t="e">
        <f t="shared" si="16"/>
        <v>#DIV/0!</v>
      </c>
    </row>
    <row r="266" spans="1:19" ht="12" hidden="1" customHeight="1" x14ac:dyDescent="0.3">
      <c r="A266" s="167"/>
      <c r="B266" s="167"/>
      <c r="C266" s="194"/>
      <c r="D266" s="167"/>
      <c r="E266" s="167"/>
      <c r="F266" s="157"/>
      <c r="G266" s="200" t="s">
        <v>692</v>
      </c>
      <c r="H266" s="248"/>
      <c r="I266" s="200"/>
      <c r="J266" s="200" t="s">
        <v>188</v>
      </c>
      <c r="K266" s="200"/>
      <c r="L266" s="167" t="s">
        <v>701</v>
      </c>
      <c r="M266" s="157">
        <v>0</v>
      </c>
      <c r="N266" s="157">
        <v>0</v>
      </c>
      <c r="O266" s="157"/>
      <c r="P266" s="157"/>
      <c r="Q266" s="157">
        <f t="shared" si="14"/>
        <v>0</v>
      </c>
      <c r="R266" s="157">
        <f t="shared" si="15"/>
        <v>0</v>
      </c>
      <c r="S266" s="157" t="e">
        <f t="shared" si="16"/>
        <v>#DIV/0!</v>
      </c>
    </row>
    <row r="267" spans="1:19" ht="12" hidden="1" customHeight="1" x14ac:dyDescent="0.3">
      <c r="A267" s="167"/>
      <c r="B267" s="167"/>
      <c r="C267" s="194"/>
      <c r="D267" s="167"/>
      <c r="E267" s="167"/>
      <c r="F267" s="157"/>
      <c r="G267" s="200"/>
      <c r="H267" s="248"/>
      <c r="I267" s="200"/>
      <c r="J267" s="200"/>
      <c r="K267" s="200"/>
      <c r="L267" s="167"/>
      <c r="M267" s="157">
        <v>0</v>
      </c>
      <c r="N267" s="157">
        <v>0</v>
      </c>
      <c r="O267" s="157"/>
      <c r="P267" s="157"/>
      <c r="Q267" s="157">
        <f t="shared" si="14"/>
        <v>0</v>
      </c>
      <c r="R267" s="157">
        <f t="shared" si="15"/>
        <v>0</v>
      </c>
      <c r="S267" s="157" t="e">
        <f t="shared" si="16"/>
        <v>#DIV/0!</v>
      </c>
    </row>
    <row r="268" spans="1:19" ht="12" hidden="1" customHeight="1" x14ac:dyDescent="0.3">
      <c r="A268" s="167"/>
      <c r="B268" s="167"/>
      <c r="C268" s="194"/>
      <c r="D268" s="167"/>
      <c r="E268" s="167"/>
      <c r="F268" s="157"/>
      <c r="G268" s="199" t="s">
        <v>692</v>
      </c>
      <c r="H268" s="247"/>
      <c r="I268" s="199"/>
      <c r="J268" s="199" t="s">
        <v>197</v>
      </c>
      <c r="K268" s="199"/>
      <c r="L268" s="192" t="s">
        <v>325</v>
      </c>
      <c r="M268" s="157">
        <v>0</v>
      </c>
      <c r="N268" s="157">
        <v>0</v>
      </c>
      <c r="O268" s="157"/>
      <c r="P268" s="157"/>
      <c r="Q268" s="157">
        <f t="shared" si="14"/>
        <v>0</v>
      </c>
      <c r="R268" s="157">
        <f t="shared" si="15"/>
        <v>0</v>
      </c>
      <c r="S268" s="157" t="e">
        <f t="shared" si="16"/>
        <v>#DIV/0!</v>
      </c>
    </row>
    <row r="269" spans="1:19" ht="12" hidden="1" customHeight="1" x14ac:dyDescent="0.3">
      <c r="A269" s="167"/>
      <c r="B269" s="167"/>
      <c r="C269" s="194"/>
      <c r="D269" s="167"/>
      <c r="E269" s="167"/>
      <c r="F269" s="157"/>
      <c r="G269" s="200" t="s">
        <v>692</v>
      </c>
      <c r="H269" s="248"/>
      <c r="I269" s="200"/>
      <c r="J269" s="200" t="s">
        <v>702</v>
      </c>
      <c r="K269" s="200"/>
      <c r="L269" s="167" t="s">
        <v>703</v>
      </c>
      <c r="M269" s="157">
        <v>0</v>
      </c>
      <c r="N269" s="157">
        <v>0</v>
      </c>
      <c r="O269" s="157"/>
      <c r="P269" s="157"/>
      <c r="Q269" s="157">
        <f t="shared" si="14"/>
        <v>0</v>
      </c>
      <c r="R269" s="157">
        <f t="shared" si="15"/>
        <v>0</v>
      </c>
      <c r="S269" s="157" t="e">
        <f t="shared" si="16"/>
        <v>#DIV/0!</v>
      </c>
    </row>
    <row r="270" spans="1:19" ht="12" hidden="1" customHeight="1" x14ac:dyDescent="0.3">
      <c r="A270" s="167"/>
      <c r="B270" s="167"/>
      <c r="C270" s="194"/>
      <c r="D270" s="167"/>
      <c r="E270" s="167"/>
      <c r="F270" s="157"/>
      <c r="G270" s="200" t="s">
        <v>3</v>
      </c>
      <c r="H270" s="248"/>
      <c r="I270" s="200"/>
      <c r="J270" s="200"/>
      <c r="K270" s="200"/>
      <c r="L270" s="167"/>
      <c r="M270" s="157">
        <v>0</v>
      </c>
      <c r="N270" s="157">
        <v>0</v>
      </c>
      <c r="O270" s="157"/>
      <c r="P270" s="157"/>
      <c r="Q270" s="157">
        <f t="shared" si="14"/>
        <v>0</v>
      </c>
      <c r="R270" s="157">
        <f t="shared" si="15"/>
        <v>0</v>
      </c>
      <c r="S270" s="157" t="e">
        <f t="shared" si="16"/>
        <v>#DIV/0!</v>
      </c>
    </row>
    <row r="271" spans="1:19" ht="12" hidden="1" customHeight="1" x14ac:dyDescent="0.3">
      <c r="A271" s="167"/>
      <c r="B271" s="167"/>
      <c r="C271" s="194"/>
      <c r="D271" s="167"/>
      <c r="E271" s="167"/>
      <c r="F271" s="157"/>
      <c r="G271" s="200" t="s">
        <v>3</v>
      </c>
      <c r="H271" s="248"/>
      <c r="I271" s="200"/>
      <c r="J271" s="199" t="s">
        <v>704</v>
      </c>
      <c r="K271" s="199"/>
      <c r="L271" s="192" t="s">
        <v>705</v>
      </c>
      <c r="M271" s="157">
        <v>0</v>
      </c>
      <c r="N271" s="157">
        <v>0</v>
      </c>
      <c r="O271" s="157"/>
      <c r="P271" s="157"/>
      <c r="Q271" s="157">
        <f t="shared" si="14"/>
        <v>0</v>
      </c>
      <c r="R271" s="157">
        <f t="shared" si="15"/>
        <v>0</v>
      </c>
      <c r="S271" s="157" t="e">
        <f t="shared" si="16"/>
        <v>#DIV/0!</v>
      </c>
    </row>
    <row r="272" spans="1:19" ht="12" hidden="1" customHeight="1" x14ac:dyDescent="0.3">
      <c r="A272" s="167"/>
      <c r="B272" s="167"/>
      <c r="C272" s="194" t="s">
        <v>706</v>
      </c>
      <c r="D272" s="167" t="s">
        <v>707</v>
      </c>
      <c r="E272" s="167"/>
      <c r="F272" s="157"/>
      <c r="G272" s="200" t="s">
        <v>706</v>
      </c>
      <c r="H272" s="248"/>
      <c r="I272" s="200"/>
      <c r="J272" s="200" t="s">
        <v>708</v>
      </c>
      <c r="K272" s="200"/>
      <c r="L272" s="167" t="s">
        <v>707</v>
      </c>
      <c r="M272" s="157">
        <v>0</v>
      </c>
      <c r="N272" s="157">
        <v>0</v>
      </c>
      <c r="O272" s="157"/>
      <c r="P272" s="157"/>
      <c r="Q272" s="157">
        <f t="shared" si="14"/>
        <v>0</v>
      </c>
      <c r="R272" s="157">
        <f t="shared" si="15"/>
        <v>0</v>
      </c>
      <c r="S272" s="157" t="e">
        <f t="shared" si="16"/>
        <v>#DIV/0!</v>
      </c>
    </row>
    <row r="273" spans="1:19" ht="12" hidden="1" customHeight="1" x14ac:dyDescent="0.3">
      <c r="A273" s="167"/>
      <c r="B273" s="167"/>
      <c r="C273" s="194" t="s">
        <v>709</v>
      </c>
      <c r="D273" s="167" t="s">
        <v>192</v>
      </c>
      <c r="E273" s="167"/>
      <c r="F273" s="157"/>
      <c r="G273" s="200" t="s">
        <v>709</v>
      </c>
      <c r="H273" s="248"/>
      <c r="I273" s="200"/>
      <c r="J273" s="200" t="s">
        <v>710</v>
      </c>
      <c r="K273" s="200"/>
      <c r="L273" s="167" t="s">
        <v>711</v>
      </c>
      <c r="M273" s="157">
        <v>0</v>
      </c>
      <c r="N273" s="157">
        <v>0</v>
      </c>
      <c r="O273" s="157"/>
      <c r="P273" s="157"/>
      <c r="Q273" s="157">
        <f t="shared" si="14"/>
        <v>0</v>
      </c>
      <c r="R273" s="157">
        <f t="shared" si="15"/>
        <v>0</v>
      </c>
      <c r="S273" s="157" t="e">
        <f t="shared" si="16"/>
        <v>#DIV/0!</v>
      </c>
    </row>
    <row r="274" spans="1:19" ht="12" hidden="1" customHeight="1" x14ac:dyDescent="0.3">
      <c r="A274" s="167"/>
      <c r="B274" s="167"/>
      <c r="C274" s="194"/>
      <c r="D274" s="167"/>
      <c r="E274" s="167"/>
      <c r="F274" s="157"/>
      <c r="G274" s="200" t="s">
        <v>709</v>
      </c>
      <c r="H274" s="248"/>
      <c r="I274" s="200"/>
      <c r="J274" s="200" t="s">
        <v>712</v>
      </c>
      <c r="K274" s="200"/>
      <c r="L274" s="167" t="s">
        <v>713</v>
      </c>
      <c r="M274" s="157">
        <v>0</v>
      </c>
      <c r="N274" s="157">
        <v>0</v>
      </c>
      <c r="O274" s="157"/>
      <c r="P274" s="157"/>
      <c r="Q274" s="157">
        <f t="shared" si="14"/>
        <v>0</v>
      </c>
      <c r="R274" s="157">
        <f t="shared" si="15"/>
        <v>0</v>
      </c>
      <c r="S274" s="157" t="e">
        <f t="shared" si="16"/>
        <v>#DIV/0!</v>
      </c>
    </row>
    <row r="275" spans="1:19" ht="12" hidden="1" customHeight="1" x14ac:dyDescent="0.3">
      <c r="A275" s="167"/>
      <c r="B275" s="167"/>
      <c r="C275" s="194"/>
      <c r="D275" s="167"/>
      <c r="E275" s="167"/>
      <c r="F275" s="157"/>
      <c r="G275" s="167"/>
      <c r="H275" s="245"/>
      <c r="I275" s="167"/>
      <c r="J275" s="167"/>
      <c r="K275" s="167"/>
      <c r="L275" s="167"/>
      <c r="M275" s="157">
        <v>0</v>
      </c>
      <c r="N275" s="157">
        <v>0</v>
      </c>
      <c r="O275" s="157"/>
      <c r="P275" s="157"/>
      <c r="Q275" s="157">
        <f t="shared" ref="Q275:Q338" si="17">+N275+O275</f>
        <v>0</v>
      </c>
      <c r="R275" s="157">
        <f t="shared" ref="R275:R338" si="18">+M275-P275-Q275</f>
        <v>0</v>
      </c>
      <c r="S275" s="157" t="e">
        <f t="shared" ref="S275:S338" si="19">+Q275/M275*100</f>
        <v>#DIV/0!</v>
      </c>
    </row>
    <row r="276" spans="1:19" ht="12" hidden="1" customHeight="1" x14ac:dyDescent="0.3">
      <c r="A276" s="167"/>
      <c r="B276" s="167"/>
      <c r="C276" s="194"/>
      <c r="D276" s="167"/>
      <c r="E276" s="167"/>
      <c r="F276" s="157"/>
      <c r="G276" s="170" t="s">
        <v>3</v>
      </c>
      <c r="H276" s="248"/>
      <c r="I276" s="170"/>
      <c r="J276" s="199" t="s">
        <v>197</v>
      </c>
      <c r="K276" s="199"/>
      <c r="L276" s="192" t="s">
        <v>325</v>
      </c>
      <c r="M276" s="193">
        <f>+M277</f>
        <v>0</v>
      </c>
      <c r="N276" s="193">
        <f>+N277</f>
        <v>0</v>
      </c>
      <c r="O276" s="193"/>
      <c r="P276" s="193"/>
      <c r="Q276" s="193">
        <f t="shared" si="17"/>
        <v>0</v>
      </c>
      <c r="R276" s="193">
        <f t="shared" si="18"/>
        <v>0</v>
      </c>
      <c r="S276" s="193" t="e">
        <f t="shared" si="19"/>
        <v>#DIV/0!</v>
      </c>
    </row>
    <row r="277" spans="1:19" s="190" customFormat="1" ht="12" hidden="1" customHeight="1" x14ac:dyDescent="0.2">
      <c r="A277" s="187"/>
      <c r="B277" s="187"/>
      <c r="C277" s="188" t="s">
        <v>714</v>
      </c>
      <c r="D277" s="187" t="s">
        <v>715</v>
      </c>
      <c r="E277" s="188"/>
      <c r="F277" s="197"/>
      <c r="G277" s="221" t="s">
        <v>714</v>
      </c>
      <c r="H277" s="252"/>
      <c r="I277" s="187"/>
      <c r="J277" s="187" t="s">
        <v>284</v>
      </c>
      <c r="K277" s="187"/>
      <c r="L277" s="187" t="s">
        <v>285</v>
      </c>
      <c r="M277" s="197">
        <f>+M278</f>
        <v>0</v>
      </c>
      <c r="N277" s="197">
        <f>+N278</f>
        <v>0</v>
      </c>
      <c r="O277" s="197">
        <f>+O278</f>
        <v>0</v>
      </c>
      <c r="P277" s="197">
        <f>+P278</f>
        <v>0</v>
      </c>
      <c r="Q277" s="197">
        <f t="shared" si="17"/>
        <v>0</v>
      </c>
      <c r="R277" s="197">
        <f t="shared" si="18"/>
        <v>0</v>
      </c>
      <c r="S277" s="197" t="e">
        <f t="shared" si="19"/>
        <v>#DIV/0!</v>
      </c>
    </row>
    <row r="278" spans="1:19" ht="12" hidden="1" customHeight="1" x14ac:dyDescent="0.3">
      <c r="A278" s="167"/>
      <c r="B278" s="167"/>
      <c r="C278" s="194" t="s">
        <v>716</v>
      </c>
      <c r="D278" s="167" t="s">
        <v>717</v>
      </c>
      <c r="E278" s="167"/>
      <c r="F278" s="157"/>
      <c r="G278" s="194" t="s">
        <v>716</v>
      </c>
      <c r="H278" s="245"/>
      <c r="I278" s="194"/>
      <c r="J278" s="200" t="s">
        <v>284</v>
      </c>
      <c r="K278" s="200"/>
      <c r="L278" s="167" t="s">
        <v>285</v>
      </c>
      <c r="M278" s="157">
        <v>0</v>
      </c>
      <c r="N278" s="157">
        <v>0</v>
      </c>
      <c r="O278" s="157"/>
      <c r="P278" s="157"/>
      <c r="Q278" s="157">
        <f t="shared" si="17"/>
        <v>0</v>
      </c>
      <c r="R278" s="157">
        <f t="shared" si="18"/>
        <v>0</v>
      </c>
      <c r="S278" s="157" t="e">
        <f t="shared" si="19"/>
        <v>#DIV/0!</v>
      </c>
    </row>
    <row r="279" spans="1:19" ht="12" hidden="1" customHeight="1" x14ac:dyDescent="0.3">
      <c r="A279" s="167"/>
      <c r="B279" s="167"/>
      <c r="C279" s="167"/>
      <c r="D279" s="167"/>
      <c r="E279" s="167"/>
      <c r="F279" s="157"/>
      <c r="G279" s="194" t="s">
        <v>716</v>
      </c>
      <c r="H279" s="245"/>
      <c r="I279" s="194"/>
      <c r="J279" s="200" t="s">
        <v>718</v>
      </c>
      <c r="K279" s="200"/>
      <c r="L279" s="167" t="s">
        <v>719</v>
      </c>
      <c r="M279" s="157">
        <v>0</v>
      </c>
      <c r="N279" s="157">
        <v>0</v>
      </c>
      <c r="O279" s="157"/>
      <c r="P279" s="157"/>
      <c r="Q279" s="157">
        <f t="shared" si="17"/>
        <v>0</v>
      </c>
      <c r="R279" s="157">
        <f t="shared" si="18"/>
        <v>0</v>
      </c>
      <c r="S279" s="157" t="e">
        <f t="shared" si="19"/>
        <v>#DIV/0!</v>
      </c>
    </row>
    <row r="280" spans="1:19" ht="12" hidden="1" customHeight="1" x14ac:dyDescent="0.3">
      <c r="A280" s="167"/>
      <c r="B280" s="167"/>
      <c r="C280" s="167"/>
      <c r="D280" s="167"/>
      <c r="E280" s="167"/>
      <c r="F280" s="157"/>
      <c r="G280" s="170"/>
      <c r="H280" s="248"/>
      <c r="I280" s="170"/>
      <c r="J280" s="200"/>
      <c r="K280" s="200"/>
      <c r="L280" s="167"/>
      <c r="M280" s="157">
        <v>0</v>
      </c>
      <c r="N280" s="157">
        <v>0</v>
      </c>
      <c r="O280" s="157"/>
      <c r="P280" s="157"/>
      <c r="Q280" s="157">
        <f t="shared" si="17"/>
        <v>0</v>
      </c>
      <c r="R280" s="157">
        <f t="shared" si="18"/>
        <v>0</v>
      </c>
      <c r="S280" s="157" t="e">
        <f t="shared" si="19"/>
        <v>#DIV/0!</v>
      </c>
    </row>
    <row r="281" spans="1:19" ht="12" hidden="1" customHeight="1" x14ac:dyDescent="0.3">
      <c r="A281" s="167"/>
      <c r="B281" s="167"/>
      <c r="C281" s="167"/>
      <c r="D281" s="167"/>
      <c r="E281" s="167"/>
      <c r="F281" s="157"/>
      <c r="G281" s="170"/>
      <c r="H281" s="248"/>
      <c r="I281" s="170"/>
      <c r="J281" s="200"/>
      <c r="K281" s="200"/>
      <c r="L281" s="167"/>
      <c r="M281" s="157">
        <v>0</v>
      </c>
      <c r="N281" s="157">
        <v>0</v>
      </c>
      <c r="O281" s="157"/>
      <c r="P281" s="157"/>
      <c r="Q281" s="157">
        <f t="shared" si="17"/>
        <v>0</v>
      </c>
      <c r="R281" s="157">
        <f t="shared" si="18"/>
        <v>0</v>
      </c>
      <c r="S281" s="157" t="e">
        <f t="shared" si="19"/>
        <v>#DIV/0!</v>
      </c>
    </row>
    <row r="282" spans="1:19" ht="12" hidden="1" customHeight="1" x14ac:dyDescent="0.3">
      <c r="A282" s="167"/>
      <c r="B282" s="195" t="s">
        <v>720</v>
      </c>
      <c r="C282" s="201" t="s">
        <v>721</v>
      </c>
      <c r="D282" s="167"/>
      <c r="E282" s="167"/>
      <c r="F282" s="157"/>
      <c r="G282" s="199" t="s">
        <v>720</v>
      </c>
      <c r="H282" s="247"/>
      <c r="I282" s="199"/>
      <c r="J282" s="199">
        <v>7</v>
      </c>
      <c r="K282" s="199"/>
      <c r="L282" s="209" t="s">
        <v>721</v>
      </c>
      <c r="M282" s="157">
        <v>0</v>
      </c>
      <c r="N282" s="157">
        <v>0</v>
      </c>
      <c r="O282" s="157"/>
      <c r="P282" s="157"/>
      <c r="Q282" s="157">
        <f t="shared" si="17"/>
        <v>0</v>
      </c>
      <c r="R282" s="157">
        <f t="shared" si="18"/>
        <v>0</v>
      </c>
      <c r="S282" s="157" t="e">
        <f t="shared" si="19"/>
        <v>#DIV/0!</v>
      </c>
    </row>
    <row r="283" spans="1:19" ht="12" hidden="1" customHeight="1" x14ac:dyDescent="0.3">
      <c r="A283" s="167"/>
      <c r="B283" s="167"/>
      <c r="C283" s="167"/>
      <c r="D283" s="167"/>
      <c r="E283" s="167"/>
      <c r="F283" s="157"/>
      <c r="G283" s="170"/>
      <c r="H283" s="248"/>
      <c r="I283" s="170"/>
      <c r="J283" s="200"/>
      <c r="K283" s="200"/>
      <c r="L283" s="170"/>
      <c r="M283" s="157">
        <v>0</v>
      </c>
      <c r="N283" s="157">
        <v>0</v>
      </c>
      <c r="O283" s="157"/>
      <c r="P283" s="157"/>
      <c r="Q283" s="157">
        <f t="shared" si="17"/>
        <v>0</v>
      </c>
      <c r="R283" s="157">
        <f t="shared" si="18"/>
        <v>0</v>
      </c>
      <c r="S283" s="157" t="e">
        <f t="shared" si="19"/>
        <v>#DIV/0!</v>
      </c>
    </row>
    <row r="284" spans="1:19" ht="12" hidden="1" customHeight="1" x14ac:dyDescent="0.3">
      <c r="A284" s="167"/>
      <c r="B284" s="167"/>
      <c r="C284" s="194" t="s">
        <v>722</v>
      </c>
      <c r="D284" s="167" t="s">
        <v>723</v>
      </c>
      <c r="E284" s="167"/>
      <c r="F284" s="157"/>
      <c r="G284" s="199" t="s">
        <v>722</v>
      </c>
      <c r="H284" s="247"/>
      <c r="I284" s="199"/>
      <c r="J284" s="199" t="s">
        <v>724</v>
      </c>
      <c r="K284" s="199"/>
      <c r="L284" s="192" t="s">
        <v>725</v>
      </c>
      <c r="M284" s="157">
        <v>0</v>
      </c>
      <c r="N284" s="157">
        <v>0</v>
      </c>
      <c r="O284" s="157"/>
      <c r="P284" s="157"/>
      <c r="Q284" s="157">
        <f t="shared" si="17"/>
        <v>0</v>
      </c>
      <c r="R284" s="157">
        <f t="shared" si="18"/>
        <v>0</v>
      </c>
      <c r="S284" s="157" t="e">
        <f t="shared" si="19"/>
        <v>#DIV/0!</v>
      </c>
    </row>
    <row r="285" spans="1:19" ht="12" hidden="1" customHeight="1" x14ac:dyDescent="0.3">
      <c r="A285" s="167"/>
      <c r="B285" s="167"/>
      <c r="C285" s="194"/>
      <c r="D285" s="167"/>
      <c r="E285" s="167"/>
      <c r="F285" s="157"/>
      <c r="G285" s="200" t="s">
        <v>722</v>
      </c>
      <c r="H285" s="248"/>
      <c r="I285" s="200"/>
      <c r="J285" s="200" t="s">
        <v>726</v>
      </c>
      <c r="K285" s="200"/>
      <c r="L285" s="170" t="s">
        <v>727</v>
      </c>
      <c r="M285" s="157">
        <v>0</v>
      </c>
      <c r="N285" s="157">
        <v>0</v>
      </c>
      <c r="O285" s="157"/>
      <c r="P285" s="157"/>
      <c r="Q285" s="157">
        <f t="shared" si="17"/>
        <v>0</v>
      </c>
      <c r="R285" s="157">
        <f t="shared" si="18"/>
        <v>0</v>
      </c>
      <c r="S285" s="157" t="e">
        <f t="shared" si="19"/>
        <v>#DIV/0!</v>
      </c>
    </row>
    <row r="286" spans="1:19" ht="12" hidden="1" customHeight="1" x14ac:dyDescent="0.3">
      <c r="A286" s="167"/>
      <c r="B286" s="167"/>
      <c r="C286" s="194"/>
      <c r="D286" s="167"/>
      <c r="E286" s="167"/>
      <c r="F286" s="157"/>
      <c r="G286" s="200" t="s">
        <v>722</v>
      </c>
      <c r="H286" s="248"/>
      <c r="I286" s="200"/>
      <c r="J286" s="200" t="s">
        <v>728</v>
      </c>
      <c r="K286" s="200"/>
      <c r="L286" s="170" t="s">
        <v>729</v>
      </c>
      <c r="M286" s="157">
        <v>0</v>
      </c>
      <c r="N286" s="157">
        <v>0</v>
      </c>
      <c r="O286" s="157"/>
      <c r="P286" s="157"/>
      <c r="Q286" s="157">
        <f t="shared" si="17"/>
        <v>0</v>
      </c>
      <c r="R286" s="157">
        <f t="shared" si="18"/>
        <v>0</v>
      </c>
      <c r="S286" s="157" t="e">
        <f t="shared" si="19"/>
        <v>#DIV/0!</v>
      </c>
    </row>
    <row r="287" spans="1:19" ht="12" hidden="1" customHeight="1" x14ac:dyDescent="0.3">
      <c r="A287" s="167"/>
      <c r="B287" s="167"/>
      <c r="C287" s="194"/>
      <c r="D287" s="167"/>
      <c r="E287" s="167"/>
      <c r="F287" s="157"/>
      <c r="G287" s="200" t="s">
        <v>722</v>
      </c>
      <c r="H287" s="248"/>
      <c r="I287" s="200"/>
      <c r="J287" s="200" t="s">
        <v>730</v>
      </c>
      <c r="K287" s="200"/>
      <c r="L287" s="170" t="s">
        <v>731</v>
      </c>
      <c r="M287" s="157">
        <v>0</v>
      </c>
      <c r="N287" s="157">
        <v>0</v>
      </c>
      <c r="O287" s="157"/>
      <c r="P287" s="157"/>
      <c r="Q287" s="157">
        <f t="shared" si="17"/>
        <v>0</v>
      </c>
      <c r="R287" s="157">
        <f t="shared" si="18"/>
        <v>0</v>
      </c>
      <c r="S287" s="157" t="e">
        <f t="shared" si="19"/>
        <v>#DIV/0!</v>
      </c>
    </row>
    <row r="288" spans="1:19" ht="12" hidden="1" customHeight="1" x14ac:dyDescent="0.3">
      <c r="A288" s="167"/>
      <c r="B288" s="167"/>
      <c r="C288" s="194"/>
      <c r="D288" s="167"/>
      <c r="E288" s="167"/>
      <c r="F288" s="157"/>
      <c r="G288" s="200" t="s">
        <v>722</v>
      </c>
      <c r="H288" s="248"/>
      <c r="I288" s="200"/>
      <c r="J288" s="200" t="s">
        <v>732</v>
      </c>
      <c r="K288" s="200"/>
      <c r="L288" s="170" t="s">
        <v>733</v>
      </c>
      <c r="M288" s="157">
        <v>0</v>
      </c>
      <c r="N288" s="157">
        <v>0</v>
      </c>
      <c r="O288" s="157"/>
      <c r="P288" s="157"/>
      <c r="Q288" s="157">
        <f t="shared" si="17"/>
        <v>0</v>
      </c>
      <c r="R288" s="157">
        <f t="shared" si="18"/>
        <v>0</v>
      </c>
      <c r="S288" s="157" t="e">
        <f t="shared" si="19"/>
        <v>#DIV/0!</v>
      </c>
    </row>
    <row r="289" spans="1:19" ht="12" hidden="1" customHeight="1" x14ac:dyDescent="0.3">
      <c r="A289" s="167"/>
      <c r="B289" s="167"/>
      <c r="C289" s="194"/>
      <c r="D289" s="167"/>
      <c r="E289" s="167"/>
      <c r="F289" s="157"/>
      <c r="G289" s="200" t="s">
        <v>722</v>
      </c>
      <c r="H289" s="248"/>
      <c r="I289" s="200"/>
      <c r="J289" s="200" t="s">
        <v>734</v>
      </c>
      <c r="K289" s="200"/>
      <c r="L289" s="170" t="s">
        <v>735</v>
      </c>
      <c r="M289" s="157">
        <v>0</v>
      </c>
      <c r="N289" s="157">
        <v>0</v>
      </c>
      <c r="O289" s="157"/>
      <c r="P289" s="157"/>
      <c r="Q289" s="157">
        <f t="shared" si="17"/>
        <v>0</v>
      </c>
      <c r="R289" s="157">
        <f t="shared" si="18"/>
        <v>0</v>
      </c>
      <c r="S289" s="157" t="e">
        <f t="shared" si="19"/>
        <v>#DIV/0!</v>
      </c>
    </row>
    <row r="290" spans="1:19" ht="12" hidden="1" customHeight="1" x14ac:dyDescent="0.3">
      <c r="A290" s="167"/>
      <c r="B290" s="167"/>
      <c r="C290" s="194"/>
      <c r="D290" s="167"/>
      <c r="E290" s="167"/>
      <c r="F290" s="157"/>
      <c r="G290" s="200" t="s">
        <v>722</v>
      </c>
      <c r="H290" s="248"/>
      <c r="I290" s="200"/>
      <c r="J290" s="200" t="s">
        <v>736</v>
      </c>
      <c r="K290" s="200"/>
      <c r="L290" s="170" t="s">
        <v>737</v>
      </c>
      <c r="M290" s="157">
        <v>0</v>
      </c>
      <c r="N290" s="157">
        <v>0</v>
      </c>
      <c r="O290" s="157"/>
      <c r="P290" s="157"/>
      <c r="Q290" s="157">
        <f t="shared" si="17"/>
        <v>0</v>
      </c>
      <c r="R290" s="157">
        <f t="shared" si="18"/>
        <v>0</v>
      </c>
      <c r="S290" s="157" t="e">
        <f t="shared" si="19"/>
        <v>#DIV/0!</v>
      </c>
    </row>
    <row r="291" spans="1:19" ht="12" hidden="1" customHeight="1" x14ac:dyDescent="0.3">
      <c r="A291" s="167"/>
      <c r="B291" s="167"/>
      <c r="C291" s="194"/>
      <c r="D291" s="167"/>
      <c r="E291" s="167"/>
      <c r="F291" s="157"/>
      <c r="G291" s="200" t="s">
        <v>722</v>
      </c>
      <c r="H291" s="248"/>
      <c r="I291" s="200"/>
      <c r="J291" s="200" t="s">
        <v>738</v>
      </c>
      <c r="K291" s="200"/>
      <c r="L291" s="170" t="s">
        <v>739</v>
      </c>
      <c r="M291" s="157">
        <v>0</v>
      </c>
      <c r="N291" s="157">
        <v>0</v>
      </c>
      <c r="O291" s="157"/>
      <c r="P291" s="157"/>
      <c r="Q291" s="157">
        <f t="shared" si="17"/>
        <v>0</v>
      </c>
      <c r="R291" s="157">
        <f t="shared" si="18"/>
        <v>0</v>
      </c>
      <c r="S291" s="157" t="e">
        <f t="shared" si="19"/>
        <v>#DIV/0!</v>
      </c>
    </row>
    <row r="292" spans="1:19" s="167" customFormat="1" ht="12" hidden="1" customHeight="1" x14ac:dyDescent="0.2">
      <c r="C292" s="194"/>
      <c r="F292" s="157"/>
      <c r="G292" s="170"/>
      <c r="H292" s="248"/>
      <c r="I292" s="170"/>
      <c r="J292" s="200"/>
      <c r="K292" s="200"/>
      <c r="L292" s="170"/>
      <c r="M292" s="157">
        <v>0</v>
      </c>
      <c r="N292" s="157">
        <v>0</v>
      </c>
      <c r="O292" s="157"/>
      <c r="P292" s="157"/>
      <c r="Q292" s="157">
        <f t="shared" si="17"/>
        <v>0</v>
      </c>
      <c r="R292" s="157">
        <f t="shared" si="18"/>
        <v>0</v>
      </c>
      <c r="S292" s="157" t="e">
        <f t="shared" si="19"/>
        <v>#DIV/0!</v>
      </c>
    </row>
    <row r="293" spans="1:19" ht="12" hidden="1" customHeight="1" x14ac:dyDescent="0.3">
      <c r="A293" s="167"/>
      <c r="B293" s="167"/>
      <c r="C293" s="194" t="s">
        <v>740</v>
      </c>
      <c r="D293" s="167" t="s">
        <v>741</v>
      </c>
      <c r="E293" s="167"/>
      <c r="F293" s="157"/>
      <c r="G293" s="195" t="s">
        <v>740</v>
      </c>
      <c r="H293" s="246"/>
      <c r="I293" s="195"/>
      <c r="J293" s="199" t="s">
        <v>742</v>
      </c>
      <c r="K293" s="199"/>
      <c r="L293" s="192" t="s">
        <v>743</v>
      </c>
      <c r="M293" s="157">
        <v>0</v>
      </c>
      <c r="N293" s="157">
        <v>0</v>
      </c>
      <c r="O293" s="157"/>
      <c r="P293" s="157"/>
      <c r="Q293" s="157">
        <f t="shared" si="17"/>
        <v>0</v>
      </c>
      <c r="R293" s="157">
        <f t="shared" si="18"/>
        <v>0</v>
      </c>
      <c r="S293" s="157" t="e">
        <f t="shared" si="19"/>
        <v>#DIV/0!</v>
      </c>
    </row>
    <row r="294" spans="1:19" ht="12" hidden="1" customHeight="1" x14ac:dyDescent="0.3">
      <c r="A294" s="167"/>
      <c r="B294" s="167"/>
      <c r="C294" s="194"/>
      <c r="D294" s="167" t="s">
        <v>3</v>
      </c>
      <c r="E294" s="167"/>
      <c r="F294" s="157"/>
      <c r="G294" s="194" t="s">
        <v>740</v>
      </c>
      <c r="H294" s="245"/>
      <c r="I294" s="194"/>
      <c r="J294" s="200" t="s">
        <v>744</v>
      </c>
      <c r="K294" s="200"/>
      <c r="L294" s="170" t="s">
        <v>745</v>
      </c>
      <c r="M294" s="157">
        <v>0</v>
      </c>
      <c r="N294" s="157">
        <v>0</v>
      </c>
      <c r="O294" s="157"/>
      <c r="P294" s="157"/>
      <c r="Q294" s="157">
        <f t="shared" si="17"/>
        <v>0</v>
      </c>
      <c r="R294" s="157">
        <f t="shared" si="18"/>
        <v>0</v>
      </c>
      <c r="S294" s="157" t="e">
        <f t="shared" si="19"/>
        <v>#DIV/0!</v>
      </c>
    </row>
    <row r="295" spans="1:19" ht="12" hidden="1" customHeight="1" x14ac:dyDescent="0.3">
      <c r="A295" s="167"/>
      <c r="B295" s="167"/>
      <c r="C295" s="194"/>
      <c r="D295" s="167"/>
      <c r="E295" s="167"/>
      <c r="F295" s="157"/>
      <c r="G295" s="194" t="s">
        <v>740</v>
      </c>
      <c r="H295" s="245"/>
      <c r="I295" s="194"/>
      <c r="J295" s="199" t="s">
        <v>746</v>
      </c>
      <c r="K295" s="199"/>
      <c r="L295" s="192" t="s">
        <v>747</v>
      </c>
      <c r="M295" s="157">
        <v>0</v>
      </c>
      <c r="N295" s="157">
        <v>0</v>
      </c>
      <c r="O295" s="157"/>
      <c r="P295" s="157"/>
      <c r="Q295" s="157">
        <f t="shared" si="17"/>
        <v>0</v>
      </c>
      <c r="R295" s="157">
        <f t="shared" si="18"/>
        <v>0</v>
      </c>
      <c r="S295" s="157" t="e">
        <f t="shared" si="19"/>
        <v>#DIV/0!</v>
      </c>
    </row>
    <row r="296" spans="1:19" ht="12" hidden="1" customHeight="1" x14ac:dyDescent="0.3">
      <c r="A296" s="167"/>
      <c r="B296" s="167"/>
      <c r="C296" s="194"/>
      <c r="D296" s="167"/>
      <c r="E296" s="167"/>
      <c r="F296" s="168"/>
      <c r="G296" s="194" t="s">
        <v>740</v>
      </c>
      <c r="H296" s="245"/>
      <c r="I296" s="194"/>
      <c r="J296" s="200" t="s">
        <v>748</v>
      </c>
      <c r="K296" s="200"/>
      <c r="L296" s="170" t="s">
        <v>749</v>
      </c>
      <c r="M296" s="157">
        <v>0</v>
      </c>
      <c r="N296" s="157">
        <v>0</v>
      </c>
      <c r="O296" s="157"/>
      <c r="P296" s="157"/>
      <c r="Q296" s="157">
        <f t="shared" si="17"/>
        <v>0</v>
      </c>
      <c r="R296" s="157">
        <f t="shared" si="18"/>
        <v>0</v>
      </c>
      <c r="S296" s="157" t="e">
        <f t="shared" si="19"/>
        <v>#DIV/0!</v>
      </c>
    </row>
    <row r="297" spans="1:19" ht="12" hidden="1" customHeight="1" x14ac:dyDescent="0.3">
      <c r="A297" s="167"/>
      <c r="B297" s="167"/>
      <c r="C297" s="194"/>
      <c r="D297" s="167"/>
      <c r="E297" s="167"/>
      <c r="F297" s="168"/>
      <c r="G297" s="194" t="s">
        <v>740</v>
      </c>
      <c r="H297" s="245"/>
      <c r="I297" s="194"/>
      <c r="J297" s="200" t="s">
        <v>750</v>
      </c>
      <c r="K297" s="200"/>
      <c r="L297" s="170" t="s">
        <v>751</v>
      </c>
      <c r="M297" s="157">
        <v>0</v>
      </c>
      <c r="N297" s="157">
        <v>0</v>
      </c>
      <c r="O297" s="157"/>
      <c r="P297" s="157"/>
      <c r="Q297" s="157">
        <f t="shared" si="17"/>
        <v>0</v>
      </c>
      <c r="R297" s="157">
        <f t="shared" si="18"/>
        <v>0</v>
      </c>
      <c r="S297" s="157" t="e">
        <f t="shared" si="19"/>
        <v>#DIV/0!</v>
      </c>
    </row>
    <row r="298" spans="1:19" ht="12" hidden="1" customHeight="1" x14ac:dyDescent="0.3">
      <c r="A298" s="167"/>
      <c r="B298" s="167"/>
      <c r="C298" s="194"/>
      <c r="D298" s="167"/>
      <c r="E298" s="167"/>
      <c r="F298" s="157"/>
      <c r="G298" s="194" t="s">
        <v>740</v>
      </c>
      <c r="H298" s="245"/>
      <c r="I298" s="194"/>
      <c r="J298" s="200" t="s">
        <v>752</v>
      </c>
      <c r="K298" s="200"/>
      <c r="L298" s="170" t="s">
        <v>753</v>
      </c>
      <c r="M298" s="157">
        <v>0</v>
      </c>
      <c r="N298" s="157">
        <v>0</v>
      </c>
      <c r="O298" s="157"/>
      <c r="P298" s="157"/>
      <c r="Q298" s="157">
        <f t="shared" si="17"/>
        <v>0</v>
      </c>
      <c r="R298" s="157">
        <f t="shared" si="18"/>
        <v>0</v>
      </c>
      <c r="S298" s="157" t="e">
        <f t="shared" si="19"/>
        <v>#DIV/0!</v>
      </c>
    </row>
    <row r="299" spans="1:19" ht="12" hidden="1" customHeight="1" x14ac:dyDescent="0.3">
      <c r="A299" s="167"/>
      <c r="B299" s="167"/>
      <c r="C299" s="194"/>
      <c r="D299" s="167" t="s">
        <v>3</v>
      </c>
      <c r="E299" s="167"/>
      <c r="F299" s="157"/>
      <c r="G299" s="194" t="s">
        <v>740</v>
      </c>
      <c r="H299" s="245"/>
      <c r="I299" s="194"/>
      <c r="J299" s="200" t="s">
        <v>754</v>
      </c>
      <c r="K299" s="200"/>
      <c r="L299" s="170" t="s">
        <v>755</v>
      </c>
      <c r="M299" s="157">
        <v>0</v>
      </c>
      <c r="N299" s="157">
        <v>0</v>
      </c>
      <c r="O299" s="157"/>
      <c r="P299" s="157"/>
      <c r="Q299" s="157">
        <f t="shared" si="17"/>
        <v>0</v>
      </c>
      <c r="R299" s="157">
        <f t="shared" si="18"/>
        <v>0</v>
      </c>
      <c r="S299" s="157" t="e">
        <f t="shared" si="19"/>
        <v>#DIV/0!</v>
      </c>
    </row>
    <row r="300" spans="1:19" ht="12" hidden="1" customHeight="1" x14ac:dyDescent="0.3">
      <c r="A300" s="167"/>
      <c r="B300" s="167"/>
      <c r="C300" s="194"/>
      <c r="D300" s="167"/>
      <c r="E300" s="167"/>
      <c r="F300" s="157"/>
      <c r="G300" s="194" t="s">
        <v>740</v>
      </c>
      <c r="H300" s="245"/>
      <c r="I300" s="194"/>
      <c r="J300" s="199" t="s">
        <v>756</v>
      </c>
      <c r="K300" s="199"/>
      <c r="L300" s="192" t="s">
        <v>757</v>
      </c>
      <c r="M300" s="157">
        <v>0</v>
      </c>
      <c r="N300" s="157">
        <v>0</v>
      </c>
      <c r="O300" s="157"/>
      <c r="P300" s="157"/>
      <c r="Q300" s="157">
        <f t="shared" si="17"/>
        <v>0</v>
      </c>
      <c r="R300" s="157">
        <f t="shared" si="18"/>
        <v>0</v>
      </c>
      <c r="S300" s="157" t="e">
        <f t="shared" si="19"/>
        <v>#DIV/0!</v>
      </c>
    </row>
    <row r="301" spans="1:19" ht="12" hidden="1" customHeight="1" x14ac:dyDescent="0.3">
      <c r="A301" s="201" t="s">
        <v>3</v>
      </c>
      <c r="B301" s="167"/>
      <c r="C301" s="194"/>
      <c r="D301" s="167"/>
      <c r="E301" s="167"/>
      <c r="F301" s="157"/>
      <c r="G301" s="194" t="s">
        <v>740</v>
      </c>
      <c r="H301" s="245"/>
      <c r="I301" s="194"/>
      <c r="J301" s="200" t="s">
        <v>758</v>
      </c>
      <c r="K301" s="200"/>
      <c r="L301" s="170" t="s">
        <v>759</v>
      </c>
      <c r="M301" s="157">
        <v>0</v>
      </c>
      <c r="N301" s="157">
        <v>0</v>
      </c>
      <c r="O301" s="157"/>
      <c r="P301" s="157"/>
      <c r="Q301" s="157">
        <f t="shared" si="17"/>
        <v>0</v>
      </c>
      <c r="R301" s="157">
        <f t="shared" si="18"/>
        <v>0</v>
      </c>
      <c r="S301" s="157" t="e">
        <f t="shared" si="19"/>
        <v>#DIV/0!</v>
      </c>
    </row>
    <row r="302" spans="1:19" ht="12" hidden="1" customHeight="1" x14ac:dyDescent="0.3">
      <c r="A302" s="167"/>
      <c r="B302" s="167"/>
      <c r="C302" s="194"/>
      <c r="D302" s="167"/>
      <c r="E302" s="167"/>
      <c r="F302" s="157"/>
      <c r="G302" s="170"/>
      <c r="H302" s="248"/>
      <c r="I302" s="170"/>
      <c r="J302" s="200"/>
      <c r="K302" s="200"/>
      <c r="L302" s="170"/>
      <c r="M302" s="157">
        <v>0</v>
      </c>
      <c r="N302" s="157">
        <v>0</v>
      </c>
      <c r="O302" s="157"/>
      <c r="P302" s="157"/>
      <c r="Q302" s="157">
        <f t="shared" si="17"/>
        <v>0</v>
      </c>
      <c r="R302" s="157">
        <f t="shared" si="18"/>
        <v>0</v>
      </c>
      <c r="S302" s="157" t="e">
        <f t="shared" si="19"/>
        <v>#DIV/0!</v>
      </c>
    </row>
    <row r="303" spans="1:19" ht="12" hidden="1" customHeight="1" x14ac:dyDescent="0.3">
      <c r="A303" s="156"/>
      <c r="B303" s="156"/>
      <c r="C303" s="156"/>
      <c r="D303" s="156"/>
      <c r="E303" s="156"/>
      <c r="F303" s="157"/>
      <c r="G303" s="181"/>
      <c r="H303" s="224"/>
      <c r="I303" s="181"/>
      <c r="J303" s="181"/>
      <c r="K303" s="181"/>
      <c r="L303" s="156"/>
      <c r="M303" s="157">
        <v>0</v>
      </c>
      <c r="N303" s="157">
        <v>0</v>
      </c>
      <c r="O303" s="157"/>
      <c r="P303" s="157"/>
      <c r="Q303" s="157">
        <f t="shared" si="17"/>
        <v>0</v>
      </c>
      <c r="R303" s="157">
        <f t="shared" si="18"/>
        <v>0</v>
      </c>
      <c r="S303" s="157" t="e">
        <f t="shared" si="19"/>
        <v>#DIV/0!</v>
      </c>
    </row>
    <row r="304" spans="1:19" ht="12" hidden="1" customHeight="1" thickBot="1" x14ac:dyDescent="0.35">
      <c r="A304" s="204"/>
      <c r="B304" s="204"/>
      <c r="C304" s="204"/>
      <c r="D304" s="204"/>
      <c r="E304" s="204"/>
      <c r="F304" s="205"/>
      <c r="G304" s="207"/>
      <c r="H304" s="257"/>
      <c r="I304" s="207"/>
      <c r="J304" s="206"/>
      <c r="K304" s="206"/>
      <c r="L304" s="222"/>
      <c r="M304" s="157">
        <v>0</v>
      </c>
      <c r="N304" s="157">
        <v>0</v>
      </c>
      <c r="O304" s="157"/>
      <c r="P304" s="157"/>
      <c r="Q304" s="157">
        <f t="shared" si="17"/>
        <v>0</v>
      </c>
      <c r="R304" s="157">
        <f t="shared" si="18"/>
        <v>0</v>
      </c>
      <c r="S304" s="157" t="e">
        <f t="shared" si="19"/>
        <v>#DIV/0!</v>
      </c>
    </row>
    <row r="305" spans="1:19" ht="12" hidden="1" customHeight="1" x14ac:dyDescent="0.3">
      <c r="A305" s="167"/>
      <c r="B305" s="167"/>
      <c r="C305" s="167"/>
      <c r="D305" s="167"/>
      <c r="E305" s="167"/>
      <c r="F305" s="168"/>
      <c r="G305" s="194"/>
      <c r="H305" s="245"/>
      <c r="I305" s="194"/>
      <c r="J305" s="200"/>
      <c r="K305" s="200"/>
      <c r="L305" s="170"/>
      <c r="M305" s="157">
        <v>0</v>
      </c>
      <c r="N305" s="157">
        <v>0</v>
      </c>
      <c r="O305" s="157"/>
      <c r="P305" s="157"/>
      <c r="Q305" s="157">
        <f t="shared" si="17"/>
        <v>0</v>
      </c>
      <c r="R305" s="157">
        <f t="shared" si="18"/>
        <v>0</v>
      </c>
      <c r="S305" s="157" t="e">
        <f t="shared" si="19"/>
        <v>#DIV/0!</v>
      </c>
    </row>
    <row r="306" spans="1:19" ht="12" hidden="1" customHeight="1" x14ac:dyDescent="0.3">
      <c r="A306" s="167"/>
      <c r="B306" s="167"/>
      <c r="C306" s="194" t="s">
        <v>760</v>
      </c>
      <c r="D306" s="167" t="s">
        <v>761</v>
      </c>
      <c r="E306" s="167"/>
      <c r="F306" s="157"/>
      <c r="G306" s="195" t="s">
        <v>760</v>
      </c>
      <c r="H306" s="246"/>
      <c r="I306" s="195"/>
      <c r="J306" s="199" t="s">
        <v>762</v>
      </c>
      <c r="K306" s="199"/>
      <c r="L306" s="192" t="s">
        <v>763</v>
      </c>
      <c r="M306" s="157">
        <v>0</v>
      </c>
      <c r="N306" s="157">
        <v>0</v>
      </c>
      <c r="O306" s="157"/>
      <c r="P306" s="157"/>
      <c r="Q306" s="157">
        <f t="shared" si="17"/>
        <v>0</v>
      </c>
      <c r="R306" s="157">
        <f t="shared" si="18"/>
        <v>0</v>
      </c>
      <c r="S306" s="157" t="e">
        <f t="shared" si="19"/>
        <v>#DIV/0!</v>
      </c>
    </row>
    <row r="307" spans="1:19" ht="12" hidden="1" customHeight="1" x14ac:dyDescent="0.3">
      <c r="A307" s="167"/>
      <c r="B307" s="167"/>
      <c r="C307" s="167"/>
      <c r="D307" s="167"/>
      <c r="E307" s="167"/>
      <c r="F307" s="168"/>
      <c r="G307" s="194" t="s">
        <v>760</v>
      </c>
      <c r="H307" s="245"/>
      <c r="I307" s="194"/>
      <c r="J307" s="200" t="s">
        <v>764</v>
      </c>
      <c r="K307" s="200"/>
      <c r="L307" s="170" t="s">
        <v>765</v>
      </c>
      <c r="M307" s="157">
        <v>0</v>
      </c>
      <c r="N307" s="157">
        <v>0</v>
      </c>
      <c r="O307" s="157"/>
      <c r="P307" s="157"/>
      <c r="Q307" s="157">
        <f t="shared" si="17"/>
        <v>0</v>
      </c>
      <c r="R307" s="157">
        <f t="shared" si="18"/>
        <v>0</v>
      </c>
      <c r="S307" s="157" t="e">
        <f t="shared" si="19"/>
        <v>#DIV/0!</v>
      </c>
    </row>
    <row r="308" spans="1:19" ht="12" hidden="1" customHeight="1" x14ac:dyDescent="0.3">
      <c r="A308" s="167"/>
      <c r="B308" s="167"/>
      <c r="C308" s="167"/>
      <c r="D308" s="167"/>
      <c r="E308" s="167"/>
      <c r="F308" s="157"/>
      <c r="G308" s="194" t="s">
        <v>760</v>
      </c>
      <c r="H308" s="245"/>
      <c r="I308" s="194"/>
      <c r="J308" s="200" t="s">
        <v>766</v>
      </c>
      <c r="K308" s="200"/>
      <c r="L308" s="170" t="s">
        <v>767</v>
      </c>
      <c r="M308" s="157">
        <v>0</v>
      </c>
      <c r="N308" s="157">
        <v>0</v>
      </c>
      <c r="O308" s="157"/>
      <c r="P308" s="157"/>
      <c r="Q308" s="157">
        <f t="shared" si="17"/>
        <v>0</v>
      </c>
      <c r="R308" s="157">
        <f t="shared" si="18"/>
        <v>0</v>
      </c>
      <c r="S308" s="157" t="e">
        <f t="shared" si="19"/>
        <v>#DIV/0!</v>
      </c>
    </row>
    <row r="309" spans="1:19" ht="12" hidden="1" customHeight="1" x14ac:dyDescent="0.3">
      <c r="A309" s="167"/>
      <c r="B309" s="167"/>
      <c r="C309" s="167"/>
      <c r="D309" s="167"/>
      <c r="E309" s="167"/>
      <c r="F309" s="157"/>
      <c r="G309" s="208"/>
      <c r="H309" s="247"/>
      <c r="I309" s="208"/>
      <c r="J309" s="199"/>
      <c r="K309" s="199"/>
      <c r="L309" s="167"/>
      <c r="M309" s="157">
        <v>0</v>
      </c>
      <c r="N309" s="157">
        <v>0</v>
      </c>
      <c r="O309" s="157"/>
      <c r="P309" s="157"/>
      <c r="Q309" s="157">
        <f t="shared" si="17"/>
        <v>0</v>
      </c>
      <c r="R309" s="157">
        <f t="shared" si="18"/>
        <v>0</v>
      </c>
      <c r="S309" s="157" t="e">
        <f t="shared" si="19"/>
        <v>#DIV/0!</v>
      </c>
    </row>
    <row r="310" spans="1:19" ht="12" hidden="1" customHeight="1" x14ac:dyDescent="0.3">
      <c r="A310" s="167"/>
      <c r="B310" s="167"/>
      <c r="C310" s="167"/>
      <c r="D310" s="201"/>
      <c r="E310" s="201"/>
      <c r="F310" s="157"/>
      <c r="G310" s="170"/>
      <c r="H310" s="248"/>
      <c r="I310" s="170"/>
      <c r="J310" s="200"/>
      <c r="K310" s="200"/>
      <c r="L310" s="170"/>
      <c r="M310" s="157">
        <v>0</v>
      </c>
      <c r="N310" s="157">
        <v>0</v>
      </c>
      <c r="O310" s="157"/>
      <c r="P310" s="157"/>
      <c r="Q310" s="157">
        <f t="shared" si="17"/>
        <v>0</v>
      </c>
      <c r="R310" s="157">
        <f t="shared" si="18"/>
        <v>0</v>
      </c>
      <c r="S310" s="157" t="e">
        <f t="shared" si="19"/>
        <v>#DIV/0!</v>
      </c>
    </row>
    <row r="311" spans="1:19" ht="12" hidden="1" customHeight="1" x14ac:dyDescent="0.3">
      <c r="A311" s="195">
        <v>3</v>
      </c>
      <c r="B311" s="201" t="s">
        <v>768</v>
      </c>
      <c r="C311" s="167"/>
      <c r="D311" s="201"/>
      <c r="E311" s="201"/>
      <c r="F311" s="157"/>
      <c r="G311" s="208">
        <v>3</v>
      </c>
      <c r="H311" s="247"/>
      <c r="I311" s="208"/>
      <c r="J311" s="199">
        <v>4</v>
      </c>
      <c r="K311" s="199"/>
      <c r="L311" s="209" t="s">
        <v>769</v>
      </c>
      <c r="M311" s="157">
        <v>0</v>
      </c>
      <c r="N311" s="157">
        <v>0</v>
      </c>
      <c r="O311" s="157"/>
      <c r="P311" s="157"/>
      <c r="Q311" s="157">
        <f t="shared" si="17"/>
        <v>0</v>
      </c>
      <c r="R311" s="157">
        <f t="shared" si="18"/>
        <v>0</v>
      </c>
      <c r="S311" s="157" t="e">
        <f t="shared" si="19"/>
        <v>#DIV/0!</v>
      </c>
    </row>
    <row r="312" spans="1:19" ht="12" hidden="1" customHeight="1" x14ac:dyDescent="0.3">
      <c r="A312" s="167"/>
      <c r="B312" s="201" t="s">
        <v>3</v>
      </c>
      <c r="C312" s="201"/>
      <c r="D312" s="167"/>
      <c r="E312" s="167"/>
      <c r="F312" s="157"/>
      <c r="G312" s="170"/>
      <c r="H312" s="248"/>
      <c r="I312" s="170"/>
      <c r="J312" s="200"/>
      <c r="K312" s="200"/>
      <c r="L312" s="170"/>
      <c r="M312" s="157">
        <v>0</v>
      </c>
      <c r="N312" s="157">
        <v>0</v>
      </c>
      <c r="O312" s="157"/>
      <c r="P312" s="157"/>
      <c r="Q312" s="157">
        <f t="shared" si="17"/>
        <v>0</v>
      </c>
      <c r="R312" s="157">
        <f t="shared" si="18"/>
        <v>0</v>
      </c>
      <c r="S312" s="157" t="e">
        <f t="shared" si="19"/>
        <v>#DIV/0!</v>
      </c>
    </row>
    <row r="313" spans="1:19" ht="12" hidden="1" customHeight="1" x14ac:dyDescent="0.3">
      <c r="A313" s="167"/>
      <c r="B313" s="195" t="s">
        <v>770</v>
      </c>
      <c r="C313" s="223" t="s">
        <v>771</v>
      </c>
      <c r="D313" s="167"/>
      <c r="E313" s="156"/>
      <c r="F313" s="157"/>
      <c r="G313" s="199" t="s">
        <v>770</v>
      </c>
      <c r="H313" s="247"/>
      <c r="I313" s="199"/>
      <c r="J313" s="199" t="s">
        <v>772</v>
      </c>
      <c r="K313" s="199"/>
      <c r="L313" s="209" t="s">
        <v>773</v>
      </c>
      <c r="M313" s="157">
        <v>0</v>
      </c>
      <c r="N313" s="157">
        <v>0</v>
      </c>
      <c r="O313" s="157"/>
      <c r="P313" s="157"/>
      <c r="Q313" s="157">
        <f t="shared" si="17"/>
        <v>0</v>
      </c>
      <c r="R313" s="157">
        <f t="shared" si="18"/>
        <v>0</v>
      </c>
      <c r="S313" s="157" t="e">
        <f t="shared" si="19"/>
        <v>#DIV/0!</v>
      </c>
    </row>
    <row r="314" spans="1:19" ht="12" hidden="1" customHeight="1" x14ac:dyDescent="0.3">
      <c r="A314" s="167"/>
      <c r="B314" s="158"/>
      <c r="C314" s="167"/>
      <c r="D314" s="167"/>
      <c r="E314" s="167"/>
      <c r="F314" s="157"/>
      <c r="G314" s="200" t="s">
        <v>770</v>
      </c>
      <c r="H314" s="248"/>
      <c r="I314" s="200"/>
      <c r="J314" s="200" t="s">
        <v>774</v>
      </c>
      <c r="K314" s="200"/>
      <c r="L314" s="170" t="s">
        <v>775</v>
      </c>
      <c r="M314" s="157">
        <v>0</v>
      </c>
      <c r="N314" s="157">
        <v>0</v>
      </c>
      <c r="O314" s="157"/>
      <c r="P314" s="157"/>
      <c r="Q314" s="157">
        <f t="shared" si="17"/>
        <v>0</v>
      </c>
      <c r="R314" s="157">
        <f t="shared" si="18"/>
        <v>0</v>
      </c>
      <c r="S314" s="157" t="e">
        <f t="shared" si="19"/>
        <v>#DIV/0!</v>
      </c>
    </row>
    <row r="315" spans="1:19" ht="12" hidden="1" customHeight="1" x14ac:dyDescent="0.3">
      <c r="A315" s="167"/>
      <c r="B315" s="156"/>
      <c r="C315" s="156"/>
      <c r="D315" s="156"/>
      <c r="E315" s="167"/>
      <c r="F315" s="157"/>
      <c r="G315" s="200" t="s">
        <v>770</v>
      </c>
      <c r="H315" s="248"/>
      <c r="I315" s="200"/>
      <c r="J315" s="200" t="s">
        <v>776</v>
      </c>
      <c r="K315" s="200"/>
      <c r="L315" s="170" t="s">
        <v>777</v>
      </c>
      <c r="M315" s="157">
        <v>0</v>
      </c>
      <c r="N315" s="157">
        <v>0</v>
      </c>
      <c r="O315" s="157"/>
      <c r="P315" s="157"/>
      <c r="Q315" s="157">
        <f t="shared" si="17"/>
        <v>0</v>
      </c>
      <c r="R315" s="157">
        <f t="shared" si="18"/>
        <v>0</v>
      </c>
      <c r="S315" s="157" t="e">
        <f t="shared" si="19"/>
        <v>#DIV/0!</v>
      </c>
    </row>
    <row r="316" spans="1:19" ht="12" hidden="1" customHeight="1" x14ac:dyDescent="0.3">
      <c r="A316" s="167"/>
      <c r="B316" s="158"/>
      <c r="C316" s="167"/>
      <c r="D316" s="167"/>
      <c r="E316" s="167"/>
      <c r="F316" s="157"/>
      <c r="G316" s="200" t="s">
        <v>770</v>
      </c>
      <c r="H316" s="248"/>
      <c r="I316" s="200"/>
      <c r="J316" s="200" t="s">
        <v>778</v>
      </c>
      <c r="K316" s="200"/>
      <c r="L316" s="170" t="s">
        <v>779</v>
      </c>
      <c r="M316" s="157">
        <v>0</v>
      </c>
      <c r="N316" s="157">
        <v>0</v>
      </c>
      <c r="O316" s="157"/>
      <c r="P316" s="157"/>
      <c r="Q316" s="157">
        <f t="shared" si="17"/>
        <v>0</v>
      </c>
      <c r="R316" s="157">
        <f t="shared" si="18"/>
        <v>0</v>
      </c>
      <c r="S316" s="157" t="e">
        <f t="shared" si="19"/>
        <v>#DIV/0!</v>
      </c>
    </row>
    <row r="317" spans="1:19" ht="12" hidden="1" customHeight="1" x14ac:dyDescent="0.3">
      <c r="A317" s="167"/>
      <c r="B317" s="158"/>
      <c r="C317" s="167"/>
      <c r="D317" s="167"/>
      <c r="E317" s="167"/>
      <c r="F317" s="157"/>
      <c r="G317" s="200" t="s">
        <v>770</v>
      </c>
      <c r="H317" s="248"/>
      <c r="I317" s="200"/>
      <c r="J317" s="200" t="s">
        <v>780</v>
      </c>
      <c r="K317" s="200"/>
      <c r="L317" s="170" t="s">
        <v>781</v>
      </c>
      <c r="M317" s="157">
        <v>0</v>
      </c>
      <c r="N317" s="157">
        <v>0</v>
      </c>
      <c r="O317" s="157"/>
      <c r="P317" s="157"/>
      <c r="Q317" s="157">
        <f t="shared" si="17"/>
        <v>0</v>
      </c>
      <c r="R317" s="157">
        <f t="shared" si="18"/>
        <v>0</v>
      </c>
      <c r="S317" s="157" t="e">
        <f t="shared" si="19"/>
        <v>#DIV/0!</v>
      </c>
    </row>
    <row r="318" spans="1:19" ht="12" hidden="1" customHeight="1" x14ac:dyDescent="0.3">
      <c r="A318" s="167"/>
      <c r="B318" s="158"/>
      <c r="C318" s="167"/>
      <c r="D318" s="167"/>
      <c r="E318" s="167"/>
      <c r="F318" s="157"/>
      <c r="G318" s="200" t="s">
        <v>770</v>
      </c>
      <c r="H318" s="248"/>
      <c r="I318" s="200"/>
      <c r="J318" s="200" t="s">
        <v>782</v>
      </c>
      <c r="K318" s="200"/>
      <c r="L318" s="170" t="s">
        <v>783</v>
      </c>
      <c r="M318" s="157">
        <v>0</v>
      </c>
      <c r="N318" s="157">
        <v>0</v>
      </c>
      <c r="O318" s="157"/>
      <c r="P318" s="157"/>
      <c r="Q318" s="157">
        <f t="shared" si="17"/>
        <v>0</v>
      </c>
      <c r="R318" s="157">
        <f t="shared" si="18"/>
        <v>0</v>
      </c>
      <c r="S318" s="157" t="e">
        <f t="shared" si="19"/>
        <v>#DIV/0!</v>
      </c>
    </row>
    <row r="319" spans="1:19" ht="12" hidden="1" customHeight="1" x14ac:dyDescent="0.3">
      <c r="A319" s="167"/>
      <c r="B319" s="158"/>
      <c r="C319" s="167"/>
      <c r="D319" s="167"/>
      <c r="E319" s="167"/>
      <c r="F319" s="157"/>
      <c r="G319" s="200" t="s">
        <v>770</v>
      </c>
      <c r="H319" s="248"/>
      <c r="I319" s="200"/>
      <c r="J319" s="200" t="s">
        <v>784</v>
      </c>
      <c r="K319" s="200"/>
      <c r="L319" s="170" t="s">
        <v>785</v>
      </c>
      <c r="M319" s="157">
        <v>0</v>
      </c>
      <c r="N319" s="157">
        <v>0</v>
      </c>
      <c r="O319" s="157"/>
      <c r="P319" s="157"/>
      <c r="Q319" s="157">
        <f t="shared" si="17"/>
        <v>0</v>
      </c>
      <c r="R319" s="157">
        <f t="shared" si="18"/>
        <v>0</v>
      </c>
      <c r="S319" s="157" t="e">
        <f t="shared" si="19"/>
        <v>#DIV/0!</v>
      </c>
    </row>
    <row r="320" spans="1:19" ht="12" hidden="1" customHeight="1" x14ac:dyDescent="0.3">
      <c r="A320" s="167"/>
      <c r="B320" s="158"/>
      <c r="C320" s="167"/>
      <c r="D320" s="167"/>
      <c r="E320" s="167"/>
      <c r="F320" s="157"/>
      <c r="G320" s="200" t="s">
        <v>770</v>
      </c>
      <c r="H320" s="248"/>
      <c r="I320" s="200"/>
      <c r="J320" s="200" t="s">
        <v>786</v>
      </c>
      <c r="K320" s="200"/>
      <c r="L320" s="170" t="s">
        <v>787</v>
      </c>
      <c r="M320" s="157">
        <v>0</v>
      </c>
      <c r="N320" s="157">
        <v>0</v>
      </c>
      <c r="O320" s="157"/>
      <c r="P320" s="157"/>
      <c r="Q320" s="157">
        <f t="shared" si="17"/>
        <v>0</v>
      </c>
      <c r="R320" s="157">
        <f t="shared" si="18"/>
        <v>0</v>
      </c>
      <c r="S320" s="157" t="e">
        <f t="shared" si="19"/>
        <v>#DIV/0!</v>
      </c>
    </row>
    <row r="321" spans="1:19" ht="12" hidden="1" customHeight="1" x14ac:dyDescent="0.3">
      <c r="A321" s="167"/>
      <c r="B321" s="158"/>
      <c r="C321" s="167"/>
      <c r="D321" s="167"/>
      <c r="E321" s="167"/>
      <c r="F321" s="157"/>
      <c r="G321" s="200" t="s">
        <v>770</v>
      </c>
      <c r="H321" s="248"/>
      <c r="I321" s="200"/>
      <c r="J321" s="200" t="s">
        <v>788</v>
      </c>
      <c r="K321" s="200"/>
      <c r="L321" s="170" t="s">
        <v>789</v>
      </c>
      <c r="M321" s="157">
        <v>0</v>
      </c>
      <c r="N321" s="157">
        <v>0</v>
      </c>
      <c r="O321" s="157"/>
      <c r="P321" s="157"/>
      <c r="Q321" s="157">
        <f t="shared" si="17"/>
        <v>0</v>
      </c>
      <c r="R321" s="157">
        <f t="shared" si="18"/>
        <v>0</v>
      </c>
      <c r="S321" s="157" t="e">
        <f t="shared" si="19"/>
        <v>#DIV/0!</v>
      </c>
    </row>
    <row r="322" spans="1:19" ht="12" hidden="1" customHeight="1" x14ac:dyDescent="0.3">
      <c r="A322" s="167"/>
      <c r="B322" s="158"/>
      <c r="C322" s="167"/>
      <c r="D322" s="201"/>
      <c r="E322" s="201"/>
      <c r="F322" s="157"/>
      <c r="G322" s="170"/>
      <c r="H322" s="248"/>
      <c r="I322" s="170"/>
      <c r="J322" s="200"/>
      <c r="K322" s="200"/>
      <c r="L322" s="167"/>
      <c r="M322" s="157">
        <v>0</v>
      </c>
      <c r="N322" s="157">
        <v>0</v>
      </c>
      <c r="O322" s="157"/>
      <c r="P322" s="157"/>
      <c r="Q322" s="157">
        <f t="shared" si="17"/>
        <v>0</v>
      </c>
      <c r="R322" s="157">
        <f t="shared" si="18"/>
        <v>0</v>
      </c>
      <c r="S322" s="157" t="e">
        <f t="shared" si="19"/>
        <v>#DIV/0!</v>
      </c>
    </row>
    <row r="323" spans="1:19" ht="12" hidden="1" customHeight="1" x14ac:dyDescent="0.3">
      <c r="A323" s="167"/>
      <c r="B323" s="155" t="s">
        <v>790</v>
      </c>
      <c r="C323" s="201" t="s">
        <v>791</v>
      </c>
      <c r="D323" s="156"/>
      <c r="E323" s="167"/>
      <c r="F323" s="157"/>
      <c r="G323" s="199" t="s">
        <v>790</v>
      </c>
      <c r="H323" s="247"/>
      <c r="I323" s="199"/>
      <c r="J323" s="199" t="s">
        <v>792</v>
      </c>
      <c r="K323" s="199"/>
      <c r="L323" s="209" t="s">
        <v>791</v>
      </c>
      <c r="M323" s="157">
        <v>0</v>
      </c>
      <c r="N323" s="157">
        <v>0</v>
      </c>
      <c r="O323" s="157"/>
      <c r="P323" s="157"/>
      <c r="Q323" s="157">
        <f t="shared" si="17"/>
        <v>0</v>
      </c>
      <c r="R323" s="157">
        <f t="shared" si="18"/>
        <v>0</v>
      </c>
      <c r="S323" s="157" t="e">
        <f t="shared" si="19"/>
        <v>#DIV/0!</v>
      </c>
    </row>
    <row r="324" spans="1:19" ht="12" hidden="1" customHeight="1" x14ac:dyDescent="0.3">
      <c r="A324" s="167"/>
      <c r="B324" s="167"/>
      <c r="C324" s="167"/>
      <c r="D324" s="167"/>
      <c r="E324" s="167"/>
      <c r="F324" s="157"/>
      <c r="G324" s="200" t="s">
        <v>790</v>
      </c>
      <c r="H324" s="248"/>
      <c r="I324" s="200"/>
      <c r="J324" s="200" t="s">
        <v>793</v>
      </c>
      <c r="K324" s="200"/>
      <c r="L324" s="170" t="s">
        <v>794</v>
      </c>
      <c r="M324" s="157">
        <v>0</v>
      </c>
      <c r="N324" s="157">
        <v>0</v>
      </c>
      <c r="O324" s="157"/>
      <c r="P324" s="157"/>
      <c r="Q324" s="157">
        <f t="shared" si="17"/>
        <v>0</v>
      </c>
      <c r="R324" s="157">
        <f t="shared" si="18"/>
        <v>0</v>
      </c>
      <c r="S324" s="157" t="e">
        <f t="shared" si="19"/>
        <v>#DIV/0!</v>
      </c>
    </row>
    <row r="325" spans="1:19" ht="12" hidden="1" customHeight="1" x14ac:dyDescent="0.3">
      <c r="A325" s="167"/>
      <c r="B325" s="167"/>
      <c r="C325" s="167"/>
      <c r="D325" s="167"/>
      <c r="E325" s="167"/>
      <c r="F325" s="157"/>
      <c r="G325" s="200" t="s">
        <v>790</v>
      </c>
      <c r="H325" s="248"/>
      <c r="I325" s="200"/>
      <c r="J325" s="200" t="s">
        <v>795</v>
      </c>
      <c r="K325" s="200"/>
      <c r="L325" s="170" t="s">
        <v>796</v>
      </c>
      <c r="M325" s="157">
        <v>0</v>
      </c>
      <c r="N325" s="157">
        <v>0</v>
      </c>
      <c r="O325" s="157"/>
      <c r="P325" s="157"/>
      <c r="Q325" s="157">
        <f t="shared" si="17"/>
        <v>0</v>
      </c>
      <c r="R325" s="157">
        <f t="shared" si="18"/>
        <v>0</v>
      </c>
      <c r="S325" s="157" t="e">
        <f t="shared" si="19"/>
        <v>#DIV/0!</v>
      </c>
    </row>
    <row r="326" spans="1:19" ht="12" hidden="1" customHeight="1" x14ac:dyDescent="0.3">
      <c r="A326" s="167"/>
      <c r="B326" s="167"/>
      <c r="C326" s="167"/>
      <c r="D326" s="167"/>
      <c r="E326" s="167"/>
      <c r="F326" s="157"/>
      <c r="G326" s="200" t="s">
        <v>790</v>
      </c>
      <c r="H326" s="248"/>
      <c r="I326" s="200"/>
      <c r="J326" s="200" t="s">
        <v>797</v>
      </c>
      <c r="K326" s="200"/>
      <c r="L326" s="170" t="s">
        <v>798</v>
      </c>
      <c r="M326" s="157">
        <v>0</v>
      </c>
      <c r="N326" s="157">
        <v>0</v>
      </c>
      <c r="O326" s="157"/>
      <c r="P326" s="157"/>
      <c r="Q326" s="157">
        <f t="shared" si="17"/>
        <v>0</v>
      </c>
      <c r="R326" s="157">
        <f t="shared" si="18"/>
        <v>0</v>
      </c>
      <c r="S326" s="157" t="e">
        <f t="shared" si="19"/>
        <v>#DIV/0!</v>
      </c>
    </row>
    <row r="327" spans="1:19" ht="12" hidden="1" customHeight="1" x14ac:dyDescent="0.3">
      <c r="A327" s="167"/>
      <c r="B327" s="167"/>
      <c r="C327" s="167"/>
      <c r="D327" s="167"/>
      <c r="E327" s="167"/>
      <c r="F327" s="157"/>
      <c r="G327" s="200" t="s">
        <v>790</v>
      </c>
      <c r="H327" s="248"/>
      <c r="I327" s="200"/>
      <c r="J327" s="200" t="s">
        <v>799</v>
      </c>
      <c r="K327" s="200"/>
      <c r="L327" s="170" t="s">
        <v>800</v>
      </c>
      <c r="M327" s="157">
        <v>0</v>
      </c>
      <c r="N327" s="157">
        <v>0</v>
      </c>
      <c r="O327" s="157"/>
      <c r="P327" s="157"/>
      <c r="Q327" s="157">
        <f t="shared" si="17"/>
        <v>0</v>
      </c>
      <c r="R327" s="157">
        <f t="shared" si="18"/>
        <v>0</v>
      </c>
      <c r="S327" s="157" t="e">
        <f t="shared" si="19"/>
        <v>#DIV/0!</v>
      </c>
    </row>
    <row r="328" spans="1:19" ht="12" hidden="1" customHeight="1" x14ac:dyDescent="0.3">
      <c r="A328" s="167"/>
      <c r="B328" s="167"/>
      <c r="C328" s="167"/>
      <c r="D328" s="167"/>
      <c r="E328" s="167"/>
      <c r="F328" s="157"/>
      <c r="G328" s="200" t="s">
        <v>790</v>
      </c>
      <c r="H328" s="248"/>
      <c r="I328" s="200"/>
      <c r="J328" s="200" t="s">
        <v>801</v>
      </c>
      <c r="K328" s="200"/>
      <c r="L328" s="170" t="s">
        <v>802</v>
      </c>
      <c r="M328" s="157">
        <v>0</v>
      </c>
      <c r="N328" s="157">
        <v>0</v>
      </c>
      <c r="O328" s="157"/>
      <c r="P328" s="157"/>
      <c r="Q328" s="157">
        <f t="shared" si="17"/>
        <v>0</v>
      </c>
      <c r="R328" s="157">
        <f t="shared" si="18"/>
        <v>0</v>
      </c>
      <c r="S328" s="157" t="e">
        <f t="shared" si="19"/>
        <v>#DIV/0!</v>
      </c>
    </row>
    <row r="329" spans="1:19" ht="12" hidden="1" customHeight="1" x14ac:dyDescent="0.3">
      <c r="A329" s="167"/>
      <c r="B329" s="167"/>
      <c r="C329" s="167"/>
      <c r="D329" s="167"/>
      <c r="E329" s="167"/>
      <c r="F329" s="157"/>
      <c r="G329" s="200" t="s">
        <v>790</v>
      </c>
      <c r="H329" s="248"/>
      <c r="I329" s="200"/>
      <c r="J329" s="200" t="s">
        <v>803</v>
      </c>
      <c r="K329" s="200"/>
      <c r="L329" s="170" t="s">
        <v>804</v>
      </c>
      <c r="M329" s="157">
        <v>0</v>
      </c>
      <c r="N329" s="157">
        <v>0</v>
      </c>
      <c r="O329" s="157"/>
      <c r="P329" s="157"/>
      <c r="Q329" s="157">
        <f t="shared" si="17"/>
        <v>0</v>
      </c>
      <c r="R329" s="157">
        <f t="shared" si="18"/>
        <v>0</v>
      </c>
      <c r="S329" s="157" t="e">
        <f t="shared" si="19"/>
        <v>#DIV/0!</v>
      </c>
    </row>
    <row r="330" spans="1:19" ht="12" hidden="1" customHeight="1" x14ac:dyDescent="0.3">
      <c r="A330" s="167"/>
      <c r="B330" s="167"/>
      <c r="C330" s="167"/>
      <c r="D330" s="167"/>
      <c r="E330" s="167"/>
      <c r="F330" s="157"/>
      <c r="G330" s="200" t="s">
        <v>790</v>
      </c>
      <c r="H330" s="248"/>
      <c r="I330" s="200"/>
      <c r="J330" s="200" t="s">
        <v>805</v>
      </c>
      <c r="K330" s="200"/>
      <c r="L330" s="170" t="s">
        <v>806</v>
      </c>
      <c r="M330" s="157">
        <v>0</v>
      </c>
      <c r="N330" s="157">
        <v>0</v>
      </c>
      <c r="O330" s="157"/>
      <c r="P330" s="157"/>
      <c r="Q330" s="157">
        <f t="shared" si="17"/>
        <v>0</v>
      </c>
      <c r="R330" s="157">
        <f t="shared" si="18"/>
        <v>0</v>
      </c>
      <c r="S330" s="157" t="e">
        <f t="shared" si="19"/>
        <v>#DIV/0!</v>
      </c>
    </row>
    <row r="331" spans="1:19" ht="12" hidden="1" customHeight="1" x14ac:dyDescent="0.3">
      <c r="A331" s="167"/>
      <c r="B331" s="167"/>
      <c r="C331" s="167"/>
      <c r="D331" s="167"/>
      <c r="E331" s="167"/>
      <c r="F331" s="157"/>
      <c r="G331" s="200" t="s">
        <v>790</v>
      </c>
      <c r="H331" s="248"/>
      <c r="I331" s="200"/>
      <c r="J331" s="200" t="s">
        <v>807</v>
      </c>
      <c r="K331" s="200"/>
      <c r="L331" s="170" t="s">
        <v>808</v>
      </c>
      <c r="M331" s="157">
        <v>0</v>
      </c>
      <c r="N331" s="157">
        <v>0</v>
      </c>
      <c r="O331" s="157"/>
      <c r="P331" s="157"/>
      <c r="Q331" s="157">
        <f t="shared" si="17"/>
        <v>0</v>
      </c>
      <c r="R331" s="157">
        <f t="shared" si="18"/>
        <v>0</v>
      </c>
      <c r="S331" s="157" t="e">
        <f t="shared" si="19"/>
        <v>#DIV/0!</v>
      </c>
    </row>
    <row r="332" spans="1:19" ht="12" hidden="1" customHeight="1" x14ac:dyDescent="0.3">
      <c r="A332" s="167"/>
      <c r="B332" s="167"/>
      <c r="C332" s="167"/>
      <c r="D332" s="167"/>
      <c r="E332" s="167"/>
      <c r="F332" s="157"/>
      <c r="G332" s="170"/>
      <c r="H332" s="248"/>
      <c r="I332" s="170"/>
      <c r="J332" s="200"/>
      <c r="K332" s="200"/>
      <c r="L332" s="167"/>
      <c r="M332" s="157">
        <v>0</v>
      </c>
      <c r="N332" s="157">
        <v>0</v>
      </c>
      <c r="O332" s="157"/>
      <c r="P332" s="157"/>
      <c r="Q332" s="157">
        <f t="shared" si="17"/>
        <v>0</v>
      </c>
      <c r="R332" s="157">
        <f t="shared" si="18"/>
        <v>0</v>
      </c>
      <c r="S332" s="157" t="e">
        <f t="shared" si="19"/>
        <v>#DIV/0!</v>
      </c>
    </row>
    <row r="333" spans="1:19" ht="12" hidden="1" customHeight="1" x14ac:dyDescent="0.3">
      <c r="A333" s="167"/>
      <c r="B333" s="195" t="s">
        <v>809</v>
      </c>
      <c r="C333" s="201" t="s">
        <v>810</v>
      </c>
      <c r="D333" s="167"/>
      <c r="E333" s="167"/>
      <c r="F333" s="157"/>
      <c r="G333" s="199" t="s">
        <v>809</v>
      </c>
      <c r="H333" s="247"/>
      <c r="I333" s="199"/>
      <c r="J333" s="199">
        <v>8</v>
      </c>
      <c r="K333" s="199"/>
      <c r="L333" s="209" t="s">
        <v>811</v>
      </c>
      <c r="M333" s="157">
        <v>0</v>
      </c>
      <c r="N333" s="157">
        <v>0</v>
      </c>
      <c r="O333" s="157"/>
      <c r="P333" s="157"/>
      <c r="Q333" s="157">
        <f t="shared" si="17"/>
        <v>0</v>
      </c>
      <c r="R333" s="157">
        <f t="shared" si="18"/>
        <v>0</v>
      </c>
      <c r="S333" s="157" t="e">
        <f t="shared" si="19"/>
        <v>#DIV/0!</v>
      </c>
    </row>
    <row r="334" spans="1:19" ht="12" hidden="1" customHeight="1" x14ac:dyDescent="0.3">
      <c r="A334" s="167"/>
      <c r="B334" s="167"/>
      <c r="C334" s="167"/>
      <c r="D334" s="167"/>
      <c r="E334" s="167"/>
      <c r="F334" s="157"/>
      <c r="G334" s="170"/>
      <c r="H334" s="248"/>
      <c r="I334" s="170"/>
      <c r="J334" s="200"/>
      <c r="K334" s="200"/>
      <c r="L334" s="167"/>
      <c r="M334" s="157">
        <v>0</v>
      </c>
      <c r="N334" s="157">
        <v>0</v>
      </c>
      <c r="O334" s="157"/>
      <c r="P334" s="157"/>
      <c r="Q334" s="157">
        <f t="shared" si="17"/>
        <v>0</v>
      </c>
      <c r="R334" s="157">
        <f t="shared" si="18"/>
        <v>0</v>
      </c>
      <c r="S334" s="157" t="e">
        <f t="shared" si="19"/>
        <v>#DIV/0!</v>
      </c>
    </row>
    <row r="335" spans="1:19" ht="12" hidden="1" customHeight="1" x14ac:dyDescent="0.3">
      <c r="A335" s="167"/>
      <c r="B335" s="167"/>
      <c r="C335" s="194" t="s">
        <v>812</v>
      </c>
      <c r="D335" s="167" t="s">
        <v>813</v>
      </c>
      <c r="E335" s="167"/>
      <c r="F335" s="157"/>
      <c r="G335" s="170"/>
      <c r="H335" s="248"/>
      <c r="I335" s="170"/>
      <c r="J335" s="167"/>
      <c r="K335" s="167"/>
      <c r="L335" s="167"/>
      <c r="M335" s="157">
        <v>0</v>
      </c>
      <c r="N335" s="157">
        <v>0</v>
      </c>
      <c r="O335" s="157"/>
      <c r="P335" s="157"/>
      <c r="Q335" s="157">
        <f t="shared" si="17"/>
        <v>0</v>
      </c>
      <c r="R335" s="157">
        <f t="shared" si="18"/>
        <v>0</v>
      </c>
      <c r="S335" s="157" t="e">
        <f t="shared" si="19"/>
        <v>#DIV/0!</v>
      </c>
    </row>
    <row r="336" spans="1:19" ht="12" hidden="1" customHeight="1" x14ac:dyDescent="0.3">
      <c r="A336" s="167"/>
      <c r="B336" s="167"/>
      <c r="C336" s="167"/>
      <c r="D336" s="167"/>
      <c r="E336" s="167"/>
      <c r="F336" s="157"/>
      <c r="G336" s="199" t="s">
        <v>812</v>
      </c>
      <c r="H336" s="247"/>
      <c r="I336" s="199"/>
      <c r="J336" s="199" t="s">
        <v>814</v>
      </c>
      <c r="K336" s="199"/>
      <c r="L336" s="209" t="s">
        <v>815</v>
      </c>
      <c r="M336" s="157">
        <v>0</v>
      </c>
      <c r="N336" s="157">
        <v>0</v>
      </c>
      <c r="O336" s="157"/>
      <c r="P336" s="157"/>
      <c r="Q336" s="157">
        <f t="shared" si="17"/>
        <v>0</v>
      </c>
      <c r="R336" s="157">
        <f t="shared" si="18"/>
        <v>0</v>
      </c>
      <c r="S336" s="157" t="e">
        <f t="shared" si="19"/>
        <v>#DIV/0!</v>
      </c>
    </row>
    <row r="337" spans="1:19" ht="12" hidden="1" customHeight="1" x14ac:dyDescent="0.3">
      <c r="A337" s="167"/>
      <c r="B337" s="167"/>
      <c r="C337" s="167"/>
      <c r="D337" s="167"/>
      <c r="E337" s="167"/>
      <c r="F337" s="157"/>
      <c r="G337" s="200" t="s">
        <v>812</v>
      </c>
      <c r="H337" s="248"/>
      <c r="I337" s="200"/>
      <c r="J337" s="200" t="s">
        <v>816</v>
      </c>
      <c r="K337" s="200"/>
      <c r="L337" s="170" t="s">
        <v>817</v>
      </c>
      <c r="M337" s="157">
        <v>0</v>
      </c>
      <c r="N337" s="157">
        <v>0</v>
      </c>
      <c r="O337" s="157"/>
      <c r="P337" s="157"/>
      <c r="Q337" s="157">
        <f t="shared" si="17"/>
        <v>0</v>
      </c>
      <c r="R337" s="157">
        <f t="shared" si="18"/>
        <v>0</v>
      </c>
      <c r="S337" s="157" t="e">
        <f t="shared" si="19"/>
        <v>#DIV/0!</v>
      </c>
    </row>
    <row r="338" spans="1:19" ht="12" hidden="1" customHeight="1" x14ac:dyDescent="0.3">
      <c r="A338" s="167"/>
      <c r="B338" s="167"/>
      <c r="C338" s="167"/>
      <c r="D338" s="167"/>
      <c r="E338" s="167"/>
      <c r="F338" s="157"/>
      <c r="G338" s="200" t="s">
        <v>812</v>
      </c>
      <c r="H338" s="248"/>
      <c r="I338" s="200"/>
      <c r="J338" s="200" t="s">
        <v>818</v>
      </c>
      <c r="K338" s="200"/>
      <c r="L338" s="170" t="s">
        <v>819</v>
      </c>
      <c r="M338" s="157">
        <v>0</v>
      </c>
      <c r="N338" s="157">
        <v>0</v>
      </c>
      <c r="O338" s="157"/>
      <c r="P338" s="157"/>
      <c r="Q338" s="157">
        <f t="shared" si="17"/>
        <v>0</v>
      </c>
      <c r="R338" s="157">
        <f t="shared" si="18"/>
        <v>0</v>
      </c>
      <c r="S338" s="157" t="e">
        <f t="shared" si="19"/>
        <v>#DIV/0!</v>
      </c>
    </row>
    <row r="339" spans="1:19" ht="12" hidden="1" customHeight="1" x14ac:dyDescent="0.3">
      <c r="A339" s="167"/>
      <c r="B339" s="167"/>
      <c r="C339" s="167"/>
      <c r="D339" s="167"/>
      <c r="E339" s="167"/>
      <c r="F339" s="157"/>
      <c r="G339" s="199" t="s">
        <v>812</v>
      </c>
      <c r="H339" s="247"/>
      <c r="I339" s="199"/>
      <c r="J339" s="199" t="s">
        <v>820</v>
      </c>
      <c r="K339" s="199"/>
      <c r="L339" s="209" t="s">
        <v>821</v>
      </c>
      <c r="M339" s="157">
        <v>0</v>
      </c>
      <c r="N339" s="157">
        <v>0</v>
      </c>
      <c r="O339" s="157"/>
      <c r="P339" s="157"/>
      <c r="Q339" s="157">
        <f t="shared" ref="Q339:Q368" si="20">+N339+O339</f>
        <v>0</v>
      </c>
      <c r="R339" s="157">
        <f t="shared" ref="R339:R368" si="21">+M339-P339-Q339</f>
        <v>0</v>
      </c>
      <c r="S339" s="157" t="e">
        <f t="shared" ref="S339:S368" si="22">+Q339/M339*100</f>
        <v>#DIV/0!</v>
      </c>
    </row>
    <row r="340" spans="1:19" ht="12" hidden="1" customHeight="1" x14ac:dyDescent="0.3">
      <c r="A340" s="167"/>
      <c r="B340" s="167"/>
      <c r="C340" s="167"/>
      <c r="D340" s="167"/>
      <c r="E340" s="167"/>
      <c r="F340" s="157"/>
      <c r="G340" s="200" t="s">
        <v>812</v>
      </c>
      <c r="H340" s="248"/>
      <c r="I340" s="200"/>
      <c r="J340" s="200" t="s">
        <v>822</v>
      </c>
      <c r="K340" s="200"/>
      <c r="L340" s="170" t="s">
        <v>823</v>
      </c>
      <c r="M340" s="157">
        <v>0</v>
      </c>
      <c r="N340" s="157">
        <v>0</v>
      </c>
      <c r="O340" s="157"/>
      <c r="P340" s="157"/>
      <c r="Q340" s="157">
        <f t="shared" si="20"/>
        <v>0</v>
      </c>
      <c r="R340" s="157">
        <f t="shared" si="21"/>
        <v>0</v>
      </c>
      <c r="S340" s="157" t="e">
        <f t="shared" si="22"/>
        <v>#DIV/0!</v>
      </c>
    </row>
    <row r="341" spans="1:19" ht="12" hidden="1" customHeight="1" x14ac:dyDescent="0.3">
      <c r="A341" s="167"/>
      <c r="B341" s="167"/>
      <c r="C341" s="167"/>
      <c r="D341" s="167"/>
      <c r="E341" s="167"/>
      <c r="F341" s="157"/>
      <c r="G341" s="200" t="s">
        <v>812</v>
      </c>
      <c r="H341" s="248"/>
      <c r="I341" s="200"/>
      <c r="J341" s="200" t="s">
        <v>824</v>
      </c>
      <c r="K341" s="200"/>
      <c r="L341" s="170" t="s">
        <v>825</v>
      </c>
      <c r="M341" s="157">
        <v>0</v>
      </c>
      <c r="N341" s="157">
        <v>0</v>
      </c>
      <c r="O341" s="157"/>
      <c r="P341" s="157"/>
      <c r="Q341" s="157">
        <f t="shared" si="20"/>
        <v>0</v>
      </c>
      <c r="R341" s="157">
        <f t="shared" si="21"/>
        <v>0</v>
      </c>
      <c r="S341" s="157" t="e">
        <f t="shared" si="22"/>
        <v>#DIV/0!</v>
      </c>
    </row>
    <row r="342" spans="1:19" ht="12" hidden="1" customHeight="1" x14ac:dyDescent="0.3">
      <c r="A342" s="167"/>
      <c r="B342" s="167"/>
      <c r="C342" s="167"/>
      <c r="D342" s="167"/>
      <c r="E342" s="167"/>
      <c r="F342" s="157"/>
      <c r="G342" s="200" t="s">
        <v>812</v>
      </c>
      <c r="H342" s="248"/>
      <c r="I342" s="200"/>
      <c r="J342" s="200" t="s">
        <v>826</v>
      </c>
      <c r="K342" s="200"/>
      <c r="L342" s="170" t="s">
        <v>827</v>
      </c>
      <c r="M342" s="157">
        <v>0</v>
      </c>
      <c r="N342" s="157">
        <v>0</v>
      </c>
      <c r="O342" s="157"/>
      <c r="P342" s="157"/>
      <c r="Q342" s="157">
        <f t="shared" si="20"/>
        <v>0</v>
      </c>
      <c r="R342" s="157">
        <f t="shared" si="21"/>
        <v>0</v>
      </c>
      <c r="S342" s="157" t="e">
        <f t="shared" si="22"/>
        <v>#DIV/0!</v>
      </c>
    </row>
    <row r="343" spans="1:19" ht="12" hidden="1" customHeight="1" x14ac:dyDescent="0.3">
      <c r="A343" s="167"/>
      <c r="B343" s="167"/>
      <c r="C343" s="167"/>
      <c r="D343" s="167"/>
      <c r="E343" s="167"/>
      <c r="F343" s="157"/>
      <c r="G343" s="200" t="s">
        <v>812</v>
      </c>
      <c r="H343" s="248"/>
      <c r="I343" s="200"/>
      <c r="J343" s="200" t="s">
        <v>828</v>
      </c>
      <c r="K343" s="200"/>
      <c r="L343" s="170" t="s">
        <v>829</v>
      </c>
      <c r="M343" s="210">
        <v>0</v>
      </c>
      <c r="N343" s="210">
        <v>0</v>
      </c>
      <c r="O343" s="210"/>
      <c r="P343" s="210"/>
      <c r="Q343" s="210">
        <f t="shared" si="20"/>
        <v>0</v>
      </c>
      <c r="R343" s="210">
        <f t="shared" si="21"/>
        <v>0</v>
      </c>
      <c r="S343" s="210" t="e">
        <f t="shared" si="22"/>
        <v>#DIV/0!</v>
      </c>
    </row>
    <row r="344" spans="1:19" ht="12" hidden="1" customHeight="1" x14ac:dyDescent="0.3">
      <c r="A344" s="167"/>
      <c r="B344" s="167"/>
      <c r="C344" s="167"/>
      <c r="D344" s="167"/>
      <c r="E344" s="167"/>
      <c r="F344" s="157"/>
      <c r="G344" s="200" t="s">
        <v>812</v>
      </c>
      <c r="H344" s="248"/>
      <c r="I344" s="200"/>
      <c r="J344" s="200" t="s">
        <v>830</v>
      </c>
      <c r="K344" s="200"/>
      <c r="L344" s="170" t="s">
        <v>831</v>
      </c>
      <c r="M344" s="157">
        <v>0</v>
      </c>
      <c r="N344" s="157">
        <v>0</v>
      </c>
      <c r="O344" s="157"/>
      <c r="P344" s="157"/>
      <c r="Q344" s="157">
        <f t="shared" si="20"/>
        <v>0</v>
      </c>
      <c r="R344" s="157">
        <f t="shared" si="21"/>
        <v>0</v>
      </c>
      <c r="S344" s="157" t="e">
        <f t="shared" si="22"/>
        <v>#DIV/0!</v>
      </c>
    </row>
    <row r="345" spans="1:19" ht="12" hidden="1" customHeight="1" x14ac:dyDescent="0.3">
      <c r="A345" s="167"/>
      <c r="B345" s="167"/>
      <c r="C345" s="167"/>
      <c r="D345" s="167"/>
      <c r="E345" s="167"/>
      <c r="F345" s="157"/>
      <c r="G345" s="200" t="s">
        <v>812</v>
      </c>
      <c r="H345" s="248"/>
      <c r="I345" s="200"/>
      <c r="J345" s="200" t="s">
        <v>832</v>
      </c>
      <c r="K345" s="200"/>
      <c r="L345" s="170" t="s">
        <v>833</v>
      </c>
      <c r="M345" s="157">
        <v>0</v>
      </c>
      <c r="N345" s="157">
        <v>0</v>
      </c>
      <c r="O345" s="157"/>
      <c r="P345" s="157"/>
      <c r="Q345" s="157">
        <f t="shared" si="20"/>
        <v>0</v>
      </c>
      <c r="R345" s="157">
        <f t="shared" si="21"/>
        <v>0</v>
      </c>
      <c r="S345" s="157" t="e">
        <f t="shared" si="22"/>
        <v>#DIV/0!</v>
      </c>
    </row>
    <row r="346" spans="1:19" ht="12" hidden="1" customHeight="1" x14ac:dyDescent="0.3">
      <c r="A346" s="167"/>
      <c r="B346" s="167"/>
      <c r="C346" s="167"/>
      <c r="D346" s="167"/>
      <c r="E346" s="167"/>
      <c r="F346" s="157"/>
      <c r="G346" s="200" t="s">
        <v>812</v>
      </c>
      <c r="H346" s="248"/>
      <c r="I346" s="200"/>
      <c r="J346" s="200" t="s">
        <v>834</v>
      </c>
      <c r="K346" s="200"/>
      <c r="L346" s="170" t="s">
        <v>835</v>
      </c>
      <c r="M346" s="157">
        <v>0</v>
      </c>
      <c r="N346" s="157">
        <v>0</v>
      </c>
      <c r="O346" s="157"/>
      <c r="P346" s="157"/>
      <c r="Q346" s="157">
        <f t="shared" si="20"/>
        <v>0</v>
      </c>
      <c r="R346" s="157">
        <f t="shared" si="21"/>
        <v>0</v>
      </c>
      <c r="S346" s="157" t="e">
        <f t="shared" si="22"/>
        <v>#DIV/0!</v>
      </c>
    </row>
    <row r="347" spans="1:19" ht="12" hidden="1" customHeight="1" x14ac:dyDescent="0.3">
      <c r="A347" s="167"/>
      <c r="B347" s="167"/>
      <c r="C347" s="167"/>
      <c r="D347" s="167"/>
      <c r="E347" s="167"/>
      <c r="F347" s="224"/>
      <c r="G347" s="199" t="s">
        <v>812</v>
      </c>
      <c r="H347" s="247"/>
      <c r="I347" s="199"/>
      <c r="J347" s="199" t="s">
        <v>836</v>
      </c>
      <c r="K347" s="199"/>
      <c r="L347" s="209" t="s">
        <v>837</v>
      </c>
      <c r="M347" s="157">
        <v>0</v>
      </c>
      <c r="N347" s="157">
        <v>0</v>
      </c>
      <c r="O347" s="157"/>
      <c r="P347" s="157"/>
      <c r="Q347" s="157">
        <f t="shared" si="20"/>
        <v>0</v>
      </c>
      <c r="R347" s="157">
        <f t="shared" si="21"/>
        <v>0</v>
      </c>
      <c r="S347" s="157" t="e">
        <f t="shared" si="22"/>
        <v>#DIV/0!</v>
      </c>
    </row>
    <row r="348" spans="1:19" ht="12" hidden="1" customHeight="1" x14ac:dyDescent="0.3">
      <c r="A348" s="167"/>
      <c r="B348" s="167"/>
      <c r="C348" s="167"/>
      <c r="D348" s="167"/>
      <c r="E348" s="167"/>
      <c r="F348" s="157"/>
      <c r="G348" s="200" t="s">
        <v>812</v>
      </c>
      <c r="H348" s="248"/>
      <c r="I348" s="200"/>
      <c r="J348" s="200" t="s">
        <v>838</v>
      </c>
      <c r="K348" s="200"/>
      <c r="L348" s="170" t="s">
        <v>839</v>
      </c>
      <c r="M348" s="157">
        <v>0</v>
      </c>
      <c r="N348" s="157">
        <v>0</v>
      </c>
      <c r="O348" s="157"/>
      <c r="P348" s="157"/>
      <c r="Q348" s="157">
        <f t="shared" si="20"/>
        <v>0</v>
      </c>
      <c r="R348" s="157">
        <f t="shared" si="21"/>
        <v>0</v>
      </c>
      <c r="S348" s="157" t="e">
        <f t="shared" si="22"/>
        <v>#DIV/0!</v>
      </c>
    </row>
    <row r="349" spans="1:19" ht="12" hidden="1" customHeight="1" x14ac:dyDescent="0.3">
      <c r="A349" s="167"/>
      <c r="B349" s="167"/>
      <c r="C349" s="167"/>
      <c r="D349" s="167"/>
      <c r="E349" s="167"/>
      <c r="F349" s="157"/>
      <c r="G349" s="200"/>
      <c r="H349" s="248"/>
      <c r="I349" s="200"/>
      <c r="J349" s="200"/>
      <c r="K349" s="200"/>
      <c r="L349" s="170"/>
      <c r="M349" s="157">
        <v>0</v>
      </c>
      <c r="N349" s="157">
        <v>0</v>
      </c>
      <c r="O349" s="157"/>
      <c r="P349" s="157"/>
      <c r="Q349" s="157">
        <f t="shared" si="20"/>
        <v>0</v>
      </c>
      <c r="R349" s="157">
        <f t="shared" si="21"/>
        <v>0</v>
      </c>
      <c r="S349" s="157" t="e">
        <f t="shared" si="22"/>
        <v>#DIV/0!</v>
      </c>
    </row>
    <row r="350" spans="1:19" ht="12" hidden="1" customHeight="1" x14ac:dyDescent="0.3">
      <c r="A350" s="167"/>
      <c r="B350" s="167"/>
      <c r="C350" s="194" t="s">
        <v>840</v>
      </c>
      <c r="D350" s="167" t="s">
        <v>841</v>
      </c>
      <c r="E350" s="167"/>
      <c r="F350" s="157"/>
      <c r="G350" s="170"/>
      <c r="H350" s="248"/>
      <c r="I350" s="170"/>
      <c r="J350" s="200"/>
      <c r="K350" s="200"/>
      <c r="L350" s="167"/>
      <c r="M350" s="157">
        <v>0</v>
      </c>
      <c r="N350" s="157">
        <v>0</v>
      </c>
      <c r="O350" s="157"/>
      <c r="P350" s="157"/>
      <c r="Q350" s="157">
        <f t="shared" si="20"/>
        <v>0</v>
      </c>
      <c r="R350" s="157">
        <f t="shared" si="21"/>
        <v>0</v>
      </c>
      <c r="S350" s="157" t="e">
        <f t="shared" si="22"/>
        <v>#DIV/0!</v>
      </c>
    </row>
    <row r="351" spans="1:19" ht="12" hidden="1" customHeight="1" x14ac:dyDescent="0.3">
      <c r="A351" s="167"/>
      <c r="B351" s="167"/>
      <c r="C351" s="167"/>
      <c r="D351" s="167"/>
      <c r="E351" s="167"/>
      <c r="F351" s="157"/>
      <c r="G351" s="199" t="s">
        <v>840</v>
      </c>
      <c r="H351" s="247"/>
      <c r="I351" s="199"/>
      <c r="J351" s="199" t="s">
        <v>814</v>
      </c>
      <c r="K351" s="199"/>
      <c r="L351" s="209" t="s">
        <v>815</v>
      </c>
      <c r="M351" s="157">
        <v>0</v>
      </c>
      <c r="N351" s="157">
        <v>0</v>
      </c>
      <c r="O351" s="157"/>
      <c r="P351" s="157"/>
      <c r="Q351" s="157">
        <f t="shared" si="20"/>
        <v>0</v>
      </c>
      <c r="R351" s="157">
        <f t="shared" si="21"/>
        <v>0</v>
      </c>
      <c r="S351" s="157" t="e">
        <f t="shared" si="22"/>
        <v>#DIV/0!</v>
      </c>
    </row>
    <row r="352" spans="1:19" ht="12" hidden="1" customHeight="1" x14ac:dyDescent="0.3">
      <c r="A352" s="167"/>
      <c r="B352" s="167"/>
      <c r="C352" s="167"/>
      <c r="D352" s="167"/>
      <c r="E352" s="167"/>
      <c r="F352" s="168"/>
      <c r="G352" s="200" t="s">
        <v>840</v>
      </c>
      <c r="H352" s="248"/>
      <c r="I352" s="200"/>
      <c r="J352" s="200" t="s">
        <v>842</v>
      </c>
      <c r="K352" s="200"/>
      <c r="L352" s="170" t="s">
        <v>843</v>
      </c>
      <c r="M352" s="157">
        <v>0</v>
      </c>
      <c r="N352" s="157">
        <v>0</v>
      </c>
      <c r="O352" s="157"/>
      <c r="P352" s="157"/>
      <c r="Q352" s="157">
        <f t="shared" si="20"/>
        <v>0</v>
      </c>
      <c r="R352" s="157">
        <f t="shared" si="21"/>
        <v>0</v>
      </c>
      <c r="S352" s="157" t="e">
        <f t="shared" si="22"/>
        <v>#DIV/0!</v>
      </c>
    </row>
    <row r="353" spans="1:19" ht="12" hidden="1" customHeight="1" x14ac:dyDescent="0.3">
      <c r="A353" s="167"/>
      <c r="B353" s="167"/>
      <c r="C353" s="167"/>
      <c r="D353" s="167"/>
      <c r="E353" s="167"/>
      <c r="F353" s="168"/>
      <c r="G353" s="200" t="s">
        <v>840</v>
      </c>
      <c r="H353" s="248"/>
      <c r="I353" s="200"/>
      <c r="J353" s="200" t="s">
        <v>844</v>
      </c>
      <c r="K353" s="200"/>
      <c r="L353" s="170" t="s">
        <v>845</v>
      </c>
      <c r="M353" s="157">
        <v>0</v>
      </c>
      <c r="N353" s="157">
        <v>0</v>
      </c>
      <c r="O353" s="157"/>
      <c r="P353" s="157"/>
      <c r="Q353" s="157">
        <f t="shared" si="20"/>
        <v>0</v>
      </c>
      <c r="R353" s="157">
        <f t="shared" si="21"/>
        <v>0</v>
      </c>
      <c r="S353" s="157" t="e">
        <f t="shared" si="22"/>
        <v>#DIV/0!</v>
      </c>
    </row>
    <row r="354" spans="1:19" ht="12" hidden="1" customHeight="1" x14ac:dyDescent="0.3">
      <c r="A354" s="167"/>
      <c r="B354" s="167"/>
      <c r="C354" s="167"/>
      <c r="D354" s="167"/>
      <c r="E354" s="167"/>
      <c r="F354" s="168"/>
      <c r="G354" s="199" t="s">
        <v>840</v>
      </c>
      <c r="H354" s="247"/>
      <c r="I354" s="199"/>
      <c r="J354" s="199" t="s">
        <v>820</v>
      </c>
      <c r="K354" s="199"/>
      <c r="L354" s="209" t="s">
        <v>821</v>
      </c>
      <c r="M354" s="157">
        <v>0</v>
      </c>
      <c r="N354" s="157">
        <v>0</v>
      </c>
      <c r="O354" s="157"/>
      <c r="P354" s="157"/>
      <c r="Q354" s="157">
        <f t="shared" si="20"/>
        <v>0</v>
      </c>
      <c r="R354" s="157">
        <f t="shared" si="21"/>
        <v>0</v>
      </c>
      <c r="S354" s="157" t="e">
        <f t="shared" si="22"/>
        <v>#DIV/0!</v>
      </c>
    </row>
    <row r="355" spans="1:19" ht="12" hidden="1" customHeight="1" x14ac:dyDescent="0.3">
      <c r="A355" s="167"/>
      <c r="B355" s="167"/>
      <c r="C355" s="167"/>
      <c r="D355" s="167"/>
      <c r="E355" s="167"/>
      <c r="F355" s="168"/>
      <c r="G355" s="200" t="s">
        <v>840</v>
      </c>
      <c r="H355" s="248"/>
      <c r="I355" s="200"/>
      <c r="J355" s="200" t="s">
        <v>846</v>
      </c>
      <c r="K355" s="200"/>
      <c r="L355" s="170" t="s">
        <v>847</v>
      </c>
      <c r="M355" s="157">
        <v>0</v>
      </c>
      <c r="N355" s="157">
        <v>0</v>
      </c>
      <c r="O355" s="157"/>
      <c r="P355" s="157"/>
      <c r="Q355" s="157">
        <f t="shared" si="20"/>
        <v>0</v>
      </c>
      <c r="R355" s="157">
        <f t="shared" si="21"/>
        <v>0</v>
      </c>
      <c r="S355" s="157" t="e">
        <f t="shared" si="22"/>
        <v>#DIV/0!</v>
      </c>
    </row>
    <row r="356" spans="1:19" ht="12" hidden="1" customHeight="1" x14ac:dyDescent="0.3">
      <c r="A356" s="167"/>
      <c r="B356" s="167"/>
      <c r="C356" s="167"/>
      <c r="D356" s="167"/>
      <c r="E356" s="167"/>
      <c r="F356" s="168"/>
      <c r="G356" s="170"/>
      <c r="H356" s="248"/>
      <c r="I356" s="170"/>
      <c r="J356" s="200"/>
      <c r="K356" s="200"/>
      <c r="L356" s="167"/>
      <c r="M356" s="157">
        <v>0</v>
      </c>
      <c r="N356" s="157">
        <v>0</v>
      </c>
      <c r="O356" s="157"/>
      <c r="P356" s="157"/>
      <c r="Q356" s="157">
        <f t="shared" si="20"/>
        <v>0</v>
      </c>
      <c r="R356" s="157">
        <f t="shared" si="21"/>
        <v>0</v>
      </c>
      <c r="S356" s="157" t="e">
        <f t="shared" si="22"/>
        <v>#DIV/0!</v>
      </c>
    </row>
    <row r="357" spans="1:19" ht="12" hidden="1" customHeight="1" x14ac:dyDescent="0.3">
      <c r="A357" s="167"/>
      <c r="B357" s="195" t="s">
        <v>848</v>
      </c>
      <c r="C357" s="201" t="s">
        <v>849</v>
      </c>
      <c r="D357" s="201"/>
      <c r="E357" s="208"/>
      <c r="F357" s="225"/>
      <c r="G357" s="199" t="s">
        <v>848</v>
      </c>
      <c r="H357" s="247"/>
      <c r="I357" s="199"/>
      <c r="J357" s="199" t="s">
        <v>850</v>
      </c>
      <c r="K357" s="199"/>
      <c r="L357" s="209" t="s">
        <v>849</v>
      </c>
      <c r="M357" s="157">
        <v>0</v>
      </c>
      <c r="N357" s="157">
        <v>0</v>
      </c>
      <c r="O357" s="157"/>
      <c r="P357" s="157"/>
      <c r="Q357" s="157">
        <f t="shared" si="20"/>
        <v>0</v>
      </c>
      <c r="R357" s="157">
        <f t="shared" si="21"/>
        <v>0</v>
      </c>
      <c r="S357" s="157" t="e">
        <f t="shared" si="22"/>
        <v>#DIV/0!</v>
      </c>
    </row>
    <row r="358" spans="1:19" ht="12" hidden="1" customHeight="1" x14ac:dyDescent="0.3">
      <c r="A358" s="167"/>
      <c r="B358" s="167"/>
      <c r="C358" s="167"/>
      <c r="D358" s="167"/>
      <c r="E358" s="167"/>
      <c r="F358" s="168"/>
      <c r="G358" s="200" t="s">
        <v>848</v>
      </c>
      <c r="H358" s="248"/>
      <c r="I358" s="200"/>
      <c r="J358" s="200" t="s">
        <v>851</v>
      </c>
      <c r="K358" s="200"/>
      <c r="L358" s="170" t="s">
        <v>852</v>
      </c>
      <c r="M358" s="157">
        <v>0</v>
      </c>
      <c r="N358" s="157">
        <v>0</v>
      </c>
      <c r="O358" s="157"/>
      <c r="P358" s="157"/>
      <c r="Q358" s="157">
        <f t="shared" si="20"/>
        <v>0</v>
      </c>
      <c r="R358" s="157">
        <f t="shared" si="21"/>
        <v>0</v>
      </c>
      <c r="S358" s="157" t="e">
        <f t="shared" si="22"/>
        <v>#DIV/0!</v>
      </c>
    </row>
    <row r="359" spans="1:19" ht="12" hidden="1" customHeight="1" x14ac:dyDescent="0.3">
      <c r="A359" s="167"/>
      <c r="B359" s="167"/>
      <c r="C359" s="167"/>
      <c r="D359" s="167"/>
      <c r="E359" s="167" t="s">
        <v>3</v>
      </c>
      <c r="F359" s="168"/>
      <c r="G359" s="200" t="s">
        <v>848</v>
      </c>
      <c r="H359" s="248"/>
      <c r="I359" s="200"/>
      <c r="J359" s="200" t="s">
        <v>853</v>
      </c>
      <c r="K359" s="200"/>
      <c r="L359" s="170" t="s">
        <v>854</v>
      </c>
      <c r="M359" s="157">
        <v>0</v>
      </c>
      <c r="N359" s="157">
        <v>0</v>
      </c>
      <c r="O359" s="157"/>
      <c r="P359" s="157"/>
      <c r="Q359" s="157">
        <f t="shared" si="20"/>
        <v>0</v>
      </c>
      <c r="R359" s="157">
        <f t="shared" si="21"/>
        <v>0</v>
      </c>
      <c r="S359" s="157" t="e">
        <f t="shared" si="22"/>
        <v>#DIV/0!</v>
      </c>
    </row>
    <row r="360" spans="1:19" ht="9" customHeight="1" x14ac:dyDescent="0.3">
      <c r="A360" s="167"/>
      <c r="B360" s="167"/>
      <c r="C360" s="167"/>
      <c r="D360" s="167"/>
      <c r="E360" s="167"/>
      <c r="F360" s="168"/>
      <c r="G360" s="170"/>
      <c r="H360" s="248"/>
      <c r="I360" s="170"/>
      <c r="J360" s="200"/>
      <c r="K360" s="200"/>
      <c r="L360" s="170"/>
      <c r="M360" s="157"/>
      <c r="N360" s="157"/>
      <c r="O360" s="157"/>
      <c r="P360" s="157"/>
      <c r="Q360" s="157"/>
      <c r="R360" s="157"/>
      <c r="S360" s="157"/>
    </row>
    <row r="361" spans="1:19" ht="12" customHeight="1" x14ac:dyDescent="0.3">
      <c r="A361" s="156"/>
      <c r="B361" s="156"/>
      <c r="C361" s="156"/>
      <c r="D361" s="208"/>
      <c r="E361" s="201"/>
      <c r="F361" s="226"/>
      <c r="G361" s="200" t="s">
        <v>3</v>
      </c>
      <c r="H361" s="248"/>
      <c r="I361" s="200"/>
      <c r="J361" s="199">
        <v>9</v>
      </c>
      <c r="K361" s="199"/>
      <c r="L361" s="209" t="s">
        <v>211</v>
      </c>
      <c r="M361" s="157"/>
      <c r="N361" s="157"/>
      <c r="O361" s="157"/>
      <c r="P361" s="157"/>
      <c r="Q361" s="157"/>
      <c r="R361" s="157"/>
      <c r="S361" s="157"/>
    </row>
    <row r="362" spans="1:19" s="175" customFormat="1" ht="20.100000000000001" customHeight="1" x14ac:dyDescent="0.2">
      <c r="A362" s="215">
        <v>4</v>
      </c>
      <c r="B362" s="331" t="s">
        <v>855</v>
      </c>
      <c r="C362" s="331"/>
      <c r="D362" s="171"/>
      <c r="E362" s="171"/>
      <c r="F362" s="172" t="e">
        <f>+#REF!+#REF!</f>
        <v>#REF!</v>
      </c>
      <c r="G362" s="171" t="s">
        <v>3</v>
      </c>
      <c r="H362" s="253">
        <f>+O362</f>
        <v>0</v>
      </c>
      <c r="I362" s="171"/>
      <c r="J362" s="171" t="s">
        <v>212</v>
      </c>
      <c r="K362" s="173"/>
      <c r="L362" s="171" t="s">
        <v>856</v>
      </c>
      <c r="M362" s="174">
        <f>+M364</f>
        <v>5887990</v>
      </c>
      <c r="N362" s="174">
        <f>+N364</f>
        <v>0</v>
      </c>
      <c r="O362" s="174">
        <f>+O364</f>
        <v>0</v>
      </c>
      <c r="P362" s="174">
        <f>+P364</f>
        <v>0</v>
      </c>
      <c r="Q362" s="174">
        <f t="shared" si="20"/>
        <v>0</v>
      </c>
      <c r="R362" s="174">
        <f t="shared" si="21"/>
        <v>5887990</v>
      </c>
      <c r="S362" s="174">
        <f t="shared" si="22"/>
        <v>0</v>
      </c>
    </row>
    <row r="363" spans="1:19" ht="12" hidden="1" customHeight="1" x14ac:dyDescent="0.3">
      <c r="A363" s="167"/>
      <c r="B363" s="167"/>
      <c r="C363" s="167"/>
      <c r="D363" s="167"/>
      <c r="E363" s="167"/>
      <c r="F363" s="168"/>
      <c r="G363" s="200">
        <v>4</v>
      </c>
      <c r="H363" s="248"/>
      <c r="I363" s="200"/>
      <c r="J363" s="200" t="s">
        <v>214</v>
      </c>
      <c r="K363" s="200"/>
      <c r="L363" s="170" t="s">
        <v>857</v>
      </c>
      <c r="M363" s="157">
        <v>0</v>
      </c>
      <c r="N363" s="157">
        <v>0</v>
      </c>
      <c r="O363" s="157"/>
      <c r="P363" s="157"/>
      <c r="Q363" s="157">
        <f t="shared" si="20"/>
        <v>0</v>
      </c>
      <c r="R363" s="157">
        <f t="shared" si="21"/>
        <v>0</v>
      </c>
      <c r="S363" s="157" t="e">
        <f t="shared" si="22"/>
        <v>#DIV/0!</v>
      </c>
    </row>
    <row r="364" spans="1:19" ht="12" customHeight="1" x14ac:dyDescent="0.3">
      <c r="A364" s="167"/>
      <c r="B364" s="167"/>
      <c r="C364" s="167"/>
      <c r="D364" s="167"/>
      <c r="E364" s="167"/>
      <c r="F364" s="168"/>
      <c r="G364" s="200">
        <v>4</v>
      </c>
      <c r="H364" s="248"/>
      <c r="I364" s="200"/>
      <c r="J364" s="200" t="s">
        <v>216</v>
      </c>
      <c r="K364" s="200"/>
      <c r="L364" s="170" t="s">
        <v>858</v>
      </c>
      <c r="M364" s="157">
        <f>+'PROGRAMA 02 '!F216</f>
        <v>5887990</v>
      </c>
      <c r="N364" s="157">
        <f>+'PROGRAMA 02 '!G216</f>
        <v>0</v>
      </c>
      <c r="O364" s="157">
        <f>+'PROGRAMA 02 '!H216</f>
        <v>0</v>
      </c>
      <c r="P364" s="157">
        <f>+'PROGRAMA 02 '!I216</f>
        <v>0</v>
      </c>
      <c r="Q364" s="157">
        <f>+'PROGRAMA 02 '!J216</f>
        <v>0</v>
      </c>
      <c r="R364" s="157">
        <f>+'PROGRAMA 02 '!K216</f>
        <v>5887990</v>
      </c>
      <c r="S364" s="157">
        <f t="shared" si="22"/>
        <v>0</v>
      </c>
    </row>
    <row r="365" spans="1:19" ht="12" hidden="1" customHeight="1" x14ac:dyDescent="0.3">
      <c r="A365" s="156"/>
      <c r="B365" s="156"/>
      <c r="C365" s="156"/>
      <c r="D365" s="156"/>
      <c r="E365" s="156"/>
      <c r="F365" s="157"/>
      <c r="G365" s="156"/>
      <c r="H365" s="230"/>
      <c r="I365" s="156"/>
      <c r="J365" s="156"/>
      <c r="K365" s="156"/>
      <c r="L365" s="156"/>
      <c r="M365" s="157"/>
      <c r="N365" s="157"/>
      <c r="O365" s="157"/>
      <c r="P365" s="157"/>
      <c r="Q365" s="157"/>
      <c r="R365" s="157"/>
      <c r="S365" s="157"/>
    </row>
    <row r="366" spans="1:19" ht="7.5" customHeight="1" thickBot="1" x14ac:dyDescent="0.35">
      <c r="A366" s="204"/>
      <c r="B366" s="204"/>
      <c r="C366" s="204"/>
      <c r="D366" s="204"/>
      <c r="E366" s="204"/>
      <c r="F366" s="205"/>
      <c r="G366" s="222"/>
      <c r="H366" s="250"/>
      <c r="I366" s="222"/>
      <c r="J366" s="206"/>
      <c r="K366" s="206"/>
      <c r="L366" s="204"/>
      <c r="M366" s="205"/>
      <c r="N366" s="205"/>
      <c r="O366" s="205"/>
      <c r="P366" s="205"/>
      <c r="Q366" s="205"/>
      <c r="R366" s="205"/>
      <c r="S366" s="205"/>
    </row>
    <row r="367" spans="1:19" hidden="1" x14ac:dyDescent="0.3">
      <c r="A367" s="156"/>
      <c r="B367" s="156"/>
      <c r="C367" s="156"/>
      <c r="D367" s="156"/>
      <c r="E367" s="156"/>
      <c r="F367" s="157"/>
      <c r="G367" s="181"/>
      <c r="H367" s="224"/>
      <c r="I367" s="181"/>
      <c r="J367" s="181"/>
      <c r="K367" s="181"/>
      <c r="L367" s="156"/>
      <c r="M367" s="157"/>
      <c r="N367" s="157"/>
      <c r="O367" s="157"/>
      <c r="P367" s="157"/>
      <c r="Q367" s="157"/>
      <c r="R367" s="157"/>
      <c r="S367" s="157"/>
    </row>
    <row r="368" spans="1:19" s="229" customFormat="1" ht="15.6" customHeight="1" x14ac:dyDescent="0.3">
      <c r="A368" s="319" t="s">
        <v>859</v>
      </c>
      <c r="B368" s="319"/>
      <c r="C368" s="319"/>
      <c r="D368" s="319"/>
      <c r="E368" s="227"/>
      <c r="F368" s="228" t="s">
        <v>3</v>
      </c>
      <c r="G368" s="227"/>
      <c r="H368" s="270">
        <f>+H362+H243+H198+H12</f>
        <v>139060805.10000002</v>
      </c>
      <c r="I368" s="227"/>
      <c r="J368" s="227"/>
      <c r="K368" s="227"/>
      <c r="L368" s="227"/>
      <c r="M368" s="228">
        <f>+M362+M10+M243</f>
        <v>504397649</v>
      </c>
      <c r="N368" s="228">
        <f>+N362+N10+N243</f>
        <v>271457004.79999995</v>
      </c>
      <c r="O368" s="228">
        <f>+O362+O10+O243</f>
        <v>139060805.10000002</v>
      </c>
      <c r="P368" s="228">
        <f>+P362+P10+P243</f>
        <v>0</v>
      </c>
      <c r="Q368" s="228">
        <f t="shared" si="20"/>
        <v>410517809.89999998</v>
      </c>
      <c r="R368" s="228">
        <f t="shared" si="21"/>
        <v>93879839.100000024</v>
      </c>
      <c r="S368" s="228">
        <f t="shared" si="22"/>
        <v>81.387732618079667</v>
      </c>
    </row>
    <row r="369" spans="13:18" hidden="1" x14ac:dyDescent="0.3"/>
    <row r="370" spans="13:18" hidden="1" x14ac:dyDescent="0.3">
      <c r="M370" s="232">
        <f>+'PROGRAMA 02 '!F11</f>
        <v>504397649</v>
      </c>
      <c r="N370" s="232">
        <f>+'PROGRAMA 02 '!G11</f>
        <v>271457004.79999995</v>
      </c>
      <c r="O370" s="232">
        <f>+'PROGRAMA 02 '!H11</f>
        <v>139060805.10000002</v>
      </c>
      <c r="P370" s="232">
        <f>+'PROGRAMA 02 '!I11</f>
        <v>0</v>
      </c>
      <c r="Q370" s="232">
        <f>+'PROGRAMA 02 '!J11</f>
        <v>410517809.89999998</v>
      </c>
      <c r="R370" s="232">
        <f>+'PROGRAMA 02 '!K11</f>
        <v>93879839.100000009</v>
      </c>
    </row>
    <row r="371" spans="13:18" hidden="1" x14ac:dyDescent="0.3"/>
    <row r="372" spans="13:18" hidden="1" x14ac:dyDescent="0.3">
      <c r="M372" s="232">
        <f t="shared" ref="M372:R372" si="23">+M368-M370</f>
        <v>0</v>
      </c>
      <c r="N372" s="232">
        <f t="shared" si="23"/>
        <v>0</v>
      </c>
      <c r="O372" s="232">
        <f t="shared" si="23"/>
        <v>0</v>
      </c>
      <c r="P372" s="232">
        <f t="shared" si="23"/>
        <v>0</v>
      </c>
      <c r="Q372" s="232">
        <f t="shared" si="23"/>
        <v>0</v>
      </c>
      <c r="R372" s="232">
        <f t="shared" si="23"/>
        <v>0</v>
      </c>
    </row>
    <row r="374" spans="13:18" x14ac:dyDescent="0.3">
      <c r="M374" s="232"/>
      <c r="O374" s="232"/>
      <c r="P374" s="232"/>
      <c r="Q374" s="232"/>
      <c r="R374" s="232"/>
    </row>
    <row r="376" spans="13:18" x14ac:dyDescent="0.3">
      <c r="M376" s="232"/>
      <c r="N376" s="232"/>
      <c r="O376" s="232"/>
      <c r="P376" s="232"/>
      <c r="Q376" s="232"/>
      <c r="R376" s="232"/>
    </row>
  </sheetData>
  <mergeCells count="23">
    <mergeCell ref="R7:R8"/>
    <mergeCell ref="S7:S8"/>
    <mergeCell ref="B10:D10"/>
    <mergeCell ref="A1:S1"/>
    <mergeCell ref="A2:S2"/>
    <mergeCell ref="A3:S3"/>
    <mergeCell ref="A4:S4"/>
    <mergeCell ref="A5:S5"/>
    <mergeCell ref="A7:F8"/>
    <mergeCell ref="Q7:Q8"/>
    <mergeCell ref="G7:H7"/>
    <mergeCell ref="G8:H8"/>
    <mergeCell ref="D216:E216"/>
    <mergeCell ref="B243:C243"/>
    <mergeCell ref="B362:C362"/>
    <mergeCell ref="A368:D368"/>
    <mergeCell ref="P7:P8"/>
    <mergeCell ref="L7:L8"/>
    <mergeCell ref="M7:M8"/>
    <mergeCell ref="N7:N8"/>
    <mergeCell ref="O7:O8"/>
    <mergeCell ref="D200:E200"/>
    <mergeCell ref="C198:E198"/>
  </mergeCells>
  <printOptions horizontalCentered="1"/>
  <pageMargins left="0.59055118110236227" right="0.59055118110236227" top="0.59055118110236227" bottom="0.59055118110236227" header="0.59055118110236227" footer="0.59055118110236227"/>
  <pageSetup scale="50" firstPageNumber="18" orientation="landscape" useFirstPageNumber="1" r:id="rId1"/>
  <headerFooter>
    <oddFooter>&amp;C&amp;P</oddFooter>
  </headerFooter>
  <ignoredErrors>
    <ignoredError sqref="I10:S19 I20:P256 B20:G197 B10:G19 B199:G256 B198:C198 F198:G198" numberStoredAsText="1"/>
    <ignoredError sqref="Q20:S256" numberStoredAsText="1" formula="1"/>
    <ignoredError sqref="Q257:S372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2"/>
  <sheetViews>
    <sheetView showGridLines="0" tabSelected="1" topLeftCell="K118" zoomScaleNormal="100" workbookViewId="0">
      <selection activeCell="G23" sqref="G23"/>
    </sheetView>
  </sheetViews>
  <sheetFormatPr baseColWidth="10" defaultColWidth="11.44140625" defaultRowHeight="11.4" x14ac:dyDescent="0.2"/>
  <cols>
    <col min="1" max="1" width="1.6640625" style="156" customWidth="1"/>
    <col min="2" max="2" width="7.6640625" style="156" customWidth="1"/>
    <col min="3" max="3" width="7.109375" style="156" customWidth="1"/>
    <col min="4" max="4" width="3.88671875" style="156" customWidth="1"/>
    <col min="5" max="5" width="28.5546875" style="156" customWidth="1"/>
    <col min="6" max="6" width="14.44140625" style="157" hidden="1" customWidth="1"/>
    <col min="7" max="7" width="5.88671875" style="156" customWidth="1"/>
    <col min="8" max="8" width="14.5546875" style="230" bestFit="1" customWidth="1"/>
    <col min="9" max="9" width="1.6640625" style="156" customWidth="1"/>
    <col min="10" max="10" width="8.6640625" style="156" customWidth="1"/>
    <col min="11" max="11" width="1.33203125" style="156" customWidth="1"/>
    <col min="12" max="12" width="66.5546875" style="156" customWidth="1"/>
    <col min="13" max="13" width="15.6640625" style="157" bestFit="1" customWidth="1"/>
    <col min="14" max="14" width="15.5546875" style="157" customWidth="1"/>
    <col min="15" max="15" width="14.6640625" style="157" bestFit="1" customWidth="1"/>
    <col min="16" max="16" width="13.33203125" style="157" bestFit="1" customWidth="1"/>
    <col min="17" max="17" width="14.6640625" style="157" bestFit="1" customWidth="1"/>
    <col min="18" max="18" width="14.33203125" style="157" customWidth="1"/>
    <col min="19" max="19" width="7.109375" style="157" bestFit="1" customWidth="1"/>
    <col min="20" max="16384" width="11.44140625" style="156"/>
  </cols>
  <sheetData>
    <row r="1" spans="1:19" x14ac:dyDescent="0.2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</row>
    <row r="2" spans="1:19" x14ac:dyDescent="0.2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156"/>
    </row>
    <row r="3" spans="1:19" x14ac:dyDescent="0.2">
      <c r="A3" s="335" t="s">
        <v>383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</row>
    <row r="4" spans="1:19" x14ac:dyDescent="0.2">
      <c r="A4" s="336" t="str">
        <f>+'PROGRAMA 02 (CEG)'!A4:S4</f>
        <v>Presupuesto Ordinario   2021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1:19" x14ac:dyDescent="0.2">
      <c r="A5" s="336" t="s">
        <v>865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</row>
    <row r="6" spans="1:19" ht="22.5" customHeight="1" x14ac:dyDescent="0.2">
      <c r="A6" s="158"/>
      <c r="B6" s="158"/>
      <c r="C6" s="159"/>
      <c r="D6" s="159"/>
      <c r="E6" s="159"/>
      <c r="F6" s="160"/>
      <c r="G6" s="159"/>
      <c r="H6" s="245"/>
      <c r="I6" s="159"/>
    </row>
    <row r="7" spans="1:19" ht="36" customHeight="1" x14ac:dyDescent="0.2">
      <c r="A7" s="324" t="s">
        <v>383</v>
      </c>
      <c r="B7" s="325"/>
      <c r="C7" s="325"/>
      <c r="D7" s="325"/>
      <c r="E7" s="325"/>
      <c r="F7" s="326"/>
      <c r="G7" s="332" t="s">
        <v>385</v>
      </c>
      <c r="H7" s="333"/>
      <c r="I7" s="262"/>
      <c r="J7" s="260" t="s">
        <v>385</v>
      </c>
      <c r="K7" s="163"/>
      <c r="L7" s="338" t="s">
        <v>386</v>
      </c>
      <c r="M7" s="320" t="str">
        <f>+'PROGRAMA 02 (CEG)'!M7:M8</f>
        <v>PRESUPUESTO ORDINARIO MODIFICADO</v>
      </c>
      <c r="N7" s="320" t="str">
        <f>+'PROGRAMA 02 (CEG)'!N7:N8</f>
        <v>EGRESOS ACUMULADOS AL 30/09/2021</v>
      </c>
      <c r="O7" s="320" t="str">
        <f>+'PROGRAMA 02 (CEG)'!O7:O8</f>
        <v>EGRESOS DEL PERIODO AL 31/12/2021</v>
      </c>
      <c r="P7" s="320" t="str">
        <f>+'PROGRAMA 02 (CEG)'!P7:P8</f>
        <v>RESERVAS AL 31/12/2021</v>
      </c>
      <c r="Q7" s="320" t="str">
        <f>+'PROGRAMA 02 (CEG)'!Q7:Q8</f>
        <v>TOTAL EGRESOS DEL PERIODO AL 31/12/2021</v>
      </c>
      <c r="R7" s="320" t="str">
        <f>+'PROGRAMA 02 (CEG)'!R7:R8</f>
        <v>SALDO DISPONIBLE AL 31/12/2021</v>
      </c>
      <c r="S7" s="320" t="s">
        <v>388</v>
      </c>
    </row>
    <row r="8" spans="1:19" ht="20.25" customHeight="1" thickBot="1" x14ac:dyDescent="0.25">
      <c r="A8" s="327"/>
      <c r="B8" s="328"/>
      <c r="C8" s="328"/>
      <c r="D8" s="328"/>
      <c r="E8" s="328"/>
      <c r="F8" s="329"/>
      <c r="G8" s="340" t="s">
        <v>389</v>
      </c>
      <c r="H8" s="341"/>
      <c r="I8" s="263"/>
      <c r="J8" s="261" t="s">
        <v>390</v>
      </c>
      <c r="K8" s="166"/>
      <c r="L8" s="339"/>
      <c r="M8" s="321"/>
      <c r="N8" s="321"/>
      <c r="O8" s="321"/>
      <c r="P8" s="321"/>
      <c r="Q8" s="321"/>
      <c r="R8" s="321"/>
      <c r="S8" s="321"/>
    </row>
    <row r="9" spans="1:19" ht="12" customHeight="1" x14ac:dyDescent="0.2">
      <c r="A9" s="167"/>
      <c r="B9" s="167"/>
      <c r="C9" s="167"/>
      <c r="D9" s="167"/>
      <c r="E9" s="167"/>
      <c r="F9" s="168"/>
      <c r="G9" s="169"/>
      <c r="H9" s="245"/>
      <c r="I9" s="170"/>
      <c r="J9" s="170"/>
      <c r="K9" s="170"/>
      <c r="L9" s="167"/>
    </row>
    <row r="10" spans="1:19" s="175" customFormat="1" ht="20.100000000000001" customHeight="1" x14ac:dyDescent="0.2">
      <c r="A10" s="171">
        <v>1</v>
      </c>
      <c r="B10" s="331" t="s">
        <v>391</v>
      </c>
      <c r="C10" s="331"/>
      <c r="D10" s="331"/>
      <c r="E10" s="171"/>
      <c r="F10" s="172" t="s">
        <v>3</v>
      </c>
      <c r="G10" s="173"/>
      <c r="H10" s="268">
        <f>+H12+H198</f>
        <v>1409184831.0000002</v>
      </c>
      <c r="I10" s="173"/>
      <c r="J10" s="173"/>
      <c r="K10" s="173"/>
      <c r="L10" s="173"/>
      <c r="M10" s="174">
        <f t="shared" ref="M10:R10" si="0">+M12+M198</f>
        <v>6945735079.3000002</v>
      </c>
      <c r="N10" s="174">
        <f t="shared" si="0"/>
        <v>4175747503.0000005</v>
      </c>
      <c r="O10" s="174">
        <f t="shared" si="0"/>
        <v>1409184831.0000002</v>
      </c>
      <c r="P10" s="174">
        <f t="shared" si="0"/>
        <v>0</v>
      </c>
      <c r="Q10" s="174">
        <f t="shared" si="0"/>
        <v>5584932334</v>
      </c>
      <c r="R10" s="174">
        <f t="shared" si="0"/>
        <v>1360802745.2999995</v>
      </c>
      <c r="S10" s="174">
        <f>+Q10/M10*100</f>
        <v>80.408081653509541</v>
      </c>
    </row>
    <row r="11" spans="1:19" ht="12" customHeight="1" x14ac:dyDescent="0.2">
      <c r="A11" s="167"/>
      <c r="B11" s="167"/>
      <c r="C11" s="167"/>
      <c r="D11" s="167"/>
      <c r="E11" s="167"/>
      <c r="F11" s="168"/>
      <c r="G11" s="170"/>
      <c r="H11" s="248"/>
      <c r="I11" s="170"/>
      <c r="J11" s="170"/>
      <c r="K11" s="170"/>
      <c r="L11" s="167"/>
    </row>
    <row r="12" spans="1:19" s="181" customFormat="1" ht="12" customHeight="1" x14ac:dyDescent="0.2">
      <c r="A12" s="176"/>
      <c r="B12" s="177" t="s">
        <v>392</v>
      </c>
      <c r="C12" s="178" t="s">
        <v>393</v>
      </c>
      <c r="D12" s="178"/>
      <c r="E12" s="178"/>
      <c r="F12" s="179" t="s">
        <v>3</v>
      </c>
      <c r="G12" s="176"/>
      <c r="H12" s="269">
        <f>+H14+H52+H115</f>
        <v>1373841921.9300003</v>
      </c>
      <c r="I12" s="176"/>
      <c r="J12" s="176"/>
      <c r="K12" s="176"/>
      <c r="L12" s="176"/>
      <c r="M12" s="180">
        <f t="shared" ref="M12:R12" si="1">+M14+M52+M115</f>
        <v>6439946588.3000002</v>
      </c>
      <c r="N12" s="180">
        <f t="shared" si="1"/>
        <v>3733181456.1200004</v>
      </c>
      <c r="O12" s="180">
        <f t="shared" si="1"/>
        <v>1373841921.9300003</v>
      </c>
      <c r="P12" s="180">
        <f t="shared" si="1"/>
        <v>0</v>
      </c>
      <c r="Q12" s="180">
        <f t="shared" si="1"/>
        <v>5107023378.0500002</v>
      </c>
      <c r="R12" s="180">
        <f t="shared" si="1"/>
        <v>1332923210.2499995</v>
      </c>
      <c r="S12" s="180">
        <f>+Q12/M12*100</f>
        <v>79.302262961751353</v>
      </c>
    </row>
    <row r="13" spans="1:19" ht="12" customHeight="1" x14ac:dyDescent="0.2">
      <c r="A13" s="167"/>
      <c r="B13" s="167"/>
      <c r="C13" s="167"/>
      <c r="D13" s="167"/>
      <c r="E13" s="167"/>
      <c r="F13" s="168"/>
      <c r="G13" s="170"/>
      <c r="H13" s="248"/>
      <c r="I13" s="170"/>
      <c r="J13" s="170"/>
      <c r="K13" s="170"/>
      <c r="L13" s="167"/>
    </row>
    <row r="14" spans="1:19" ht="12" customHeight="1" x14ac:dyDescent="0.2">
      <c r="A14" s="182"/>
      <c r="B14" s="182"/>
      <c r="C14" s="183" t="s">
        <v>394</v>
      </c>
      <c r="D14" s="184" t="s">
        <v>15</v>
      </c>
      <c r="E14" s="184"/>
      <c r="F14" s="185" t="s">
        <v>3</v>
      </c>
      <c r="G14" s="183" t="s">
        <v>394</v>
      </c>
      <c r="H14" s="242">
        <f>+H16+H38</f>
        <v>1133278368.3000002</v>
      </c>
      <c r="I14" s="183"/>
      <c r="J14" s="183">
        <v>0</v>
      </c>
      <c r="K14" s="183"/>
      <c r="L14" s="186" t="s">
        <v>15</v>
      </c>
      <c r="M14" s="185">
        <f t="shared" ref="M14:R14" si="2">+M17+M23+M29+M39+M35+M45</f>
        <v>5136274074</v>
      </c>
      <c r="N14" s="185">
        <f t="shared" si="2"/>
        <v>3068836216.7400002</v>
      </c>
      <c r="O14" s="185">
        <f t="shared" si="2"/>
        <v>1133278368.3000002</v>
      </c>
      <c r="P14" s="185">
        <f t="shared" si="2"/>
        <v>0</v>
      </c>
      <c r="Q14" s="185">
        <f t="shared" si="2"/>
        <v>4202114585.0400004</v>
      </c>
      <c r="R14" s="185">
        <f t="shared" si="2"/>
        <v>934159488.95999968</v>
      </c>
      <c r="S14" s="185">
        <f>+Q14/M14*100</f>
        <v>81.812506974876058</v>
      </c>
    </row>
    <row r="15" spans="1:19" ht="12" customHeight="1" x14ac:dyDescent="0.2">
      <c r="A15" s="167"/>
      <c r="B15" s="167"/>
      <c r="C15" s="167"/>
      <c r="D15" s="167"/>
      <c r="E15" s="167"/>
      <c r="G15" s="170"/>
      <c r="H15" s="248"/>
      <c r="I15" s="170"/>
      <c r="J15" s="170"/>
      <c r="K15" s="170"/>
      <c r="L15" s="167"/>
    </row>
    <row r="16" spans="1:19" s="190" customFormat="1" ht="12" customHeight="1" x14ac:dyDescent="0.2">
      <c r="A16" s="187"/>
      <c r="B16" s="187"/>
      <c r="C16" s="187"/>
      <c r="D16" s="188" t="s">
        <v>395</v>
      </c>
      <c r="E16" s="187" t="s">
        <v>396</v>
      </c>
      <c r="F16" s="189" t="s">
        <v>3</v>
      </c>
      <c r="G16" s="187"/>
      <c r="H16" s="243">
        <f>+O16</f>
        <v>947551399.1500001</v>
      </c>
      <c r="I16" s="187"/>
      <c r="J16" s="187"/>
      <c r="K16" s="187"/>
      <c r="L16" s="187"/>
      <c r="M16" s="189">
        <f t="shared" ref="M16:R16" si="3">+M17+M23+M29+M35</f>
        <v>4126421879</v>
      </c>
      <c r="N16" s="189">
        <f>+N17+N23+N29+N35</f>
        <v>2423430617.9100003</v>
      </c>
      <c r="O16" s="189">
        <f t="shared" si="3"/>
        <v>947551399.1500001</v>
      </c>
      <c r="P16" s="189">
        <f t="shared" si="3"/>
        <v>0</v>
      </c>
      <c r="Q16" s="189">
        <f t="shared" si="3"/>
        <v>3370982017.0600004</v>
      </c>
      <c r="R16" s="189">
        <f t="shared" si="3"/>
        <v>755439861.9399997</v>
      </c>
      <c r="S16" s="189">
        <f>+Q16/M16*100</f>
        <v>81.692616894444313</v>
      </c>
    </row>
    <row r="17" spans="1:19" ht="12" customHeight="1" x14ac:dyDescent="0.2">
      <c r="A17" s="167"/>
      <c r="B17" s="167"/>
      <c r="C17" s="167"/>
      <c r="D17" s="167"/>
      <c r="E17" s="167"/>
      <c r="G17" s="191" t="s">
        <v>395</v>
      </c>
      <c r="H17" s="244"/>
      <c r="I17" s="191"/>
      <c r="J17" s="191" t="s">
        <v>397</v>
      </c>
      <c r="K17" s="191"/>
      <c r="L17" s="192" t="s">
        <v>398</v>
      </c>
      <c r="M17" s="193">
        <f t="shared" ref="M17:R17" si="4">+M18+M19+M20+M22</f>
        <v>2629156100</v>
      </c>
      <c r="N17" s="193">
        <f t="shared" si="4"/>
        <v>1625370638.8600001</v>
      </c>
      <c r="O17" s="193">
        <f t="shared" si="4"/>
        <v>510610058.35000002</v>
      </c>
      <c r="P17" s="193">
        <f t="shared" si="4"/>
        <v>0</v>
      </c>
      <c r="Q17" s="193">
        <f t="shared" si="4"/>
        <v>2135980697.21</v>
      </c>
      <c r="R17" s="193">
        <f t="shared" si="4"/>
        <v>493175402.78999984</v>
      </c>
      <c r="S17" s="193">
        <f>+Q17/M17*100</f>
        <v>81.242064600500512</v>
      </c>
    </row>
    <row r="18" spans="1:19" ht="12" customHeight="1" x14ac:dyDescent="0.2">
      <c r="A18" s="167"/>
      <c r="B18" s="167"/>
      <c r="C18" s="167"/>
      <c r="D18" s="167"/>
      <c r="E18" s="167"/>
      <c r="G18" s="194" t="s">
        <v>395</v>
      </c>
      <c r="H18" s="245"/>
      <c r="I18" s="194"/>
      <c r="J18" s="194" t="s">
        <v>18</v>
      </c>
      <c r="K18" s="194"/>
      <c r="L18" s="167" t="s">
        <v>399</v>
      </c>
      <c r="M18" s="157">
        <f>+'PROGRAMA 03 CON PROYEC.'!F17</f>
        <v>476838000</v>
      </c>
      <c r="N18" s="157">
        <f>+'PROGRAMA 03 CON PROYEC.'!G17</f>
        <v>244965559.34999999</v>
      </c>
      <c r="O18" s="157">
        <f>+'PROGRAMA 03 CON PROYEC.'!H17</f>
        <v>93004470.75</v>
      </c>
      <c r="P18" s="157">
        <f>+'PROGRAMA 03 CON PROYEC.'!I17</f>
        <v>0</v>
      </c>
      <c r="Q18" s="157">
        <f>+'PROGRAMA 03 CON PROYEC.'!J17</f>
        <v>337970030.10000002</v>
      </c>
      <c r="R18" s="157">
        <f>+M18-P18-Q18</f>
        <v>138867969.89999998</v>
      </c>
      <c r="S18" s="157">
        <f>+Q18/M18*100</f>
        <v>70.877327331294921</v>
      </c>
    </row>
    <row r="19" spans="1:19" ht="12" hidden="1" customHeight="1" x14ac:dyDescent="0.2">
      <c r="A19" s="167"/>
      <c r="B19" s="167"/>
      <c r="C19" s="167"/>
      <c r="D19" s="167"/>
      <c r="E19" s="167"/>
      <c r="G19" s="194" t="s">
        <v>395</v>
      </c>
      <c r="H19" s="245"/>
      <c r="I19" s="194"/>
      <c r="J19" s="194" t="s">
        <v>400</v>
      </c>
      <c r="K19" s="194"/>
      <c r="L19" s="167" t="s">
        <v>401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f t="shared" ref="R19:R82" si="5">+M19-P19-Q19</f>
        <v>0</v>
      </c>
      <c r="S19" s="157" t="e">
        <f t="shared" ref="S19:S82" si="6">+Q19/M19*100</f>
        <v>#DIV/0!</v>
      </c>
    </row>
    <row r="20" spans="1:19" ht="12" customHeight="1" x14ac:dyDescent="0.2">
      <c r="A20" s="167"/>
      <c r="B20" s="167"/>
      <c r="C20" s="167"/>
      <c r="D20" s="167"/>
      <c r="E20" s="167"/>
      <c r="G20" s="194" t="s">
        <v>395</v>
      </c>
      <c r="H20" s="245"/>
      <c r="I20" s="194"/>
      <c r="J20" s="194" t="s">
        <v>19</v>
      </c>
      <c r="K20" s="194"/>
      <c r="L20" s="167" t="s">
        <v>402</v>
      </c>
      <c r="M20" s="157">
        <f>+'PROGRAMA 03 CON PROYEC.'!F18</f>
        <v>2148668100</v>
      </c>
      <c r="N20" s="157">
        <f>+'PROGRAMA 03 CON PROYEC.'!G18</f>
        <v>1378826929.5100002</v>
      </c>
      <c r="O20" s="157">
        <f>+'PROGRAMA 03 CON PROYEC.'!H18</f>
        <v>417605587.60000002</v>
      </c>
      <c r="P20" s="157">
        <f>+'PROGRAMA 03 CON PROYEC.'!I18</f>
        <v>0</v>
      </c>
      <c r="Q20" s="157">
        <f>+'PROGRAMA 03 CON PROYEC.'!J18</f>
        <v>1796432517.1100001</v>
      </c>
      <c r="R20" s="157">
        <f t="shared" si="5"/>
        <v>352235582.88999987</v>
      </c>
      <c r="S20" s="157">
        <f t="shared" si="6"/>
        <v>83.606794232669074</v>
      </c>
    </row>
    <row r="21" spans="1:19" ht="12" hidden="1" customHeight="1" x14ac:dyDescent="0.2">
      <c r="A21" s="167"/>
      <c r="B21" s="167"/>
      <c r="C21" s="167"/>
      <c r="D21" s="167"/>
      <c r="E21" s="167"/>
      <c r="G21" s="194" t="s">
        <v>395</v>
      </c>
      <c r="H21" s="245"/>
      <c r="I21" s="194"/>
      <c r="J21" s="194" t="s">
        <v>403</v>
      </c>
      <c r="K21" s="194"/>
      <c r="L21" s="167" t="s">
        <v>404</v>
      </c>
      <c r="M21" s="157">
        <v>0</v>
      </c>
      <c r="N21" s="157">
        <v>0</v>
      </c>
      <c r="O21" s="157">
        <v>0</v>
      </c>
      <c r="P21" s="157">
        <f>+'PROGRAMA 03 CON PROYEC.'!I19</f>
        <v>0</v>
      </c>
      <c r="Q21" s="157">
        <v>0</v>
      </c>
      <c r="R21" s="157">
        <f t="shared" ref="R21" si="7">+M21-P21-Q21</f>
        <v>0</v>
      </c>
      <c r="S21" s="157" t="e">
        <f t="shared" ref="S21" si="8">+Q21/M21*100</f>
        <v>#DIV/0!</v>
      </c>
    </row>
    <row r="22" spans="1:19" x14ac:dyDescent="0.2">
      <c r="A22" s="167"/>
      <c r="B22" s="167"/>
      <c r="C22" s="167"/>
      <c r="D22" s="167"/>
      <c r="E22" s="167"/>
      <c r="G22" s="194" t="s">
        <v>395</v>
      </c>
      <c r="H22" s="245"/>
      <c r="I22" s="194"/>
      <c r="J22" s="194" t="s">
        <v>231</v>
      </c>
      <c r="K22" s="194"/>
      <c r="L22" s="167" t="s">
        <v>405</v>
      </c>
      <c r="M22" s="157">
        <f>+'PROGRAMA 03 CON PROYEC.'!F19</f>
        <v>3650000</v>
      </c>
      <c r="N22" s="157">
        <f>+'PROGRAMA 03 CON PROYEC.'!G19</f>
        <v>1578150</v>
      </c>
      <c r="O22" s="157">
        <f>+'PROGRAMA 03 CON PROYEC.'!H19</f>
        <v>0</v>
      </c>
      <c r="P22" s="157">
        <f>+'PROGRAMA 03 CON PROYEC.'!I19</f>
        <v>0</v>
      </c>
      <c r="Q22" s="157">
        <f>+'PROGRAMA 03 CON PROYEC.'!J19</f>
        <v>1578150</v>
      </c>
      <c r="R22" s="157">
        <f t="shared" ref="R22" si="9">+M22-P22-Q22</f>
        <v>2071850</v>
      </c>
      <c r="S22" s="157">
        <f t="shared" ref="S22" si="10">+Q22/M22*100</f>
        <v>43.236986301369861</v>
      </c>
    </row>
    <row r="23" spans="1:19" ht="12" customHeight="1" x14ac:dyDescent="0.2">
      <c r="A23" s="167"/>
      <c r="B23" s="167"/>
      <c r="C23" s="167"/>
      <c r="D23" s="167"/>
      <c r="E23" s="167"/>
      <c r="G23" s="195" t="s">
        <v>395</v>
      </c>
      <c r="H23" s="246"/>
      <c r="I23" s="195"/>
      <c r="J23" s="195" t="s">
        <v>20</v>
      </c>
      <c r="K23" s="195"/>
      <c r="L23" s="192" t="s">
        <v>21</v>
      </c>
      <c r="M23" s="193">
        <f>+M24+M25+M26+M27+M28</f>
        <v>104262178</v>
      </c>
      <c r="N23" s="193">
        <f>+N24+N25+N26+N27+N28</f>
        <v>47891741.649999991</v>
      </c>
      <c r="O23" s="193">
        <f>+O24+O25+O26+O27+O28</f>
        <v>8218626.0599999996</v>
      </c>
      <c r="P23" s="193">
        <f>+P24+P25+P26+P27+P28</f>
        <v>0</v>
      </c>
      <c r="Q23" s="193">
        <f t="shared" ref="Q23:Q82" si="11">+N23+O23</f>
        <v>56110367.709999993</v>
      </c>
      <c r="R23" s="193">
        <f t="shared" si="5"/>
        <v>48151810.290000007</v>
      </c>
      <c r="S23" s="193">
        <f t="shared" si="6"/>
        <v>53.81660808006523</v>
      </c>
    </row>
    <row r="24" spans="1:19" ht="12" customHeight="1" x14ac:dyDescent="0.2">
      <c r="A24" s="167"/>
      <c r="B24" s="167"/>
      <c r="C24" s="167"/>
      <c r="D24" s="167"/>
      <c r="E24" s="167"/>
      <c r="G24" s="194" t="s">
        <v>395</v>
      </c>
      <c r="H24" s="245"/>
      <c r="I24" s="194"/>
      <c r="J24" s="194" t="s">
        <v>22</v>
      </c>
      <c r="K24" s="194"/>
      <c r="L24" s="167" t="s">
        <v>406</v>
      </c>
      <c r="M24" s="157">
        <f>+'PROGRAMA 03 CON PROYEC.'!F23</f>
        <v>104262178</v>
      </c>
      <c r="N24" s="157">
        <f>+'PROGRAMA 03 CON PROYEC.'!G23</f>
        <v>47891741.649999991</v>
      </c>
      <c r="O24" s="157">
        <f>+'PROGRAMA 03 CON PROYEC.'!H23</f>
        <v>8218626.0599999996</v>
      </c>
      <c r="P24" s="157">
        <f>+'PROGRAMA 03 CON PROYEC.'!I23</f>
        <v>0</v>
      </c>
      <c r="Q24" s="157">
        <f>+'PROGRAMA 03 CON PROYEC.'!J23</f>
        <v>56110367.709999993</v>
      </c>
      <c r="R24" s="157">
        <f t="shared" si="5"/>
        <v>48151810.290000007</v>
      </c>
      <c r="S24" s="157">
        <f t="shared" si="6"/>
        <v>53.81660808006523</v>
      </c>
    </row>
    <row r="25" spans="1:19" hidden="1" x14ac:dyDescent="0.2">
      <c r="A25" s="167"/>
      <c r="B25" s="167"/>
      <c r="C25" s="167"/>
      <c r="D25" s="167"/>
      <c r="E25" s="167"/>
      <c r="G25" s="194" t="s">
        <v>395</v>
      </c>
      <c r="H25" s="245"/>
      <c r="I25" s="194"/>
      <c r="J25" s="194" t="s">
        <v>357</v>
      </c>
      <c r="K25" s="194"/>
      <c r="L25" s="167" t="s">
        <v>407</v>
      </c>
      <c r="M25" s="157">
        <v>0</v>
      </c>
      <c r="N25" s="157">
        <v>0</v>
      </c>
      <c r="O25" s="157">
        <v>0</v>
      </c>
      <c r="P25" s="157">
        <v>0</v>
      </c>
      <c r="Q25" s="157">
        <f t="shared" si="11"/>
        <v>0</v>
      </c>
      <c r="R25" s="157">
        <f t="shared" si="5"/>
        <v>0</v>
      </c>
      <c r="S25" s="157" t="e">
        <f t="shared" si="6"/>
        <v>#DIV/0!</v>
      </c>
    </row>
    <row r="26" spans="1:19" ht="12" hidden="1" customHeight="1" x14ac:dyDescent="0.2">
      <c r="A26" s="167"/>
      <c r="B26" s="167"/>
      <c r="C26" s="167"/>
      <c r="D26" s="167"/>
      <c r="E26" s="167"/>
      <c r="G26" s="194" t="s">
        <v>395</v>
      </c>
      <c r="H26" s="245"/>
      <c r="I26" s="194"/>
      <c r="J26" s="194" t="s">
        <v>408</v>
      </c>
      <c r="K26" s="194"/>
      <c r="L26" s="167" t="s">
        <v>409</v>
      </c>
      <c r="M26" s="157">
        <v>0</v>
      </c>
      <c r="N26" s="157">
        <v>0</v>
      </c>
      <c r="Q26" s="157">
        <f t="shared" si="11"/>
        <v>0</v>
      </c>
      <c r="R26" s="157">
        <f t="shared" si="5"/>
        <v>0</v>
      </c>
      <c r="S26" s="157" t="e">
        <f t="shared" si="6"/>
        <v>#DIV/0!</v>
      </c>
    </row>
    <row r="27" spans="1:19" ht="12" hidden="1" customHeight="1" x14ac:dyDescent="0.2">
      <c r="A27" s="167"/>
      <c r="B27" s="167"/>
      <c r="C27" s="167"/>
      <c r="D27" s="167"/>
      <c r="E27" s="167"/>
      <c r="G27" s="194" t="s">
        <v>395</v>
      </c>
      <c r="H27" s="245"/>
      <c r="I27" s="194"/>
      <c r="J27" s="194" t="s">
        <v>410</v>
      </c>
      <c r="K27" s="194"/>
      <c r="L27" s="167" t="s">
        <v>411</v>
      </c>
      <c r="M27" s="157">
        <v>0</v>
      </c>
      <c r="N27" s="157">
        <v>0</v>
      </c>
      <c r="Q27" s="157">
        <f t="shared" si="11"/>
        <v>0</v>
      </c>
      <c r="R27" s="157">
        <f t="shared" si="5"/>
        <v>0</v>
      </c>
      <c r="S27" s="157" t="e">
        <f t="shared" si="6"/>
        <v>#DIV/0!</v>
      </c>
    </row>
    <row r="28" spans="1:19" ht="12" hidden="1" customHeight="1" x14ac:dyDescent="0.2">
      <c r="A28" s="167"/>
      <c r="B28" s="167"/>
      <c r="C28" s="167"/>
      <c r="D28" s="167"/>
      <c r="E28" s="167"/>
      <c r="G28" s="194" t="s">
        <v>395</v>
      </c>
      <c r="H28" s="245"/>
      <c r="I28" s="194"/>
      <c r="J28" s="194" t="s">
        <v>24</v>
      </c>
      <c r="K28" s="194"/>
      <c r="L28" s="167" t="s">
        <v>25</v>
      </c>
      <c r="M28" s="157">
        <v>0</v>
      </c>
      <c r="N28" s="157">
        <v>0</v>
      </c>
      <c r="Q28" s="157">
        <f t="shared" si="11"/>
        <v>0</v>
      </c>
      <c r="R28" s="157">
        <f t="shared" si="5"/>
        <v>0</v>
      </c>
      <c r="S28" s="157" t="e">
        <f t="shared" si="6"/>
        <v>#DIV/0!</v>
      </c>
    </row>
    <row r="29" spans="1:19" ht="12" customHeight="1" x14ac:dyDescent="0.2">
      <c r="A29" s="167"/>
      <c r="B29" s="167"/>
      <c r="C29" s="167"/>
      <c r="D29" s="167"/>
      <c r="E29" s="167"/>
      <c r="G29" s="195" t="s">
        <v>395</v>
      </c>
      <c r="H29" s="246"/>
      <c r="I29" s="195"/>
      <c r="J29" s="195" t="s">
        <v>26</v>
      </c>
      <c r="K29" s="195"/>
      <c r="L29" s="192" t="s">
        <v>27</v>
      </c>
      <c r="M29" s="193">
        <f>+M30+M31+M32+M33+M34</f>
        <v>1393003601</v>
      </c>
      <c r="N29" s="193">
        <f>+N30+N31+N32+N33+N34</f>
        <v>750168237.4000001</v>
      </c>
      <c r="O29" s="193">
        <f>+O30+O31+O32+O33+O34</f>
        <v>428722714.74000001</v>
      </c>
      <c r="P29" s="193">
        <f>+P30+P31+P32+P33+P34</f>
        <v>0</v>
      </c>
      <c r="Q29" s="193">
        <f t="shared" si="11"/>
        <v>1178890952.1400001</v>
      </c>
      <c r="R29" s="193">
        <f t="shared" si="5"/>
        <v>214112648.8599999</v>
      </c>
      <c r="S29" s="193">
        <f t="shared" si="6"/>
        <v>84.629426032617999</v>
      </c>
    </row>
    <row r="30" spans="1:19" ht="12" customHeight="1" x14ac:dyDescent="0.2">
      <c r="A30" s="167"/>
      <c r="B30" s="167"/>
      <c r="C30" s="167"/>
      <c r="D30" s="167"/>
      <c r="E30" s="167"/>
      <c r="G30" s="194" t="s">
        <v>395</v>
      </c>
      <c r="H30" s="245"/>
      <c r="I30" s="194"/>
      <c r="J30" s="194" t="s">
        <v>28</v>
      </c>
      <c r="K30" s="194"/>
      <c r="L30" s="167" t="s">
        <v>412</v>
      </c>
      <c r="M30" s="157">
        <f>+'PROGRAMA 03 CON PROYEC.'!F29</f>
        <v>311916580</v>
      </c>
      <c r="N30" s="157">
        <f>+'PROGRAMA 03 CON PROYEC.'!G29</f>
        <v>200507427.40000001</v>
      </c>
      <c r="O30" s="157">
        <f>+'PROGRAMA 03 CON PROYEC.'!H29</f>
        <v>68491323.75</v>
      </c>
      <c r="P30" s="157">
        <f>+'PROGRAMA 03 CON PROYEC.'!I29</f>
        <v>0</v>
      </c>
      <c r="Q30" s="157">
        <f>+'PROGRAMA 03 CON PROYEC.'!J29</f>
        <v>268998751.14999998</v>
      </c>
      <c r="R30" s="157">
        <f t="shared" si="5"/>
        <v>42917828.850000024</v>
      </c>
      <c r="S30" s="157">
        <f t="shared" si="6"/>
        <v>86.240606751330745</v>
      </c>
    </row>
    <row r="31" spans="1:19" ht="12" customHeight="1" x14ac:dyDescent="0.2">
      <c r="A31" s="167"/>
      <c r="B31" s="167"/>
      <c r="C31" s="167"/>
      <c r="D31" s="167"/>
      <c r="E31" s="167"/>
      <c r="G31" s="194" t="s">
        <v>395</v>
      </c>
      <c r="H31" s="245"/>
      <c r="I31" s="194"/>
      <c r="J31" s="194" t="s">
        <v>29</v>
      </c>
      <c r="K31" s="194"/>
      <c r="L31" s="167" t="s">
        <v>413</v>
      </c>
      <c r="M31" s="157">
        <f>+'PROGRAMA 03 CON PROYEC.'!F30</f>
        <v>415811260</v>
      </c>
      <c r="N31" s="157">
        <f>+'PROGRAMA 03 CON PROYEC.'!G30</f>
        <v>251580888.55000001</v>
      </c>
      <c r="O31" s="157">
        <f>+'PROGRAMA 03 CON PROYEC.'!H30</f>
        <v>83874091.550000012</v>
      </c>
      <c r="P31" s="157">
        <f>+'PROGRAMA 03 CON PROYEC.'!I30</f>
        <v>0</v>
      </c>
      <c r="Q31" s="157">
        <f>+'PROGRAMA 03 CON PROYEC.'!J30</f>
        <v>335454980.10000002</v>
      </c>
      <c r="R31" s="157">
        <f t="shared" si="5"/>
        <v>80356279.899999976</v>
      </c>
      <c r="S31" s="157">
        <f t="shared" si="6"/>
        <v>80.674818690576117</v>
      </c>
    </row>
    <row r="32" spans="1:19" ht="12" customHeight="1" x14ac:dyDescent="0.2">
      <c r="A32" s="167"/>
      <c r="B32" s="167"/>
      <c r="C32" s="167"/>
      <c r="D32" s="167"/>
      <c r="E32" s="167"/>
      <c r="G32" s="194" t="s">
        <v>395</v>
      </c>
      <c r="H32" s="245"/>
      <c r="I32" s="194"/>
      <c r="J32" s="194" t="s">
        <v>30</v>
      </c>
      <c r="K32" s="194"/>
      <c r="L32" s="167" t="s">
        <v>414</v>
      </c>
      <c r="M32" s="157">
        <f>+'PROGRAMA 03 CON PROYEC.'!F31</f>
        <v>316908369</v>
      </c>
      <c r="N32" s="157">
        <f>+'PROGRAMA 03 CON PROYEC.'!G31</f>
        <v>16673606.73</v>
      </c>
      <c r="O32" s="157">
        <f>+'PROGRAMA 03 CON PROYEC.'!H31</f>
        <v>246683572.23999998</v>
      </c>
      <c r="P32" s="157">
        <f>+'PROGRAMA 03 CON PROYEC.'!I31</f>
        <v>0</v>
      </c>
      <c r="Q32" s="157">
        <f>+'PROGRAMA 03 CON PROYEC.'!J31</f>
        <v>263357178.96999997</v>
      </c>
      <c r="R32" s="157">
        <f t="shared" si="5"/>
        <v>53551190.030000031</v>
      </c>
      <c r="S32" s="157">
        <f t="shared" si="6"/>
        <v>83.101995633949315</v>
      </c>
    </row>
    <row r="33" spans="1:19" ht="12" customHeight="1" x14ac:dyDescent="0.2">
      <c r="A33" s="167"/>
      <c r="B33" s="167"/>
      <c r="C33" s="167"/>
      <c r="D33" s="167"/>
      <c r="E33" s="167"/>
      <c r="G33" s="194" t="s">
        <v>395</v>
      </c>
      <c r="H33" s="245"/>
      <c r="I33" s="194"/>
      <c r="J33" s="194" t="s">
        <v>31</v>
      </c>
      <c r="K33" s="194"/>
      <c r="L33" s="167" t="s">
        <v>415</v>
      </c>
      <c r="M33" s="157">
        <f>+'PROGRAMA 03 CON PROYEC.'!F32</f>
        <v>251960300</v>
      </c>
      <c r="N33" s="157">
        <f>+'PROGRAMA 03 CON PROYEC.'!G32</f>
        <v>226865871.47000009</v>
      </c>
      <c r="O33" s="157">
        <f>+'PROGRAMA 03 CON PROYEC.'!H32</f>
        <v>10514114.35</v>
      </c>
      <c r="P33" s="157">
        <f>+'PROGRAMA 03 CON PROYEC.'!I32</f>
        <v>0</v>
      </c>
      <c r="Q33" s="157">
        <f>+'PROGRAMA 03 CON PROYEC.'!J32</f>
        <v>237379985.82000008</v>
      </c>
      <c r="R33" s="157">
        <f t="shared" si="5"/>
        <v>14580314.179999918</v>
      </c>
      <c r="S33" s="157">
        <f t="shared" si="6"/>
        <v>94.21324939682961</v>
      </c>
    </row>
    <row r="34" spans="1:19" ht="12" customHeight="1" x14ac:dyDescent="0.2">
      <c r="A34" s="167"/>
      <c r="B34" s="167"/>
      <c r="C34" s="167"/>
      <c r="D34" s="167"/>
      <c r="E34" s="167"/>
      <c r="G34" s="194" t="s">
        <v>395</v>
      </c>
      <c r="H34" s="245"/>
      <c r="I34" s="194"/>
      <c r="J34" s="194" t="s">
        <v>33</v>
      </c>
      <c r="K34" s="194"/>
      <c r="L34" s="167" t="s">
        <v>416</v>
      </c>
      <c r="M34" s="157">
        <f>+'PROGRAMA 03 CON PROYEC.'!F33</f>
        <v>96407092</v>
      </c>
      <c r="N34" s="157">
        <f>+'PROGRAMA 03 CON PROYEC.'!G33</f>
        <v>54540443.25</v>
      </c>
      <c r="O34" s="157">
        <f>+'PROGRAMA 03 CON PROYEC.'!H33</f>
        <v>19159612.849999994</v>
      </c>
      <c r="P34" s="157">
        <f>+'PROGRAMA 03 CON PROYEC.'!I33</f>
        <v>0</v>
      </c>
      <c r="Q34" s="157">
        <f>+'PROGRAMA 03 CON PROYEC.'!J33</f>
        <v>73700056.099999994</v>
      </c>
      <c r="R34" s="157">
        <f t="shared" si="5"/>
        <v>22707035.900000006</v>
      </c>
      <c r="S34" s="157">
        <f t="shared" si="6"/>
        <v>76.446716285146323</v>
      </c>
    </row>
    <row r="35" spans="1:19" ht="12" hidden="1" customHeight="1" x14ac:dyDescent="0.2">
      <c r="A35" s="167"/>
      <c r="B35" s="167"/>
      <c r="C35" s="167"/>
      <c r="D35" s="167"/>
      <c r="E35" s="167"/>
      <c r="G35" s="195" t="s">
        <v>395</v>
      </c>
      <c r="H35" s="246"/>
      <c r="I35" s="195"/>
      <c r="J35" s="191" t="s">
        <v>223</v>
      </c>
      <c r="K35" s="191"/>
      <c r="L35" s="192" t="s">
        <v>417</v>
      </c>
      <c r="M35" s="193">
        <f>+M36+M37</f>
        <v>0</v>
      </c>
      <c r="N35" s="193">
        <f>+N36+N37</f>
        <v>0</v>
      </c>
      <c r="O35" s="193">
        <f>+O36+O37</f>
        <v>0</v>
      </c>
      <c r="P35" s="193">
        <f>+P36+P37</f>
        <v>0</v>
      </c>
      <c r="Q35" s="193">
        <f t="shared" si="11"/>
        <v>0</v>
      </c>
      <c r="R35" s="193">
        <f t="shared" si="5"/>
        <v>0</v>
      </c>
      <c r="S35" s="193" t="e">
        <f t="shared" si="6"/>
        <v>#DIV/0!</v>
      </c>
    </row>
    <row r="36" spans="1:19" ht="12" hidden="1" customHeight="1" x14ac:dyDescent="0.2">
      <c r="A36" s="167"/>
      <c r="B36" s="167"/>
      <c r="C36" s="167"/>
      <c r="D36" s="167"/>
      <c r="E36" s="167"/>
      <c r="G36" s="194" t="s">
        <v>395</v>
      </c>
      <c r="H36" s="245"/>
      <c r="I36" s="194"/>
      <c r="J36" s="194" t="s">
        <v>418</v>
      </c>
      <c r="K36" s="194"/>
      <c r="L36" s="167" t="s">
        <v>419</v>
      </c>
      <c r="M36" s="157">
        <v>0</v>
      </c>
      <c r="N36" s="157">
        <v>0</v>
      </c>
      <c r="Q36" s="157">
        <f t="shared" si="11"/>
        <v>0</v>
      </c>
      <c r="R36" s="157">
        <f t="shared" si="5"/>
        <v>0</v>
      </c>
      <c r="S36" s="157" t="e">
        <f t="shared" si="6"/>
        <v>#DIV/0!</v>
      </c>
    </row>
    <row r="37" spans="1:19" ht="12" hidden="1" customHeight="1" x14ac:dyDescent="0.2">
      <c r="A37" s="167"/>
      <c r="B37" s="167"/>
      <c r="C37" s="167"/>
      <c r="D37" s="167"/>
      <c r="E37" s="167"/>
      <c r="G37" s="194" t="s">
        <v>395</v>
      </c>
      <c r="H37" s="245"/>
      <c r="I37" s="194"/>
      <c r="J37" s="194" t="s">
        <v>221</v>
      </c>
      <c r="K37" s="194"/>
      <c r="L37" s="167" t="s">
        <v>420</v>
      </c>
      <c r="M37" s="157">
        <v>0</v>
      </c>
      <c r="N37" s="157">
        <v>0</v>
      </c>
      <c r="Q37" s="157">
        <f t="shared" si="11"/>
        <v>0</v>
      </c>
      <c r="R37" s="157">
        <f t="shared" si="5"/>
        <v>0</v>
      </c>
      <c r="S37" s="157" t="e">
        <f t="shared" si="6"/>
        <v>#DIV/0!</v>
      </c>
    </row>
    <row r="38" spans="1:19" s="190" customFormat="1" ht="12" customHeight="1" x14ac:dyDescent="0.2">
      <c r="A38" s="187"/>
      <c r="B38" s="187"/>
      <c r="C38" s="187"/>
      <c r="D38" s="188" t="s">
        <v>421</v>
      </c>
      <c r="E38" s="196" t="s">
        <v>422</v>
      </c>
      <c r="F38" s="197" t="s">
        <v>3</v>
      </c>
      <c r="G38" s="198" t="s">
        <v>3</v>
      </c>
      <c r="H38" s="252">
        <f>+O38</f>
        <v>185726969.15000004</v>
      </c>
      <c r="I38" s="187"/>
      <c r="J38" s="187"/>
      <c r="K38" s="187"/>
      <c r="L38" s="187"/>
      <c r="M38" s="197">
        <f>+M39+M45</f>
        <v>1009852195</v>
      </c>
      <c r="N38" s="197">
        <f>+N39+N45</f>
        <v>645405598.83000004</v>
      </c>
      <c r="O38" s="197">
        <f>+O39+O45</f>
        <v>185726969.15000004</v>
      </c>
      <c r="P38" s="197">
        <f>+P39+P45</f>
        <v>0</v>
      </c>
      <c r="Q38" s="197">
        <f t="shared" si="11"/>
        <v>831132567.98000002</v>
      </c>
      <c r="R38" s="197">
        <f t="shared" si="5"/>
        <v>178719627.01999998</v>
      </c>
      <c r="S38" s="197">
        <f t="shared" si="6"/>
        <v>82.302397528580912</v>
      </c>
    </row>
    <row r="39" spans="1:19" ht="12" customHeight="1" x14ac:dyDescent="0.2">
      <c r="A39" s="167"/>
      <c r="B39" s="167"/>
      <c r="C39" s="167"/>
      <c r="D39" s="167"/>
      <c r="E39" s="194"/>
      <c r="G39" s="199" t="s">
        <v>421</v>
      </c>
      <c r="H39" s="247"/>
      <c r="I39" s="199"/>
      <c r="J39" s="199" t="s">
        <v>35</v>
      </c>
      <c r="K39" s="199"/>
      <c r="L39" s="192" t="s">
        <v>423</v>
      </c>
      <c r="M39" s="193">
        <f>SUM(M40:M44)</f>
        <v>638080537</v>
      </c>
      <c r="N39" s="193">
        <f>SUM(N40:N44)</f>
        <v>407993492.50000006</v>
      </c>
      <c r="O39" s="193">
        <f>SUM(O40:O44)</f>
        <v>117230028.34000003</v>
      </c>
      <c r="P39" s="193">
        <f>SUM(P40:P44)</f>
        <v>0</v>
      </c>
      <c r="Q39" s="193">
        <f t="shared" si="11"/>
        <v>525223520.84000009</v>
      </c>
      <c r="R39" s="193">
        <f t="shared" si="5"/>
        <v>112857016.15999991</v>
      </c>
      <c r="S39" s="193">
        <f t="shared" si="6"/>
        <v>82.313045201063716</v>
      </c>
    </row>
    <row r="40" spans="1:19" ht="12" customHeight="1" x14ac:dyDescent="0.2">
      <c r="A40" s="167"/>
      <c r="B40" s="167"/>
      <c r="C40" s="167"/>
      <c r="D40" s="167"/>
      <c r="E40" s="194"/>
      <c r="G40" s="200" t="s">
        <v>421</v>
      </c>
      <c r="H40" s="248"/>
      <c r="I40" s="200"/>
      <c r="J40" s="200" t="s">
        <v>37</v>
      </c>
      <c r="K40" s="200"/>
      <c r="L40" s="167" t="s">
        <v>424</v>
      </c>
      <c r="M40" s="157">
        <f>+'PROGRAMA 03 CON PROYEC.'!F37</f>
        <v>352372517</v>
      </c>
      <c r="N40" s="157">
        <f>+'PROGRAMA 03 CON PROYEC.'!G37</f>
        <v>225585633.60000005</v>
      </c>
      <c r="O40" s="157">
        <f>+'PROGRAMA 03 CON PROYEC.'!H37</f>
        <v>64839413.820000015</v>
      </c>
      <c r="P40" s="157">
        <f>+'PROGRAMA 03 CON PROYEC.'!I37</f>
        <v>0</v>
      </c>
      <c r="Q40" s="157">
        <f>+'PROGRAMA 03 CON PROYEC.'!J37</f>
        <v>290425047.42000008</v>
      </c>
      <c r="R40" s="157">
        <f t="shared" si="5"/>
        <v>61947469.579999924</v>
      </c>
      <c r="S40" s="157">
        <f t="shared" si="6"/>
        <v>82.419891849851638</v>
      </c>
    </row>
    <row r="41" spans="1:19" ht="12" customHeight="1" x14ac:dyDescent="0.2">
      <c r="A41" s="167"/>
      <c r="B41" s="167"/>
      <c r="C41" s="167"/>
      <c r="D41" s="167"/>
      <c r="E41" s="194"/>
      <c r="G41" s="200" t="s">
        <v>421</v>
      </c>
      <c r="H41" s="248"/>
      <c r="I41" s="200"/>
      <c r="J41" s="200" t="s">
        <v>38</v>
      </c>
      <c r="K41" s="200"/>
      <c r="L41" s="167" t="s">
        <v>425</v>
      </c>
      <c r="M41" s="157">
        <f>+'PROGRAMA 03 CON PROYEC.'!F38</f>
        <v>19047341</v>
      </c>
      <c r="N41" s="157">
        <f>+'PROGRAMA 03 CON PROYEC.'!G38</f>
        <v>12160523.970000003</v>
      </c>
      <c r="O41" s="157">
        <f>+'PROGRAMA 03 CON PROYEC.'!H38</f>
        <v>3492708.05</v>
      </c>
      <c r="P41" s="157">
        <f>+'PROGRAMA 03 CON PROYEC.'!I38</f>
        <v>0</v>
      </c>
      <c r="Q41" s="157">
        <f>+'PROGRAMA 03 CON PROYEC.'!J38</f>
        <v>15653232.020000003</v>
      </c>
      <c r="R41" s="157">
        <f t="shared" si="5"/>
        <v>3394108.9799999967</v>
      </c>
      <c r="S41" s="157">
        <f t="shared" si="6"/>
        <v>82.180667737297313</v>
      </c>
    </row>
    <row r="42" spans="1:19" ht="12" customHeight="1" x14ac:dyDescent="0.2">
      <c r="A42" s="167"/>
      <c r="B42" s="167"/>
      <c r="C42" s="167"/>
      <c r="D42" s="167"/>
      <c r="E42" s="194"/>
      <c r="G42" s="200" t="s">
        <v>421</v>
      </c>
      <c r="H42" s="248"/>
      <c r="I42" s="200"/>
      <c r="J42" s="200" t="s">
        <v>39</v>
      </c>
      <c r="K42" s="200"/>
      <c r="L42" s="167" t="s">
        <v>426</v>
      </c>
      <c r="M42" s="157">
        <f>+'PROGRAMA 03 CON PROYEC.'!F39</f>
        <v>57141924</v>
      </c>
      <c r="N42" s="157">
        <f>+'PROGRAMA 03 CON PROYEC.'!G39</f>
        <v>36481571.980000004</v>
      </c>
      <c r="O42" s="157">
        <f>+'PROGRAMA 03 CON PROYEC.'!H39</f>
        <v>10478122.400000002</v>
      </c>
      <c r="P42" s="157">
        <f>+'PROGRAMA 03 CON PROYEC.'!I39</f>
        <v>0</v>
      </c>
      <c r="Q42" s="157">
        <f>+'PROGRAMA 03 CON PROYEC.'!J39</f>
        <v>46959694.38000001</v>
      </c>
      <c r="R42" s="157">
        <f t="shared" si="5"/>
        <v>10182229.61999999</v>
      </c>
      <c r="S42" s="157">
        <f t="shared" si="6"/>
        <v>82.180807177581229</v>
      </c>
    </row>
    <row r="43" spans="1:19" ht="12" customHeight="1" x14ac:dyDescent="0.2">
      <c r="A43" s="167"/>
      <c r="B43" s="167"/>
      <c r="C43" s="167"/>
      <c r="D43" s="167"/>
      <c r="E43" s="194"/>
      <c r="G43" s="200" t="s">
        <v>421</v>
      </c>
      <c r="H43" s="248"/>
      <c r="I43" s="200"/>
      <c r="J43" s="200" t="s">
        <v>40</v>
      </c>
      <c r="K43" s="200"/>
      <c r="L43" s="167" t="s">
        <v>427</v>
      </c>
      <c r="M43" s="157">
        <f>+'PROGRAMA 03 CON PROYEC.'!F40</f>
        <v>190471414</v>
      </c>
      <c r="N43" s="157">
        <f>+'PROGRAMA 03 CON PROYEC.'!G40</f>
        <v>121605240.25</v>
      </c>
      <c r="O43" s="157">
        <f>+'PROGRAMA 03 CON PROYEC.'!H40</f>
        <v>34927074.729999997</v>
      </c>
      <c r="P43" s="157">
        <f>+'PROGRAMA 03 CON PROYEC.'!I40</f>
        <v>0</v>
      </c>
      <c r="Q43" s="157">
        <f>+'PROGRAMA 03 CON PROYEC.'!J40</f>
        <v>156532314.97999999</v>
      </c>
      <c r="R43" s="157">
        <f t="shared" si="5"/>
        <v>33939099.020000011</v>
      </c>
      <c r="S43" s="157">
        <f t="shared" si="6"/>
        <v>82.181526189541486</v>
      </c>
    </row>
    <row r="44" spans="1:19" ht="12" customHeight="1" x14ac:dyDescent="0.2">
      <c r="A44" s="167"/>
      <c r="B44" s="167"/>
      <c r="C44" s="167"/>
      <c r="D44" s="167"/>
      <c r="E44" s="194"/>
      <c r="G44" s="200" t="s">
        <v>421</v>
      </c>
      <c r="H44" s="248"/>
      <c r="I44" s="200"/>
      <c r="J44" s="200" t="s">
        <v>41</v>
      </c>
      <c r="K44" s="200"/>
      <c r="L44" s="167" t="s">
        <v>428</v>
      </c>
      <c r="M44" s="157">
        <f>+'PROGRAMA 03 CON PROYEC.'!F41</f>
        <v>19047341</v>
      </c>
      <c r="N44" s="157">
        <f>+'PROGRAMA 03 CON PROYEC.'!G41</f>
        <v>12160522.699999999</v>
      </c>
      <c r="O44" s="157">
        <f>+'PROGRAMA 03 CON PROYEC.'!H41</f>
        <v>3492709.3399999989</v>
      </c>
      <c r="P44" s="157">
        <f>+'PROGRAMA 03 CON PROYEC.'!I41</f>
        <v>0</v>
      </c>
      <c r="Q44" s="157">
        <f>+'PROGRAMA 03 CON PROYEC.'!J41</f>
        <v>15653232.039999999</v>
      </c>
      <c r="R44" s="157">
        <f t="shared" si="5"/>
        <v>3394108.9600000009</v>
      </c>
      <c r="S44" s="157">
        <f t="shared" si="6"/>
        <v>82.180667842298831</v>
      </c>
    </row>
    <row r="45" spans="1:19" ht="12" customHeight="1" x14ac:dyDescent="0.2">
      <c r="A45" s="167"/>
      <c r="B45" s="167"/>
      <c r="C45" s="167"/>
      <c r="D45" s="167"/>
      <c r="E45" s="194"/>
      <c r="G45" s="199" t="s">
        <v>421</v>
      </c>
      <c r="H45" s="247"/>
      <c r="I45" s="199"/>
      <c r="J45" s="199" t="s">
        <v>42</v>
      </c>
      <c r="K45" s="199"/>
      <c r="L45" s="192" t="s">
        <v>429</v>
      </c>
      <c r="M45" s="193">
        <f>SUM(M46:M50)</f>
        <v>371771658</v>
      </c>
      <c r="N45" s="193">
        <f>SUM(N46:N50)</f>
        <v>237412106.33000001</v>
      </c>
      <c r="O45" s="193">
        <f>SUM(O46:O50)</f>
        <v>68496940.810000002</v>
      </c>
      <c r="P45" s="193">
        <f>SUM(P46:P50)</f>
        <v>0</v>
      </c>
      <c r="Q45" s="193">
        <f t="shared" si="11"/>
        <v>305909047.13999999</v>
      </c>
      <c r="R45" s="193">
        <f t="shared" si="5"/>
        <v>65862610.860000014</v>
      </c>
      <c r="S45" s="193">
        <f t="shared" si="6"/>
        <v>82.284122675107199</v>
      </c>
    </row>
    <row r="46" spans="1:19" ht="12" customHeight="1" x14ac:dyDescent="0.2">
      <c r="A46" s="167"/>
      <c r="B46" s="167"/>
      <c r="C46" s="167"/>
      <c r="D46" s="167"/>
      <c r="E46" s="194"/>
      <c r="G46" s="200" t="s">
        <v>421</v>
      </c>
      <c r="H46" s="248"/>
      <c r="I46" s="200"/>
      <c r="J46" s="200" t="s">
        <v>335</v>
      </c>
      <c r="K46" s="200"/>
      <c r="L46" s="167" t="s">
        <v>430</v>
      </c>
      <c r="M46" s="157">
        <f>+'PROGRAMA 03 CON PROYEC.'!F45</f>
        <v>199994985</v>
      </c>
      <c r="N46" s="157">
        <f>+'PROGRAMA 03 CON PROYEC.'!G45</f>
        <v>127967344.19999999</v>
      </c>
      <c r="O46" s="157">
        <f>+'PROGRAMA 03 CON PROYEC.'!H45</f>
        <v>36777076.669999994</v>
      </c>
      <c r="P46" s="157">
        <f>+'PROGRAMA 03 CON PROYEC.'!I45</f>
        <v>0</v>
      </c>
      <c r="Q46" s="157">
        <f>+'PROGRAMA 03 CON PROYEC.'!J45</f>
        <v>164744420.86999997</v>
      </c>
      <c r="R46" s="157">
        <f t="shared" si="5"/>
        <v>35250564.130000025</v>
      </c>
      <c r="S46" s="157">
        <f t="shared" si="6"/>
        <v>82.374275969969929</v>
      </c>
    </row>
    <row r="47" spans="1:19" ht="12" customHeight="1" x14ac:dyDescent="0.2">
      <c r="A47" s="167"/>
      <c r="B47" s="167"/>
      <c r="C47" s="167"/>
      <c r="D47" s="167"/>
      <c r="E47" s="194"/>
      <c r="G47" s="200" t="s">
        <v>421</v>
      </c>
      <c r="H47" s="248"/>
      <c r="I47" s="200"/>
      <c r="J47" s="200" t="s">
        <v>44</v>
      </c>
      <c r="K47" s="200"/>
      <c r="L47" s="167" t="s">
        <v>431</v>
      </c>
      <c r="M47" s="157">
        <f>+'PROGRAMA 03 CON PROYEC.'!F46</f>
        <v>114106949</v>
      </c>
      <c r="N47" s="157">
        <f>+'PROGRAMA 03 CON PROYEC.'!G46</f>
        <v>72729183.970000014</v>
      </c>
      <c r="O47" s="157">
        <f>+'PROGRAMA 03 CON PROYEC.'!H46</f>
        <v>21230802.66</v>
      </c>
      <c r="P47" s="157">
        <f>+'PROGRAMA 03 CON PROYEC.'!I46</f>
        <v>0</v>
      </c>
      <c r="Q47" s="157">
        <f>+'PROGRAMA 03 CON PROYEC.'!J46</f>
        <v>93959986.63000001</v>
      </c>
      <c r="R47" s="157">
        <f t="shared" si="5"/>
        <v>20146962.36999999</v>
      </c>
      <c r="S47" s="157">
        <f t="shared" si="6"/>
        <v>82.34379014901188</v>
      </c>
    </row>
    <row r="48" spans="1:19" ht="12" customHeight="1" x14ac:dyDescent="0.2">
      <c r="A48" s="167"/>
      <c r="B48" s="167"/>
      <c r="C48" s="167"/>
      <c r="D48" s="167"/>
      <c r="E48" s="194"/>
      <c r="G48" s="200" t="s">
        <v>421</v>
      </c>
      <c r="H48" s="248"/>
      <c r="I48" s="200"/>
      <c r="J48" s="200" t="s">
        <v>45</v>
      </c>
      <c r="K48" s="200"/>
      <c r="L48" s="167" t="s">
        <v>432</v>
      </c>
      <c r="M48" s="157">
        <f>+'PROGRAMA 03 CON PROYEC.'!F47</f>
        <v>57669724</v>
      </c>
      <c r="N48" s="157">
        <f>+'PROGRAMA 03 CON PROYEC.'!G47</f>
        <v>36715578.159999996</v>
      </c>
      <c r="O48" s="157">
        <f>+'PROGRAMA 03 CON PROYEC.'!H47</f>
        <v>10489061.480000002</v>
      </c>
      <c r="P48" s="157">
        <f>+'PROGRAMA 03 CON PROYEC.'!I47</f>
        <v>0</v>
      </c>
      <c r="Q48" s="157">
        <f>+'PROGRAMA 03 CON PROYEC.'!J47</f>
        <v>47204639.640000001</v>
      </c>
      <c r="R48" s="157">
        <f t="shared" si="5"/>
        <v>10465084.359999999</v>
      </c>
      <c r="S48" s="157">
        <f t="shared" si="6"/>
        <v>81.853416950634269</v>
      </c>
    </row>
    <row r="49" spans="1:19" ht="12" hidden="1" customHeight="1" x14ac:dyDescent="0.2">
      <c r="A49" s="167"/>
      <c r="B49" s="167"/>
      <c r="C49" s="167"/>
      <c r="D49" s="167"/>
      <c r="E49" s="167"/>
      <c r="G49" s="200" t="s">
        <v>421</v>
      </c>
      <c r="H49" s="248"/>
      <c r="I49" s="200"/>
      <c r="J49" s="200" t="s">
        <v>433</v>
      </c>
      <c r="K49" s="200"/>
      <c r="L49" s="167" t="s">
        <v>434</v>
      </c>
      <c r="M49" s="157">
        <v>0</v>
      </c>
      <c r="N49" s="157">
        <v>0</v>
      </c>
      <c r="Q49" s="157">
        <f t="shared" si="11"/>
        <v>0</v>
      </c>
      <c r="R49" s="157">
        <f t="shared" si="5"/>
        <v>0</v>
      </c>
      <c r="S49" s="157" t="e">
        <f t="shared" si="6"/>
        <v>#DIV/0!</v>
      </c>
    </row>
    <row r="50" spans="1:19" ht="12" hidden="1" customHeight="1" x14ac:dyDescent="0.2">
      <c r="A50" s="167"/>
      <c r="B50" s="167"/>
      <c r="C50" s="167"/>
      <c r="D50" s="167"/>
      <c r="E50" s="167"/>
      <c r="G50" s="200" t="s">
        <v>421</v>
      </c>
      <c r="H50" s="248"/>
      <c r="I50" s="200"/>
      <c r="J50" s="200" t="s">
        <v>435</v>
      </c>
      <c r="K50" s="200"/>
      <c r="L50" s="167" t="s">
        <v>436</v>
      </c>
      <c r="M50" s="157">
        <v>0</v>
      </c>
      <c r="N50" s="157">
        <v>0</v>
      </c>
      <c r="Q50" s="157">
        <f t="shared" si="11"/>
        <v>0</v>
      </c>
      <c r="R50" s="157">
        <f t="shared" si="5"/>
        <v>0</v>
      </c>
      <c r="S50" s="157" t="e">
        <f t="shared" si="6"/>
        <v>#DIV/0!</v>
      </c>
    </row>
    <row r="51" spans="1:19" ht="12" customHeight="1" x14ac:dyDescent="0.2">
      <c r="A51" s="167"/>
      <c r="B51" s="167"/>
      <c r="E51" s="201"/>
      <c r="G51" s="194"/>
      <c r="H51" s="245"/>
      <c r="I51" s="194"/>
      <c r="J51" s="170"/>
      <c r="K51" s="170"/>
      <c r="L51" s="167"/>
    </row>
    <row r="52" spans="1:19" ht="12.75" customHeight="1" x14ac:dyDescent="0.2">
      <c r="A52" s="182"/>
      <c r="B52" s="182"/>
      <c r="C52" s="183" t="s">
        <v>437</v>
      </c>
      <c r="D52" s="184" t="s">
        <v>438</v>
      </c>
      <c r="E52" s="184"/>
      <c r="F52" s="185" t="s">
        <v>3</v>
      </c>
      <c r="G52" s="183" t="s">
        <v>437</v>
      </c>
      <c r="H52" s="242">
        <f>+O52+O115</f>
        <v>240563553.63</v>
      </c>
      <c r="I52" s="183"/>
      <c r="J52" s="183">
        <v>1</v>
      </c>
      <c r="K52" s="183"/>
      <c r="L52" s="186" t="s">
        <v>439</v>
      </c>
      <c r="M52" s="185">
        <f>+M54+M60+M66+M74+M83+M88+M92+M96+M107</f>
        <v>1179781677</v>
      </c>
      <c r="N52" s="185">
        <f>+N54+N60+N66+N74+N83+N88+N92+N96+N107</f>
        <v>605435603.60000002</v>
      </c>
      <c r="O52" s="185">
        <f>+O54+O60+O66+O74+O83+O88+O92+O96+O107</f>
        <v>195096482.96000001</v>
      </c>
      <c r="P52" s="185">
        <f>+P54+P60+P66+P74+P83+P88+P92+P96+P107</f>
        <v>0</v>
      </c>
      <c r="Q52" s="185">
        <f t="shared" si="11"/>
        <v>800532086.56000006</v>
      </c>
      <c r="R52" s="185">
        <f t="shared" si="5"/>
        <v>379249590.43999994</v>
      </c>
      <c r="S52" s="185">
        <f t="shared" si="6"/>
        <v>67.854256610903448</v>
      </c>
    </row>
    <row r="53" spans="1:19" ht="12" customHeight="1" x14ac:dyDescent="0.2">
      <c r="A53" s="167"/>
      <c r="B53" s="167"/>
      <c r="C53" s="167"/>
      <c r="D53" s="167"/>
      <c r="E53" s="167"/>
      <c r="G53" s="194"/>
      <c r="H53" s="245"/>
      <c r="I53" s="194"/>
      <c r="J53" s="195"/>
      <c r="K53" s="195"/>
      <c r="L53" s="201"/>
    </row>
    <row r="54" spans="1:19" ht="12" customHeight="1" x14ac:dyDescent="0.2">
      <c r="A54" s="167"/>
      <c r="B54" s="167"/>
      <c r="C54" s="167"/>
      <c r="D54" s="167"/>
      <c r="E54" s="167"/>
      <c r="G54" s="195" t="s">
        <v>437</v>
      </c>
      <c r="H54" s="246"/>
      <c r="I54" s="195"/>
      <c r="J54" s="195" t="s">
        <v>48</v>
      </c>
      <c r="K54" s="195"/>
      <c r="L54" s="192" t="s">
        <v>440</v>
      </c>
      <c r="M54" s="193">
        <f>+M55+M56+M57+M58+M59</f>
        <v>341392093</v>
      </c>
      <c r="N54" s="193">
        <f>+N55+N56+N57+N58+N59</f>
        <v>186747864.49000001</v>
      </c>
      <c r="O54" s="193">
        <f>+O55+O56+O57+O58+O59</f>
        <v>109218888.59999999</v>
      </c>
      <c r="P54" s="193">
        <f>+P55+P56+P57+P58+P59</f>
        <v>0</v>
      </c>
      <c r="Q54" s="193">
        <f t="shared" si="11"/>
        <v>295966753.09000003</v>
      </c>
      <c r="R54" s="193">
        <f t="shared" si="5"/>
        <v>45425339.909999967</v>
      </c>
      <c r="S54" s="193">
        <f t="shared" si="6"/>
        <v>86.694085527634073</v>
      </c>
    </row>
    <row r="55" spans="1:19" ht="12" customHeight="1" x14ac:dyDescent="0.2">
      <c r="A55" s="167"/>
      <c r="B55" s="167"/>
      <c r="C55" s="167"/>
      <c r="D55" s="167"/>
      <c r="E55" s="167"/>
      <c r="G55" s="194" t="s">
        <v>437</v>
      </c>
      <c r="H55" s="245"/>
      <c r="I55" s="194"/>
      <c r="J55" s="194" t="s">
        <v>50</v>
      </c>
      <c r="K55" s="194"/>
      <c r="L55" s="167" t="s">
        <v>441</v>
      </c>
      <c r="M55" s="157">
        <f>+'PROGRAMA 03 CON PROYEC.'!F57</f>
        <v>250052700</v>
      </c>
      <c r="N55" s="157">
        <f>+'PROGRAMA 03 CON PROYEC.'!G57</f>
        <v>136610911.25</v>
      </c>
      <c r="O55" s="157">
        <f>+'PROGRAMA 03 CON PROYEC.'!H57</f>
        <v>107327191.83</v>
      </c>
      <c r="P55" s="157">
        <f>+'PROGRAMA 03 CON PROYEC.'!I57</f>
        <v>0</v>
      </c>
      <c r="Q55" s="157">
        <f>+'PROGRAMA 03 CON PROYEC.'!J57</f>
        <v>243938103.07999998</v>
      </c>
      <c r="R55" s="157">
        <f t="shared" si="5"/>
        <v>6114596.9200000167</v>
      </c>
      <c r="S55" s="157">
        <f t="shared" si="6"/>
        <v>97.554676706150332</v>
      </c>
    </row>
    <row r="56" spans="1:19" x14ac:dyDescent="0.2">
      <c r="A56" s="167"/>
      <c r="B56" s="167"/>
      <c r="C56" s="167"/>
      <c r="D56" s="167"/>
      <c r="E56" s="167"/>
      <c r="G56" s="194" t="s">
        <v>437</v>
      </c>
      <c r="H56" s="245"/>
      <c r="I56" s="194"/>
      <c r="J56" s="194" t="s">
        <v>52</v>
      </c>
      <c r="K56" s="194"/>
      <c r="L56" s="167" t="s">
        <v>442</v>
      </c>
      <c r="M56" s="157">
        <f>+'PROGRAMA 03 CON PROYEC.'!F58</f>
        <v>91339393</v>
      </c>
      <c r="N56" s="157">
        <f>+'PROGRAMA 03 CON PROYEC.'!G58</f>
        <v>50136953.239999995</v>
      </c>
      <c r="O56" s="157">
        <f>+'PROGRAMA 03 CON PROYEC.'!H58</f>
        <v>1891696.7699999998</v>
      </c>
      <c r="P56" s="157">
        <f>+'PROGRAMA 03 CON PROYEC.'!I58</f>
        <v>0</v>
      </c>
      <c r="Q56" s="157">
        <f>+'PROGRAMA 03 CON PROYEC.'!J58</f>
        <v>52028650.009999998</v>
      </c>
      <c r="R56" s="157">
        <f t="shared" si="5"/>
        <v>39310742.990000002</v>
      </c>
      <c r="S56" s="157">
        <f t="shared" si="6"/>
        <v>56.961895958734907</v>
      </c>
    </row>
    <row r="57" spans="1:19" hidden="1" x14ac:dyDescent="0.2">
      <c r="A57" s="167"/>
      <c r="B57" s="167"/>
      <c r="C57" s="167"/>
      <c r="D57" s="167"/>
      <c r="E57" s="167"/>
      <c r="G57" s="194" t="s">
        <v>437</v>
      </c>
      <c r="H57" s="245"/>
      <c r="I57" s="194"/>
      <c r="J57" s="194" t="s">
        <v>54</v>
      </c>
      <c r="K57" s="194"/>
      <c r="L57" s="167" t="s">
        <v>443</v>
      </c>
      <c r="M57" s="157">
        <v>0</v>
      </c>
      <c r="N57" s="157">
        <v>0</v>
      </c>
      <c r="O57" s="157">
        <v>0</v>
      </c>
      <c r="P57" s="157">
        <v>0</v>
      </c>
      <c r="Q57" s="157">
        <f t="shared" si="11"/>
        <v>0</v>
      </c>
      <c r="R57" s="157">
        <f t="shared" si="5"/>
        <v>0</v>
      </c>
      <c r="S57" s="157" t="e">
        <f t="shared" si="6"/>
        <v>#DIV/0!</v>
      </c>
    </row>
    <row r="58" spans="1:19" ht="11.7" hidden="1" customHeight="1" x14ac:dyDescent="0.2">
      <c r="A58" s="167"/>
      <c r="B58" s="167"/>
      <c r="C58" s="167"/>
      <c r="D58" s="167"/>
      <c r="E58" s="167"/>
      <c r="G58" s="194" t="s">
        <v>437</v>
      </c>
      <c r="H58" s="245"/>
      <c r="I58" s="194"/>
      <c r="J58" s="194" t="s">
        <v>444</v>
      </c>
      <c r="K58" s="194"/>
      <c r="L58" s="167" t="s">
        <v>445</v>
      </c>
      <c r="M58" s="157">
        <v>0</v>
      </c>
      <c r="N58" s="157">
        <v>0</v>
      </c>
      <c r="Q58" s="157">
        <f t="shared" si="11"/>
        <v>0</v>
      </c>
      <c r="R58" s="157">
        <f t="shared" si="5"/>
        <v>0</v>
      </c>
      <c r="S58" s="157" t="e">
        <f t="shared" si="6"/>
        <v>#DIV/0!</v>
      </c>
    </row>
    <row r="59" spans="1:19" ht="12" hidden="1" customHeight="1" x14ac:dyDescent="0.2">
      <c r="A59" s="167"/>
      <c r="B59" s="167"/>
      <c r="C59" s="167"/>
      <c r="D59" s="167"/>
      <c r="E59" s="167"/>
      <c r="G59" s="194" t="s">
        <v>437</v>
      </c>
      <c r="H59" s="245"/>
      <c r="I59" s="194"/>
      <c r="J59" s="194" t="s">
        <v>56</v>
      </c>
      <c r="K59" s="194"/>
      <c r="L59" s="167" t="s">
        <v>446</v>
      </c>
      <c r="M59" s="157">
        <v>0</v>
      </c>
      <c r="N59" s="157">
        <v>0</v>
      </c>
      <c r="Q59" s="157">
        <f t="shared" si="11"/>
        <v>0</v>
      </c>
      <c r="R59" s="157">
        <f t="shared" si="5"/>
        <v>0</v>
      </c>
      <c r="S59" s="157" t="e">
        <f t="shared" si="6"/>
        <v>#DIV/0!</v>
      </c>
    </row>
    <row r="60" spans="1:19" ht="12" customHeight="1" x14ac:dyDescent="0.2">
      <c r="A60" s="167"/>
      <c r="B60" s="167"/>
      <c r="C60" s="167"/>
      <c r="D60" s="167"/>
      <c r="E60" s="167"/>
      <c r="G60" s="195" t="s">
        <v>437</v>
      </c>
      <c r="H60" s="246"/>
      <c r="I60" s="195"/>
      <c r="J60" s="195" t="s">
        <v>58</v>
      </c>
      <c r="K60" s="195"/>
      <c r="L60" s="192" t="s">
        <v>447</v>
      </c>
      <c r="M60" s="193">
        <f>SUM(M61:M65)</f>
        <v>124477110</v>
      </c>
      <c r="N60" s="193">
        <f>SUM(N61:N65)</f>
        <v>66469456.250000007</v>
      </c>
      <c r="O60" s="193">
        <f>SUM(O61:O65)</f>
        <v>20350598.099999998</v>
      </c>
      <c r="P60" s="193">
        <f>SUM(P61:P65)</f>
        <v>0</v>
      </c>
      <c r="Q60" s="193">
        <f>+N60+O60</f>
        <v>86820054.350000009</v>
      </c>
      <c r="R60" s="193">
        <f t="shared" si="5"/>
        <v>37657055.649999991</v>
      </c>
      <c r="S60" s="193">
        <f t="shared" si="6"/>
        <v>69.747806926108751</v>
      </c>
    </row>
    <row r="61" spans="1:19" ht="12" customHeight="1" x14ac:dyDescent="0.2">
      <c r="A61" s="167"/>
      <c r="B61" s="167"/>
      <c r="C61" s="167"/>
      <c r="D61" s="167"/>
      <c r="E61" s="167"/>
      <c r="G61" s="194" t="s">
        <v>437</v>
      </c>
      <c r="H61" s="245"/>
      <c r="I61" s="194"/>
      <c r="J61" s="194" t="s">
        <v>60</v>
      </c>
      <c r="K61" s="194"/>
      <c r="L61" s="167" t="s">
        <v>448</v>
      </c>
      <c r="M61" s="157">
        <f>+'PROGRAMA 03 CON PROYEC.'!F64</f>
        <v>12361700</v>
      </c>
      <c r="N61" s="157">
        <f>+'PROGRAMA 03 CON PROYEC.'!G64</f>
        <v>2719760.29</v>
      </c>
      <c r="O61" s="157">
        <f>+'PROGRAMA 03 CON PROYEC.'!H64</f>
        <v>771817.46</v>
      </c>
      <c r="P61" s="157">
        <f>+'PROGRAMA 03 CON PROYEC.'!I64</f>
        <v>0</v>
      </c>
      <c r="Q61" s="157">
        <f>+'PROGRAMA 03 CON PROYEC.'!J64</f>
        <v>3491577.75</v>
      </c>
      <c r="R61" s="157">
        <f t="shared" si="5"/>
        <v>8870122.25</v>
      </c>
      <c r="S61" s="157">
        <f t="shared" si="6"/>
        <v>28.245126074892614</v>
      </c>
    </row>
    <row r="62" spans="1:19" ht="12" customHeight="1" x14ac:dyDescent="0.2">
      <c r="A62" s="167"/>
      <c r="B62" s="167"/>
      <c r="C62" s="167"/>
      <c r="D62" s="167"/>
      <c r="E62" s="167"/>
      <c r="G62" s="194" t="s">
        <v>437</v>
      </c>
      <c r="H62" s="245"/>
      <c r="I62" s="194"/>
      <c r="J62" s="194" t="s">
        <v>62</v>
      </c>
      <c r="K62" s="194"/>
      <c r="L62" s="167" t="s">
        <v>449</v>
      </c>
      <c r="M62" s="157">
        <f>+'PROGRAMA 03 CON PROYEC.'!F65</f>
        <v>32187500</v>
      </c>
      <c r="N62" s="157">
        <f>+'PROGRAMA 03 CON PROYEC.'!G65</f>
        <v>14400542.42</v>
      </c>
      <c r="O62" s="157">
        <f>+'PROGRAMA 03 CON PROYEC.'!H65</f>
        <v>3259559.5999999992</v>
      </c>
      <c r="P62" s="157">
        <f>+'PROGRAMA 03 CON PROYEC.'!I65</f>
        <v>0</v>
      </c>
      <c r="Q62" s="157">
        <f>+'PROGRAMA 03 CON PROYEC.'!J65</f>
        <v>17660102.02</v>
      </c>
      <c r="R62" s="157">
        <f t="shared" si="5"/>
        <v>14527397.98</v>
      </c>
      <c r="S62" s="157">
        <f t="shared" si="6"/>
        <v>54.866336372815525</v>
      </c>
    </row>
    <row r="63" spans="1:19" ht="12" customHeight="1" x14ac:dyDescent="0.2">
      <c r="A63" s="167"/>
      <c r="B63" s="167"/>
      <c r="C63" s="167"/>
      <c r="D63" s="167"/>
      <c r="E63" s="167"/>
      <c r="G63" s="194" t="s">
        <v>437</v>
      </c>
      <c r="H63" s="245"/>
      <c r="I63" s="194"/>
      <c r="J63" s="194" t="s">
        <v>64</v>
      </c>
      <c r="K63" s="194"/>
      <c r="L63" s="167" t="s">
        <v>450</v>
      </c>
      <c r="M63" s="157">
        <f>+'PROGRAMA 03 CON PROYEC.'!F66</f>
        <v>500000</v>
      </c>
      <c r="N63" s="157">
        <f>+'PROGRAMA 03 CON PROYEC.'!G66</f>
        <v>0</v>
      </c>
      <c r="O63" s="157">
        <v>0</v>
      </c>
      <c r="P63" s="157">
        <v>0</v>
      </c>
      <c r="Q63" s="157">
        <f t="shared" si="11"/>
        <v>0</v>
      </c>
      <c r="R63" s="157">
        <f t="shared" si="5"/>
        <v>500000</v>
      </c>
      <c r="S63" s="157">
        <f t="shared" si="6"/>
        <v>0</v>
      </c>
    </row>
    <row r="64" spans="1:19" ht="12" customHeight="1" x14ac:dyDescent="0.2">
      <c r="A64" s="167"/>
      <c r="B64" s="167"/>
      <c r="C64" s="167"/>
      <c r="D64" s="167"/>
      <c r="E64" s="167"/>
      <c r="G64" s="194" t="s">
        <v>437</v>
      </c>
      <c r="H64" s="245"/>
      <c r="I64" s="194"/>
      <c r="J64" s="194" t="s">
        <v>66</v>
      </c>
      <c r="K64" s="194"/>
      <c r="L64" s="167" t="s">
        <v>451</v>
      </c>
      <c r="M64" s="157">
        <f>+'PROGRAMA 03 CON PROYEC.'!F67</f>
        <v>79427910</v>
      </c>
      <c r="N64" s="157">
        <f>+'PROGRAMA 03 CON PROYEC.'!G67</f>
        <v>49349153.540000007</v>
      </c>
      <c r="O64" s="157">
        <f>+'PROGRAMA 03 CON PROYEC.'!H67</f>
        <v>16319221.039999999</v>
      </c>
      <c r="P64" s="157">
        <f>+'PROGRAMA 03 CON PROYEC.'!I67</f>
        <v>0</v>
      </c>
      <c r="Q64" s="157">
        <f>+'PROGRAMA 03 CON PROYEC.'!J67</f>
        <v>65668374.580000006</v>
      </c>
      <c r="R64" s="157">
        <f t="shared" si="5"/>
        <v>13759535.419999994</v>
      </c>
      <c r="S64" s="157">
        <f t="shared" si="6"/>
        <v>82.676699638703838</v>
      </c>
    </row>
    <row r="65" spans="1:19" hidden="1" x14ac:dyDescent="0.2">
      <c r="A65" s="167"/>
      <c r="B65" s="167"/>
      <c r="C65" s="167"/>
      <c r="D65" s="167"/>
      <c r="E65" s="167"/>
      <c r="G65" s="194" t="s">
        <v>437</v>
      </c>
      <c r="H65" s="245"/>
      <c r="I65" s="194"/>
      <c r="J65" s="194" t="s">
        <v>67</v>
      </c>
      <c r="K65" s="194"/>
      <c r="L65" s="167" t="s">
        <v>452</v>
      </c>
      <c r="M65" s="157">
        <f>+'PROGRAMA 03 CON PROYEC.'!F68</f>
        <v>0</v>
      </c>
      <c r="N65" s="157">
        <v>0</v>
      </c>
      <c r="O65" s="157">
        <v>0</v>
      </c>
      <c r="P65" s="157">
        <v>0</v>
      </c>
      <c r="Q65" s="157">
        <f t="shared" si="11"/>
        <v>0</v>
      </c>
      <c r="R65" s="157">
        <f t="shared" si="5"/>
        <v>0</v>
      </c>
      <c r="S65" s="157" t="e">
        <f t="shared" si="6"/>
        <v>#DIV/0!</v>
      </c>
    </row>
    <row r="66" spans="1:19" ht="12" customHeight="1" x14ac:dyDescent="0.2">
      <c r="A66" s="167"/>
      <c r="B66" s="167"/>
      <c r="C66" s="167"/>
      <c r="D66" s="167"/>
      <c r="E66" s="167"/>
      <c r="G66" s="195" t="s">
        <v>437</v>
      </c>
      <c r="H66" s="246"/>
      <c r="I66" s="195"/>
      <c r="J66" s="195" t="s">
        <v>69</v>
      </c>
      <c r="K66" s="195"/>
      <c r="L66" s="192" t="s">
        <v>70</v>
      </c>
      <c r="M66" s="193">
        <f>SUM(M67:M73)</f>
        <v>21200816</v>
      </c>
      <c r="N66" s="193">
        <f>SUM(N67:N73)</f>
        <v>11252945.75</v>
      </c>
      <c r="O66" s="193">
        <f>SUM(O67:O73)</f>
        <v>-4848193.32</v>
      </c>
      <c r="P66" s="193">
        <f>SUM(P67:P73)</f>
        <v>0</v>
      </c>
      <c r="Q66" s="193">
        <f t="shared" si="11"/>
        <v>6404752.4299999997</v>
      </c>
      <c r="R66" s="193">
        <f t="shared" si="5"/>
        <v>14796063.57</v>
      </c>
      <c r="S66" s="193">
        <f t="shared" si="6"/>
        <v>30.209933570481436</v>
      </c>
    </row>
    <row r="67" spans="1:19" ht="12" hidden="1" customHeight="1" x14ac:dyDescent="0.2">
      <c r="A67" s="167"/>
      <c r="B67" s="167"/>
      <c r="C67" s="167"/>
      <c r="D67" s="167"/>
      <c r="E67" s="167"/>
      <c r="G67" s="194" t="s">
        <v>437</v>
      </c>
      <c r="H67" s="245"/>
      <c r="I67" s="194"/>
      <c r="J67" s="194" t="s">
        <v>71</v>
      </c>
      <c r="K67" s="194"/>
      <c r="L67" s="167" t="s">
        <v>453</v>
      </c>
      <c r="M67" s="157">
        <v>0</v>
      </c>
      <c r="N67" s="157">
        <v>0</v>
      </c>
      <c r="O67" s="157">
        <v>0</v>
      </c>
      <c r="P67" s="157">
        <v>0</v>
      </c>
      <c r="Q67" s="157">
        <f t="shared" si="11"/>
        <v>0</v>
      </c>
      <c r="R67" s="157">
        <f t="shared" si="5"/>
        <v>0</v>
      </c>
      <c r="S67" s="157" t="e">
        <f t="shared" si="6"/>
        <v>#DIV/0!</v>
      </c>
    </row>
    <row r="68" spans="1:19" x14ac:dyDescent="0.2">
      <c r="A68" s="167"/>
      <c r="B68" s="167"/>
      <c r="C68" s="167"/>
      <c r="D68" s="167"/>
      <c r="E68" s="167"/>
      <c r="G68" s="194" t="s">
        <v>437</v>
      </c>
      <c r="H68" s="245"/>
      <c r="I68" s="194"/>
      <c r="J68" s="194" t="s">
        <v>72</v>
      </c>
      <c r="K68" s="194"/>
      <c r="L68" s="167" t="s">
        <v>454</v>
      </c>
      <c r="M68" s="157">
        <f>+'PROGRAMA 03 CON PROYEC.'!F73</f>
        <v>9540000</v>
      </c>
      <c r="N68" s="157">
        <f>+'PROGRAMA 03 CON PROYEC.'!G73</f>
        <v>8593016.0199999996</v>
      </c>
      <c r="O68" s="157">
        <f>+'PROGRAMA 03 CON PROYEC.'!H73</f>
        <v>-5297415.2</v>
      </c>
      <c r="P68" s="157">
        <f>+'PROGRAMA 03 CON PROYEC.'!I73</f>
        <v>0</v>
      </c>
      <c r="Q68" s="157">
        <f>+'PROGRAMA 03 CON PROYEC.'!J73</f>
        <v>3295600.8199999994</v>
      </c>
      <c r="R68" s="157">
        <f t="shared" si="5"/>
        <v>6244399.1800000006</v>
      </c>
      <c r="S68" s="157">
        <f t="shared" si="6"/>
        <v>34.545081970649889</v>
      </c>
    </row>
    <row r="69" spans="1:19" ht="12" customHeight="1" x14ac:dyDescent="0.2">
      <c r="A69" s="167"/>
      <c r="B69" s="167"/>
      <c r="C69" s="167"/>
      <c r="D69" s="167"/>
      <c r="E69" s="167"/>
      <c r="G69" s="194" t="s">
        <v>437</v>
      </c>
      <c r="H69" s="245"/>
      <c r="I69" s="194"/>
      <c r="J69" s="194" t="s">
        <v>73</v>
      </c>
      <c r="K69" s="194"/>
      <c r="L69" s="167" t="s">
        <v>455</v>
      </c>
      <c r="M69" s="157">
        <f>+'PROGRAMA 03 CON PROYEC.'!F74</f>
        <v>11490816</v>
      </c>
      <c r="N69" s="157">
        <f>+'PROGRAMA 03 CON PROYEC.'!G74</f>
        <v>2659929.73</v>
      </c>
      <c r="O69" s="157">
        <f>+'PROGRAMA 03 CON PROYEC.'!H74</f>
        <v>279221.88</v>
      </c>
      <c r="P69" s="157">
        <f>+'PROGRAMA 03 CON PROYEC.'!I74</f>
        <v>0</v>
      </c>
      <c r="Q69" s="157">
        <f>+'PROGRAMA 03 CON PROYEC.'!J74</f>
        <v>2939151.61</v>
      </c>
      <c r="R69" s="157">
        <f t="shared" si="5"/>
        <v>8551664.3900000006</v>
      </c>
      <c r="S69" s="157">
        <f t="shared" si="6"/>
        <v>25.578267113493069</v>
      </c>
    </row>
    <row r="70" spans="1:19" ht="12" customHeight="1" x14ac:dyDescent="0.2">
      <c r="A70" s="167"/>
      <c r="B70" s="167"/>
      <c r="C70" s="167"/>
      <c r="D70" s="167"/>
      <c r="E70" s="167"/>
      <c r="G70" s="194" t="s">
        <v>437</v>
      </c>
      <c r="H70" s="245"/>
      <c r="I70" s="194"/>
      <c r="J70" s="194" t="s">
        <v>74</v>
      </c>
      <c r="K70" s="194"/>
      <c r="L70" s="167" t="s">
        <v>456</v>
      </c>
      <c r="M70" s="157">
        <f>+'PROGRAMA 03 CON PROYEC.'!F75</f>
        <v>170000</v>
      </c>
      <c r="N70" s="157">
        <f>+'PROGRAMA 03 CON PROYEC.'!G75</f>
        <v>0</v>
      </c>
      <c r="O70" s="157">
        <f>+'PROGRAMA 03 CON PROYEC.'!H75</f>
        <v>170000</v>
      </c>
      <c r="P70" s="157">
        <v>0</v>
      </c>
      <c r="Q70" s="157">
        <f t="shared" si="11"/>
        <v>170000</v>
      </c>
      <c r="R70" s="157">
        <f t="shared" si="5"/>
        <v>0</v>
      </c>
      <c r="S70" s="157">
        <f t="shared" si="6"/>
        <v>100</v>
      </c>
    </row>
    <row r="71" spans="1:19" ht="12" hidden="1" customHeight="1" x14ac:dyDescent="0.2">
      <c r="A71" s="167"/>
      <c r="B71" s="167"/>
      <c r="C71" s="167"/>
      <c r="D71" s="167"/>
      <c r="E71" s="167"/>
      <c r="G71" s="194" t="s">
        <v>437</v>
      </c>
      <c r="H71" s="245"/>
      <c r="I71" s="194"/>
      <c r="J71" s="194" t="s">
        <v>75</v>
      </c>
      <c r="K71" s="194"/>
      <c r="L71" s="167" t="s">
        <v>457</v>
      </c>
      <c r="M71" s="157">
        <v>0</v>
      </c>
      <c r="N71" s="157">
        <v>0</v>
      </c>
      <c r="O71" s="157">
        <v>0</v>
      </c>
      <c r="Q71" s="157">
        <f t="shared" si="11"/>
        <v>0</v>
      </c>
      <c r="R71" s="157">
        <f t="shared" si="5"/>
        <v>0</v>
      </c>
      <c r="S71" s="157" t="e">
        <f t="shared" si="6"/>
        <v>#DIV/0!</v>
      </c>
    </row>
    <row r="72" spans="1:19" ht="12" hidden="1" customHeight="1" x14ac:dyDescent="0.2">
      <c r="A72" s="167"/>
      <c r="B72" s="167"/>
      <c r="C72" s="167"/>
      <c r="D72" s="167"/>
      <c r="E72" s="167"/>
      <c r="G72" s="194" t="s">
        <v>437</v>
      </c>
      <c r="H72" s="245"/>
      <c r="I72" s="194"/>
      <c r="J72" s="194" t="s">
        <v>77</v>
      </c>
      <c r="K72" s="194"/>
      <c r="L72" s="167" t="s">
        <v>458</v>
      </c>
      <c r="M72" s="157">
        <v>0</v>
      </c>
      <c r="N72" s="157">
        <v>0</v>
      </c>
      <c r="O72" s="157">
        <v>0</v>
      </c>
      <c r="P72" s="157">
        <v>0</v>
      </c>
      <c r="Q72" s="157">
        <f t="shared" si="11"/>
        <v>0</v>
      </c>
      <c r="R72" s="157">
        <f t="shared" si="5"/>
        <v>0</v>
      </c>
      <c r="S72" s="157" t="e">
        <f t="shared" si="6"/>
        <v>#DIV/0!</v>
      </c>
    </row>
    <row r="73" spans="1:19" ht="12" hidden="1" customHeight="1" x14ac:dyDescent="0.2">
      <c r="A73" s="167"/>
      <c r="B73" s="167"/>
      <c r="C73" s="167"/>
      <c r="D73" s="167"/>
      <c r="E73" s="167"/>
      <c r="G73" s="194" t="s">
        <v>437</v>
      </c>
      <c r="H73" s="245"/>
      <c r="I73" s="194"/>
      <c r="J73" s="194" t="s">
        <v>237</v>
      </c>
      <c r="K73" s="194"/>
      <c r="L73" s="167" t="s">
        <v>459</v>
      </c>
      <c r="M73" s="157">
        <v>0</v>
      </c>
      <c r="N73" s="157">
        <v>0</v>
      </c>
      <c r="Q73" s="157">
        <f t="shared" si="11"/>
        <v>0</v>
      </c>
      <c r="R73" s="157">
        <f t="shared" si="5"/>
        <v>0</v>
      </c>
      <c r="S73" s="157" t="e">
        <f t="shared" si="6"/>
        <v>#DIV/0!</v>
      </c>
    </row>
    <row r="74" spans="1:19" ht="12" customHeight="1" x14ac:dyDescent="0.2">
      <c r="A74" s="167"/>
      <c r="B74" s="167"/>
      <c r="C74" s="167"/>
      <c r="D74" s="167"/>
      <c r="E74" s="167"/>
      <c r="G74" s="195" t="s">
        <v>437</v>
      </c>
      <c r="H74" s="246"/>
      <c r="I74" s="195"/>
      <c r="J74" s="195" t="s">
        <v>78</v>
      </c>
      <c r="K74" s="195"/>
      <c r="L74" s="192" t="s">
        <v>460</v>
      </c>
      <c r="M74" s="193">
        <f>SUM(M75:M81)</f>
        <v>139752354</v>
      </c>
      <c r="N74" s="193">
        <f>SUM(N75:N81)</f>
        <v>62461164.070000008</v>
      </c>
      <c r="O74" s="193">
        <f>SUM(O75:O81)</f>
        <v>39010789.799999997</v>
      </c>
      <c r="P74" s="193">
        <f>SUM(P75:P81)</f>
        <v>0</v>
      </c>
      <c r="Q74" s="193">
        <f t="shared" si="11"/>
        <v>101471953.87</v>
      </c>
      <c r="R74" s="193">
        <f t="shared" si="5"/>
        <v>38280400.129999995</v>
      </c>
      <c r="S74" s="193">
        <f t="shared" si="6"/>
        <v>72.608404055934557</v>
      </c>
    </row>
    <row r="75" spans="1:19" ht="12" customHeight="1" x14ac:dyDescent="0.2">
      <c r="A75" s="167"/>
      <c r="B75" s="167"/>
      <c r="C75" s="167"/>
      <c r="D75" s="167"/>
      <c r="E75" s="167"/>
      <c r="G75" s="194" t="s">
        <v>437</v>
      </c>
      <c r="H75" s="245"/>
      <c r="I75" s="194"/>
      <c r="J75" s="194" t="s">
        <v>359</v>
      </c>
      <c r="K75" s="194"/>
      <c r="L75" s="167" t="s">
        <v>461</v>
      </c>
      <c r="M75" s="157">
        <f>+'PROGRAMA 03 CON PROYEC.'!F82</f>
        <v>150000</v>
      </c>
      <c r="N75" s="157">
        <f>+'PROGRAMA 03 CON PROYEC.'!G82</f>
        <v>31200</v>
      </c>
      <c r="O75" s="157">
        <f>+'PROGRAMA 03 CON PROYEC.'!H82</f>
        <v>0</v>
      </c>
      <c r="P75" s="157">
        <f>+'PROGRAMA 03 CON PROYEC.'!I82</f>
        <v>0</v>
      </c>
      <c r="Q75" s="157">
        <f>+'PROGRAMA 03 CON PROYEC.'!J82</f>
        <v>31200</v>
      </c>
      <c r="R75" s="157">
        <f t="shared" si="5"/>
        <v>118800</v>
      </c>
      <c r="S75" s="157">
        <f t="shared" si="6"/>
        <v>20.8</v>
      </c>
    </row>
    <row r="76" spans="1:19" ht="12" customHeight="1" x14ac:dyDescent="0.2">
      <c r="A76" s="167"/>
      <c r="B76" s="167"/>
      <c r="C76" s="167"/>
      <c r="D76" s="167"/>
      <c r="E76" s="167"/>
      <c r="G76" s="194" t="s">
        <v>437</v>
      </c>
      <c r="H76" s="245"/>
      <c r="I76" s="194"/>
      <c r="J76" s="194" t="s">
        <v>341</v>
      </c>
      <c r="K76" s="194"/>
      <c r="L76" s="167" t="s">
        <v>462</v>
      </c>
      <c r="M76" s="157">
        <f>+'PROGRAMA 03 CON PROYEC.'!F83</f>
        <v>4668178</v>
      </c>
      <c r="N76" s="157">
        <f>+'PROGRAMA 03 CON PROYEC.'!G83</f>
        <v>1025475</v>
      </c>
      <c r="O76" s="157">
        <f>+'PROGRAMA 03 CON PROYEC.'!H83</f>
        <v>338406.75</v>
      </c>
      <c r="P76" s="157">
        <f>+'PROGRAMA 03 CON PROYEC.'!I83</f>
        <v>0</v>
      </c>
      <c r="Q76" s="157">
        <f>+'PROGRAMA 03 CON PROYEC.'!J83</f>
        <v>1363881.75</v>
      </c>
      <c r="R76" s="157">
        <f t="shared" si="5"/>
        <v>3304296.25</v>
      </c>
      <c r="S76" s="157">
        <f t="shared" si="6"/>
        <v>29.21657550333342</v>
      </c>
    </row>
    <row r="77" spans="1:19" ht="12" hidden="1" customHeight="1" x14ac:dyDescent="0.2">
      <c r="A77" s="167"/>
      <c r="B77" s="167"/>
      <c r="C77" s="167"/>
      <c r="D77" s="167"/>
      <c r="E77" s="167"/>
      <c r="G77" s="194" t="s">
        <v>437</v>
      </c>
      <c r="H77" s="245"/>
      <c r="I77" s="194"/>
      <c r="J77" s="194" t="s">
        <v>80</v>
      </c>
      <c r="K77" s="194"/>
      <c r="L77" s="167" t="s">
        <v>463</v>
      </c>
      <c r="M77" s="157">
        <v>0</v>
      </c>
      <c r="N77" s="157">
        <v>0</v>
      </c>
      <c r="Q77" s="157">
        <f t="shared" si="11"/>
        <v>0</v>
      </c>
      <c r="R77" s="157">
        <f t="shared" si="5"/>
        <v>0</v>
      </c>
      <c r="S77" s="157" t="e">
        <f t="shared" si="6"/>
        <v>#DIV/0!</v>
      </c>
    </row>
    <row r="78" spans="1:19" ht="12" hidden="1" customHeight="1" x14ac:dyDescent="0.2">
      <c r="A78" s="167"/>
      <c r="B78" s="167"/>
      <c r="C78" s="167"/>
      <c r="D78" s="167"/>
      <c r="E78" s="167"/>
      <c r="G78" s="194" t="s">
        <v>437</v>
      </c>
      <c r="H78" s="245"/>
      <c r="I78" s="194"/>
      <c r="J78" s="194" t="s">
        <v>82</v>
      </c>
      <c r="K78" s="194"/>
      <c r="L78" s="167" t="s">
        <v>464</v>
      </c>
      <c r="M78" s="157">
        <v>0</v>
      </c>
      <c r="N78" s="157">
        <v>0</v>
      </c>
      <c r="Q78" s="157">
        <f t="shared" si="11"/>
        <v>0</v>
      </c>
      <c r="R78" s="157">
        <f t="shared" si="5"/>
        <v>0</v>
      </c>
      <c r="S78" s="157" t="e">
        <f t="shared" si="6"/>
        <v>#DIV/0!</v>
      </c>
    </row>
    <row r="79" spans="1:19" hidden="1" x14ac:dyDescent="0.2">
      <c r="A79" s="167"/>
      <c r="B79" s="167"/>
      <c r="C79" s="167"/>
      <c r="D79" s="167"/>
      <c r="E79" s="167"/>
      <c r="G79" s="194" t="s">
        <v>437</v>
      </c>
      <c r="H79" s="245"/>
      <c r="I79" s="194"/>
      <c r="J79" s="194" t="s">
        <v>84</v>
      </c>
      <c r="K79" s="194"/>
      <c r="L79" s="167" t="s">
        <v>465</v>
      </c>
      <c r="M79" s="157">
        <v>0</v>
      </c>
      <c r="N79" s="157">
        <v>0</v>
      </c>
      <c r="O79" s="157">
        <v>0</v>
      </c>
      <c r="P79" s="157">
        <v>0</v>
      </c>
      <c r="Q79" s="157">
        <f t="shared" si="11"/>
        <v>0</v>
      </c>
      <c r="R79" s="157">
        <f t="shared" si="5"/>
        <v>0</v>
      </c>
      <c r="S79" s="157" t="e">
        <f t="shared" si="6"/>
        <v>#DIV/0!</v>
      </c>
    </row>
    <row r="80" spans="1:19" ht="12" customHeight="1" x14ac:dyDescent="0.2">
      <c r="A80" s="167"/>
      <c r="B80" s="167"/>
      <c r="C80" s="167"/>
      <c r="D80" s="167"/>
      <c r="E80" s="167"/>
      <c r="G80" s="194" t="s">
        <v>437</v>
      </c>
      <c r="H80" s="245"/>
      <c r="I80" s="194"/>
      <c r="J80" s="194" t="s">
        <v>86</v>
      </c>
      <c r="K80" s="194"/>
      <c r="L80" s="167" t="s">
        <v>466</v>
      </c>
      <c r="M80" s="157">
        <f>+'PROGRAMA 03 CON PROYEC.'!F87</f>
        <v>81331700</v>
      </c>
      <c r="N80" s="157">
        <f>+'PROGRAMA 03 CON PROYEC.'!G87</f>
        <v>41182152.180000007</v>
      </c>
      <c r="O80" s="157">
        <f>+'PROGRAMA 03 CON PROYEC.'!H87</f>
        <v>11487361.09</v>
      </c>
      <c r="P80" s="157">
        <f>+'PROGRAMA 03 CON PROYEC.'!I87</f>
        <v>0</v>
      </c>
      <c r="Q80" s="157">
        <f>+'PROGRAMA 03 CON PROYEC.'!J87</f>
        <v>52669513.270000011</v>
      </c>
      <c r="R80" s="157">
        <f>+'PROGRAMA 03 CON PROYEC.'!K87</f>
        <v>28662186.729999989</v>
      </c>
      <c r="S80" s="157">
        <f t="shared" si="6"/>
        <v>64.758898768868733</v>
      </c>
    </row>
    <row r="81" spans="1:19" ht="12" customHeight="1" x14ac:dyDescent="0.2">
      <c r="A81" s="167"/>
      <c r="B81" s="167"/>
      <c r="C81" s="167"/>
      <c r="D81" s="167"/>
      <c r="E81" s="167"/>
      <c r="F81" s="168"/>
      <c r="G81" s="194" t="s">
        <v>437</v>
      </c>
      <c r="H81" s="245"/>
      <c r="I81" s="194"/>
      <c r="J81" s="194" t="s">
        <v>88</v>
      </c>
      <c r="K81" s="194"/>
      <c r="L81" s="167" t="s">
        <v>467</v>
      </c>
      <c r="M81" s="157">
        <f>+'PROGRAMA 03 CON PROYEC.'!F88</f>
        <v>53602476</v>
      </c>
      <c r="N81" s="157">
        <f>+'PROGRAMA 03 CON PROYEC.'!G88</f>
        <v>20222336.890000001</v>
      </c>
      <c r="O81" s="157">
        <f>+'PROGRAMA 03 CON PROYEC.'!H88</f>
        <v>27185021.960000001</v>
      </c>
      <c r="P81" s="157">
        <f>+'PROGRAMA 03 CON PROYEC.'!I88</f>
        <v>0</v>
      </c>
      <c r="Q81" s="157">
        <f>+'PROGRAMA 03 CON PROYEC.'!J88</f>
        <v>47407358.850000001</v>
      </c>
      <c r="R81" s="157">
        <f>+'PROGRAMA 03 CON PROYEC.'!K88</f>
        <v>6195117.1499999985</v>
      </c>
      <c r="S81" s="157">
        <f t="shared" si="6"/>
        <v>88.442479504118438</v>
      </c>
    </row>
    <row r="82" spans="1:19" ht="12" hidden="1" customHeight="1" x14ac:dyDescent="0.2">
      <c r="A82" s="167"/>
      <c r="B82" s="167"/>
      <c r="C82" s="167"/>
      <c r="D82" s="167"/>
      <c r="E82" s="167"/>
      <c r="F82" s="168"/>
      <c r="G82" s="194"/>
      <c r="H82" s="245"/>
      <c r="I82" s="194"/>
      <c r="J82" s="194"/>
      <c r="K82" s="194"/>
      <c r="L82" s="167"/>
      <c r="M82" s="157">
        <v>0</v>
      </c>
      <c r="N82" s="157">
        <v>0</v>
      </c>
      <c r="Q82" s="157">
        <f t="shared" si="11"/>
        <v>0</v>
      </c>
      <c r="R82" s="157">
        <f t="shared" si="5"/>
        <v>0</v>
      </c>
      <c r="S82" s="157" t="e">
        <f t="shared" si="6"/>
        <v>#DIV/0!</v>
      </c>
    </row>
    <row r="83" spans="1:19" ht="12" customHeight="1" x14ac:dyDescent="0.2">
      <c r="A83" s="167"/>
      <c r="B83" s="167"/>
      <c r="C83" s="167"/>
      <c r="D83" s="167"/>
      <c r="E83" s="167"/>
      <c r="F83" s="168"/>
      <c r="G83" s="195" t="s">
        <v>437</v>
      </c>
      <c r="H83" s="246"/>
      <c r="I83" s="195"/>
      <c r="J83" s="195" t="s">
        <v>90</v>
      </c>
      <c r="K83" s="195"/>
      <c r="L83" s="192" t="s">
        <v>91</v>
      </c>
      <c r="M83" s="193">
        <f>SUM(M84:M87)</f>
        <v>386665000</v>
      </c>
      <c r="N83" s="193">
        <f>SUM(N84:N87)</f>
        <v>179120393.52000001</v>
      </c>
      <c r="O83" s="193">
        <f>SUM(O84:O87)</f>
        <v>23447913.170000002</v>
      </c>
      <c r="P83" s="193">
        <f>SUM(P84:P87)</f>
        <v>0</v>
      </c>
      <c r="Q83" s="193">
        <f t="shared" ref="Q83:Q144" si="12">+N83+O83</f>
        <v>202568306.69</v>
      </c>
      <c r="R83" s="193">
        <f t="shared" ref="R83:R146" si="13">+M83-P83-Q83</f>
        <v>184096693.31</v>
      </c>
      <c r="S83" s="193">
        <f t="shared" ref="S83:S146" si="14">+Q83/M83*100</f>
        <v>52.388580991297374</v>
      </c>
    </row>
    <row r="84" spans="1:19" ht="12" customHeight="1" x14ac:dyDescent="0.2">
      <c r="A84" s="167"/>
      <c r="B84" s="167"/>
      <c r="C84" s="167"/>
      <c r="D84" s="167"/>
      <c r="E84" s="167"/>
      <c r="F84" s="168"/>
      <c r="G84" s="194" t="s">
        <v>437</v>
      </c>
      <c r="H84" s="245"/>
      <c r="I84" s="194"/>
      <c r="J84" s="194" t="s">
        <v>92</v>
      </c>
      <c r="K84" s="194"/>
      <c r="L84" s="167" t="s">
        <v>468</v>
      </c>
      <c r="M84" s="157">
        <f>+'PROGRAMA 03 CON PROYEC.'!F92</f>
        <v>12075000</v>
      </c>
      <c r="N84" s="157">
        <f>+'PROGRAMA 03 CON PROYEC.'!G92</f>
        <v>3937148</v>
      </c>
      <c r="O84" s="157">
        <f>+'PROGRAMA 03 CON PROYEC.'!H92</f>
        <v>255913</v>
      </c>
      <c r="P84" s="157">
        <f>+'PROGRAMA 03 CON PROYEC.'!I92</f>
        <v>0</v>
      </c>
      <c r="Q84" s="157">
        <f>+'PROGRAMA 03 CON PROYEC.'!J92</f>
        <v>4193061</v>
      </c>
      <c r="R84" s="157">
        <f t="shared" si="13"/>
        <v>7881939</v>
      </c>
      <c r="S84" s="157">
        <f t="shared" si="14"/>
        <v>34.725142857142856</v>
      </c>
    </row>
    <row r="85" spans="1:19" ht="12" customHeight="1" x14ac:dyDescent="0.2">
      <c r="A85" s="167"/>
      <c r="B85" s="167"/>
      <c r="C85" s="167"/>
      <c r="D85" s="167"/>
      <c r="E85" s="167"/>
      <c r="F85" s="168"/>
      <c r="G85" s="202" t="s">
        <v>437</v>
      </c>
      <c r="I85" s="194"/>
      <c r="J85" s="194" t="s">
        <v>93</v>
      </c>
      <c r="K85" s="194"/>
      <c r="L85" s="203" t="s">
        <v>469</v>
      </c>
      <c r="M85" s="157">
        <f>+'PROGRAMA 03 CON PROYEC.'!F93</f>
        <v>374590000</v>
      </c>
      <c r="N85" s="157">
        <f>+'PROGRAMA 03 CON PROYEC.'!G93</f>
        <v>175183245.52000001</v>
      </c>
      <c r="O85" s="157">
        <f>+'PROGRAMA 03 CON PROYEC.'!H93</f>
        <v>23192000.170000002</v>
      </c>
      <c r="P85" s="157">
        <f>+'PROGRAMA 03 CON PROYEC.'!I93</f>
        <v>0</v>
      </c>
      <c r="Q85" s="157">
        <f>+'PROGRAMA 03 CON PROYEC.'!J93</f>
        <v>198375245.69</v>
      </c>
      <c r="R85" s="157">
        <f t="shared" si="13"/>
        <v>176214754.31</v>
      </c>
      <c r="S85" s="157">
        <f t="shared" si="14"/>
        <v>52.957966227074934</v>
      </c>
    </row>
    <row r="86" spans="1:19" ht="12" hidden="1" customHeight="1" x14ac:dyDescent="0.2">
      <c r="A86" s="167"/>
      <c r="B86" s="167"/>
      <c r="C86" s="167"/>
      <c r="D86" s="167"/>
      <c r="E86" s="167"/>
      <c r="G86" s="194" t="s">
        <v>437</v>
      </c>
      <c r="H86" s="245"/>
      <c r="I86" s="194"/>
      <c r="J86" s="194" t="s">
        <v>94</v>
      </c>
      <c r="K86" s="194"/>
      <c r="L86" s="167" t="s">
        <v>470</v>
      </c>
      <c r="M86" s="157">
        <f>+'PROGRAMA 03 CON PROYEC.'!F94</f>
        <v>0</v>
      </c>
      <c r="N86" s="157">
        <v>0</v>
      </c>
      <c r="O86" s="157">
        <v>0</v>
      </c>
      <c r="P86" s="157">
        <v>0</v>
      </c>
      <c r="Q86" s="157">
        <f t="shared" si="12"/>
        <v>0</v>
      </c>
      <c r="R86" s="157">
        <f t="shared" si="13"/>
        <v>0</v>
      </c>
      <c r="S86" s="157" t="e">
        <f t="shared" si="14"/>
        <v>#DIV/0!</v>
      </c>
    </row>
    <row r="87" spans="1:19" ht="12" hidden="1" customHeight="1" x14ac:dyDescent="0.2">
      <c r="A87" s="167"/>
      <c r="B87" s="167"/>
      <c r="C87" s="167"/>
      <c r="D87" s="167"/>
      <c r="E87" s="167"/>
      <c r="G87" s="194" t="s">
        <v>437</v>
      </c>
      <c r="H87" s="245"/>
      <c r="I87" s="194"/>
      <c r="J87" s="194" t="s">
        <v>96</v>
      </c>
      <c r="K87" s="194"/>
      <c r="L87" s="167" t="s">
        <v>471</v>
      </c>
      <c r="M87" s="157">
        <f>+'PROGRAMA 03 CON PROYEC.'!F95</f>
        <v>0</v>
      </c>
      <c r="N87" s="157">
        <v>0</v>
      </c>
      <c r="O87" s="157">
        <v>0</v>
      </c>
      <c r="P87" s="157">
        <v>0</v>
      </c>
      <c r="Q87" s="157">
        <f t="shared" si="12"/>
        <v>0</v>
      </c>
      <c r="R87" s="157">
        <f t="shared" si="13"/>
        <v>0</v>
      </c>
      <c r="S87" s="157" t="e">
        <f t="shared" si="14"/>
        <v>#DIV/0!</v>
      </c>
    </row>
    <row r="88" spans="1:19" ht="12" customHeight="1" x14ac:dyDescent="0.2">
      <c r="A88" s="167"/>
      <c r="B88" s="167"/>
      <c r="C88" s="167"/>
      <c r="D88" s="167"/>
      <c r="E88" s="167"/>
      <c r="G88" s="195" t="s">
        <v>437</v>
      </c>
      <c r="H88" s="246"/>
      <c r="I88" s="195"/>
      <c r="J88" s="195" t="s">
        <v>97</v>
      </c>
      <c r="K88" s="195"/>
      <c r="L88" s="192" t="s">
        <v>98</v>
      </c>
      <c r="M88" s="193">
        <f>SUM(M89:M91)</f>
        <v>64335990</v>
      </c>
      <c r="N88" s="193">
        <f>SUM(N89:N91)</f>
        <v>58616580.269999996</v>
      </c>
      <c r="O88" s="193">
        <f>SUM(O89:O91)</f>
        <v>3663583.94</v>
      </c>
      <c r="P88" s="193">
        <f>SUM(P89:P91)</f>
        <v>0</v>
      </c>
      <c r="Q88" s="193">
        <f t="shared" si="12"/>
        <v>62280164.209999993</v>
      </c>
      <c r="R88" s="193">
        <f t="shared" si="13"/>
        <v>2055825.7900000066</v>
      </c>
      <c r="S88" s="193">
        <f t="shared" si="14"/>
        <v>96.804547827739952</v>
      </c>
    </row>
    <row r="89" spans="1:19" ht="11.7" customHeight="1" x14ac:dyDescent="0.2">
      <c r="A89" s="167"/>
      <c r="B89" s="167"/>
      <c r="C89" s="167"/>
      <c r="D89" s="167"/>
      <c r="E89" s="167"/>
      <c r="G89" s="194" t="s">
        <v>437</v>
      </c>
      <c r="H89" s="245"/>
      <c r="I89" s="194"/>
      <c r="J89" s="194" t="s">
        <v>99</v>
      </c>
      <c r="K89" s="194"/>
      <c r="L89" s="167" t="s">
        <v>100</v>
      </c>
      <c r="M89" s="157">
        <f>+'PROGRAMA 03 CON PROYEC.'!F99</f>
        <v>64335990</v>
      </c>
      <c r="N89" s="157">
        <f>+'PROGRAMA 03 CON PROYEC.'!G99</f>
        <v>58616580.269999996</v>
      </c>
      <c r="O89" s="157">
        <f>+'PROGRAMA 03 CON PROYEC.'!H99</f>
        <v>3663583.94</v>
      </c>
      <c r="P89" s="157">
        <f>+'PROGRAMA 03 CON PROYEC.'!I99</f>
        <v>0</v>
      </c>
      <c r="Q89" s="157">
        <f>+'PROGRAMA 03 CON PROYEC.'!J99</f>
        <v>62280164.209999993</v>
      </c>
      <c r="R89" s="157">
        <f t="shared" si="13"/>
        <v>2055825.7900000066</v>
      </c>
      <c r="S89" s="157">
        <f t="shared" si="14"/>
        <v>96.804547827739952</v>
      </c>
    </row>
    <row r="90" spans="1:19" ht="12" hidden="1" customHeight="1" x14ac:dyDescent="0.2">
      <c r="A90" s="167"/>
      <c r="B90" s="167"/>
      <c r="C90" s="167"/>
      <c r="D90" s="167"/>
      <c r="E90" s="167"/>
      <c r="G90" s="194" t="s">
        <v>437</v>
      </c>
      <c r="H90" s="245"/>
      <c r="I90" s="194"/>
      <c r="J90" s="194" t="s">
        <v>472</v>
      </c>
      <c r="K90" s="194"/>
      <c r="L90" s="167" t="s">
        <v>473</v>
      </c>
      <c r="M90" s="157">
        <v>0</v>
      </c>
      <c r="N90" s="157">
        <v>0</v>
      </c>
      <c r="Q90" s="157">
        <f t="shared" si="12"/>
        <v>0</v>
      </c>
      <c r="R90" s="157">
        <f t="shared" si="13"/>
        <v>0</v>
      </c>
      <c r="S90" s="157" t="e">
        <f t="shared" si="14"/>
        <v>#DIV/0!</v>
      </c>
    </row>
    <row r="91" spans="1:19" ht="12" hidden="1" customHeight="1" x14ac:dyDescent="0.2">
      <c r="A91" s="167"/>
      <c r="B91" s="167"/>
      <c r="C91" s="167"/>
      <c r="D91" s="167"/>
      <c r="E91" s="167"/>
      <c r="G91" s="194" t="s">
        <v>437</v>
      </c>
      <c r="H91" s="245"/>
      <c r="I91" s="194"/>
      <c r="J91" s="194" t="s">
        <v>474</v>
      </c>
      <c r="K91" s="194"/>
      <c r="L91" s="167" t="s">
        <v>475</v>
      </c>
      <c r="M91" s="157">
        <v>0</v>
      </c>
      <c r="N91" s="157">
        <v>0</v>
      </c>
      <c r="Q91" s="157">
        <f t="shared" si="12"/>
        <v>0</v>
      </c>
      <c r="R91" s="157">
        <f t="shared" si="13"/>
        <v>0</v>
      </c>
      <c r="S91" s="157" t="e">
        <f t="shared" si="14"/>
        <v>#DIV/0!</v>
      </c>
    </row>
    <row r="92" spans="1:19" ht="12" customHeight="1" x14ac:dyDescent="0.2">
      <c r="A92" s="167"/>
      <c r="B92" s="167"/>
      <c r="C92" s="167"/>
      <c r="D92" s="167"/>
      <c r="E92" s="167"/>
      <c r="G92" s="195" t="s">
        <v>437</v>
      </c>
      <c r="H92" s="246"/>
      <c r="I92" s="195"/>
      <c r="J92" s="195" t="s">
        <v>101</v>
      </c>
      <c r="K92" s="195"/>
      <c r="L92" s="192" t="s">
        <v>476</v>
      </c>
      <c r="M92" s="193">
        <f>SUM(M93:M95)</f>
        <v>44500000</v>
      </c>
      <c r="N92" s="193">
        <f>SUM(N93:N95)</f>
        <v>3963902.85</v>
      </c>
      <c r="O92" s="193">
        <f>SUM(O93:O95)</f>
        <v>0</v>
      </c>
      <c r="P92" s="193">
        <f>SUM(P93:P95)</f>
        <v>0</v>
      </c>
      <c r="Q92" s="193">
        <f t="shared" si="12"/>
        <v>3963902.85</v>
      </c>
      <c r="R92" s="193">
        <f t="shared" si="13"/>
        <v>40536097.149999999</v>
      </c>
      <c r="S92" s="193">
        <f t="shared" si="14"/>
        <v>8.9076468539325848</v>
      </c>
    </row>
    <row r="93" spans="1:19" ht="12" customHeight="1" x14ac:dyDescent="0.2">
      <c r="A93" s="167"/>
      <c r="B93" s="167"/>
      <c r="C93" s="167"/>
      <c r="D93" s="167"/>
      <c r="E93" s="167"/>
      <c r="G93" s="194" t="s">
        <v>437</v>
      </c>
      <c r="H93" s="245"/>
      <c r="I93" s="194"/>
      <c r="J93" s="194" t="s">
        <v>103</v>
      </c>
      <c r="K93" s="194"/>
      <c r="L93" s="167" t="s">
        <v>477</v>
      </c>
      <c r="M93" s="157">
        <f>+'PROGRAMA 03 CON PROYEC.'!F103</f>
        <v>44500000</v>
      </c>
      <c r="N93" s="157">
        <f>+'PROGRAMA 03 CON PROYEC.'!G103</f>
        <v>3963902.85</v>
      </c>
      <c r="O93" s="157">
        <f>+'PROGRAMA 03 CON PROYEC.'!H103</f>
        <v>0</v>
      </c>
      <c r="P93" s="157">
        <f>+'PROGRAMA 03 CON PROYEC.'!I103</f>
        <v>0</v>
      </c>
      <c r="Q93" s="157">
        <f>+'PROGRAMA 03 CON PROYEC.'!J103</f>
        <v>3963902.85</v>
      </c>
      <c r="R93" s="157">
        <f t="shared" si="13"/>
        <v>40536097.149999999</v>
      </c>
      <c r="S93" s="157">
        <f t="shared" si="14"/>
        <v>8.9076468539325848</v>
      </c>
    </row>
    <row r="94" spans="1:19" ht="12" hidden="1" customHeight="1" x14ac:dyDescent="0.2">
      <c r="A94" s="167"/>
      <c r="B94" s="167"/>
      <c r="C94" s="167"/>
      <c r="D94" s="167"/>
      <c r="E94" s="167"/>
      <c r="G94" s="194" t="s">
        <v>437</v>
      </c>
      <c r="H94" s="245"/>
      <c r="I94" s="194"/>
      <c r="J94" s="194" t="s">
        <v>105</v>
      </c>
      <c r="K94" s="194"/>
      <c r="L94" s="167" t="s">
        <v>478</v>
      </c>
      <c r="M94" s="157">
        <v>0</v>
      </c>
      <c r="N94" s="157">
        <v>0</v>
      </c>
      <c r="Q94" s="157">
        <f t="shared" si="12"/>
        <v>0</v>
      </c>
      <c r="R94" s="157">
        <f t="shared" si="13"/>
        <v>0</v>
      </c>
      <c r="S94" s="157" t="e">
        <f t="shared" si="14"/>
        <v>#DIV/0!</v>
      </c>
    </row>
    <row r="95" spans="1:19" ht="12" hidden="1" customHeight="1" x14ac:dyDescent="0.2">
      <c r="A95" s="167"/>
      <c r="B95" s="167"/>
      <c r="C95" s="167"/>
      <c r="D95" s="167"/>
      <c r="E95" s="167"/>
      <c r="G95" s="194" t="s">
        <v>437</v>
      </c>
      <c r="H95" s="245"/>
      <c r="I95" s="194"/>
      <c r="J95" s="194" t="s">
        <v>107</v>
      </c>
      <c r="K95" s="194"/>
      <c r="L95" s="167" t="s">
        <v>479</v>
      </c>
      <c r="M95" s="157">
        <v>0</v>
      </c>
      <c r="N95" s="157">
        <v>0</v>
      </c>
      <c r="Q95" s="157">
        <f t="shared" si="12"/>
        <v>0</v>
      </c>
      <c r="R95" s="157">
        <f t="shared" si="13"/>
        <v>0</v>
      </c>
      <c r="S95" s="157" t="e">
        <f t="shared" si="14"/>
        <v>#DIV/0!</v>
      </c>
    </row>
    <row r="96" spans="1:19" x14ac:dyDescent="0.2">
      <c r="A96" s="167"/>
      <c r="B96" s="167"/>
      <c r="C96" s="167"/>
      <c r="D96" s="167"/>
      <c r="E96" s="167"/>
      <c r="G96" s="195" t="s">
        <v>437</v>
      </c>
      <c r="H96" s="246"/>
      <c r="I96" s="195"/>
      <c r="J96" s="195" t="s">
        <v>109</v>
      </c>
      <c r="K96" s="195"/>
      <c r="L96" s="192" t="s">
        <v>480</v>
      </c>
      <c r="M96" s="193">
        <f>SUM(M97:M105)</f>
        <v>57058314</v>
      </c>
      <c r="N96" s="193">
        <f>SUM(N97:N105)</f>
        <v>36403296.399999999</v>
      </c>
      <c r="O96" s="193">
        <f>SUM(O97:O105)</f>
        <v>4252902.67</v>
      </c>
      <c r="P96" s="193">
        <f>SUM(P97:P105)</f>
        <v>0</v>
      </c>
      <c r="Q96" s="193">
        <f t="shared" si="12"/>
        <v>40656199.07</v>
      </c>
      <c r="R96" s="193">
        <f t="shared" si="13"/>
        <v>16402114.93</v>
      </c>
      <c r="S96" s="193">
        <f t="shared" si="14"/>
        <v>71.253768679530211</v>
      </c>
    </row>
    <row r="97" spans="1:19" ht="12" hidden="1" customHeight="1" x14ac:dyDescent="0.2">
      <c r="A97" s="167"/>
      <c r="B97" s="167"/>
      <c r="C97" s="167"/>
      <c r="D97" s="167"/>
      <c r="E97" s="167"/>
      <c r="G97" s="194" t="s">
        <v>437</v>
      </c>
      <c r="H97" s="245"/>
      <c r="I97" s="194"/>
      <c r="J97" s="194" t="s">
        <v>111</v>
      </c>
      <c r="K97" s="194"/>
      <c r="L97" s="167" t="s">
        <v>481</v>
      </c>
      <c r="M97" s="157">
        <v>0</v>
      </c>
      <c r="N97" s="157">
        <v>0</v>
      </c>
      <c r="O97" s="157">
        <v>0</v>
      </c>
      <c r="P97" s="157">
        <v>0</v>
      </c>
      <c r="Q97" s="157">
        <f t="shared" si="12"/>
        <v>0</v>
      </c>
      <c r="R97" s="157">
        <f t="shared" si="13"/>
        <v>0</v>
      </c>
      <c r="S97" s="157" t="e">
        <f t="shared" si="14"/>
        <v>#DIV/0!</v>
      </c>
    </row>
    <row r="98" spans="1:19" ht="12" hidden="1" customHeight="1" x14ac:dyDescent="0.2">
      <c r="A98" s="167"/>
      <c r="B98" s="167"/>
      <c r="C98" s="167"/>
      <c r="D98" s="167"/>
      <c r="E98" s="167"/>
      <c r="G98" s="194" t="s">
        <v>437</v>
      </c>
      <c r="H98" s="245"/>
      <c r="I98" s="194"/>
      <c r="J98" s="194" t="s">
        <v>482</v>
      </c>
      <c r="K98" s="194"/>
      <c r="L98" s="167" t="s">
        <v>483</v>
      </c>
      <c r="M98" s="157">
        <v>0</v>
      </c>
      <c r="N98" s="157">
        <v>0</v>
      </c>
      <c r="Q98" s="157">
        <f t="shared" si="12"/>
        <v>0</v>
      </c>
      <c r="R98" s="157">
        <f t="shared" si="13"/>
        <v>0</v>
      </c>
      <c r="S98" s="157" t="e">
        <f t="shared" si="14"/>
        <v>#DIV/0!</v>
      </c>
    </row>
    <row r="99" spans="1:19" ht="12" hidden="1" customHeight="1" x14ac:dyDescent="0.2">
      <c r="A99" s="167"/>
      <c r="B99" s="167"/>
      <c r="C99" s="167"/>
      <c r="D99" s="167"/>
      <c r="E99" s="167"/>
      <c r="G99" s="194" t="s">
        <v>437</v>
      </c>
      <c r="H99" s="245"/>
      <c r="I99" s="194"/>
      <c r="J99" s="194" t="s">
        <v>112</v>
      </c>
      <c r="K99" s="194"/>
      <c r="L99" s="167" t="s">
        <v>484</v>
      </c>
      <c r="M99" s="157">
        <v>0</v>
      </c>
      <c r="N99" s="157">
        <v>0</v>
      </c>
      <c r="Q99" s="157">
        <f t="shared" si="12"/>
        <v>0</v>
      </c>
      <c r="R99" s="157">
        <f t="shared" si="13"/>
        <v>0</v>
      </c>
      <c r="S99" s="157" t="e">
        <f t="shared" si="14"/>
        <v>#DIV/0!</v>
      </c>
    </row>
    <row r="100" spans="1:19" ht="12" hidden="1" customHeight="1" x14ac:dyDescent="0.2">
      <c r="A100" s="167"/>
      <c r="B100" s="167"/>
      <c r="C100" s="167"/>
      <c r="D100" s="167"/>
      <c r="E100" s="167"/>
      <c r="G100" s="194" t="s">
        <v>437</v>
      </c>
      <c r="H100" s="245"/>
      <c r="I100" s="194"/>
      <c r="J100" s="194" t="s">
        <v>343</v>
      </c>
      <c r="K100" s="194"/>
      <c r="L100" s="167" t="s">
        <v>344</v>
      </c>
      <c r="M100" s="157">
        <v>0</v>
      </c>
      <c r="N100" s="157">
        <v>0</v>
      </c>
      <c r="Q100" s="157">
        <f t="shared" si="12"/>
        <v>0</v>
      </c>
      <c r="R100" s="157">
        <f t="shared" si="13"/>
        <v>0</v>
      </c>
      <c r="S100" s="157" t="e">
        <f t="shared" si="14"/>
        <v>#DIV/0!</v>
      </c>
    </row>
    <row r="101" spans="1:19" x14ac:dyDescent="0.2">
      <c r="A101" s="167"/>
      <c r="B101" s="167"/>
      <c r="C101" s="167"/>
      <c r="D101" s="167"/>
      <c r="E101" s="167"/>
      <c r="G101" s="194" t="s">
        <v>437</v>
      </c>
      <c r="H101" s="245"/>
      <c r="I101" s="194"/>
      <c r="J101" s="194" t="s">
        <v>113</v>
      </c>
      <c r="K101" s="194"/>
      <c r="L101" s="167" t="s">
        <v>485</v>
      </c>
      <c r="M101" s="157">
        <f>+'PROGRAMA 03 CON PROYEC.'!F112</f>
        <v>56558314</v>
      </c>
      <c r="N101" s="157">
        <f>+'PROGRAMA 03 CON PROYEC.'!G112</f>
        <v>36403296.399999999</v>
      </c>
      <c r="O101" s="157">
        <f>+'PROGRAMA 03 CON PROYEC.'!H112</f>
        <v>4252902.67</v>
      </c>
      <c r="P101" s="157">
        <f>+'PROGRAMA 03 CON PROYEC.'!I112</f>
        <v>0</v>
      </c>
      <c r="Q101" s="157">
        <f>+'PROGRAMA 03 CON PROYEC.'!J112</f>
        <v>40656199.07</v>
      </c>
      <c r="R101" s="157">
        <f t="shared" si="13"/>
        <v>15902114.93</v>
      </c>
      <c r="S101" s="157">
        <f t="shared" si="14"/>
        <v>71.883682865794057</v>
      </c>
    </row>
    <row r="102" spans="1:19" ht="12" hidden="1" customHeight="1" x14ac:dyDescent="0.2">
      <c r="A102" s="167"/>
      <c r="B102" s="167"/>
      <c r="C102" s="167"/>
      <c r="D102" s="167"/>
      <c r="E102" s="167"/>
      <c r="G102" s="194" t="s">
        <v>437</v>
      </c>
      <c r="H102" s="245"/>
      <c r="I102" s="194"/>
      <c r="J102" s="194" t="s">
        <v>114</v>
      </c>
      <c r="K102" s="194"/>
      <c r="L102" s="167" t="s">
        <v>486</v>
      </c>
      <c r="M102" s="157">
        <v>0</v>
      </c>
      <c r="N102" s="157">
        <v>0</v>
      </c>
      <c r="Q102" s="157">
        <f t="shared" si="12"/>
        <v>0</v>
      </c>
      <c r="R102" s="157">
        <f t="shared" si="13"/>
        <v>0</v>
      </c>
      <c r="S102" s="157" t="e">
        <f t="shared" si="14"/>
        <v>#DIV/0!</v>
      </c>
    </row>
    <row r="103" spans="1:19" ht="12" hidden="1" customHeight="1" x14ac:dyDescent="0.2">
      <c r="A103" s="167"/>
      <c r="B103" s="167"/>
      <c r="C103" s="167"/>
      <c r="D103" s="167"/>
      <c r="E103" s="167"/>
      <c r="G103" s="194" t="s">
        <v>437</v>
      </c>
      <c r="H103" s="245"/>
      <c r="I103" s="194"/>
      <c r="J103" s="194" t="s">
        <v>115</v>
      </c>
      <c r="K103" s="194"/>
      <c r="L103" s="167" t="s">
        <v>487</v>
      </c>
      <c r="M103" s="157">
        <v>0</v>
      </c>
      <c r="N103" s="157">
        <v>0</v>
      </c>
      <c r="Q103" s="157">
        <f t="shared" si="12"/>
        <v>0</v>
      </c>
      <c r="R103" s="157">
        <f t="shared" si="13"/>
        <v>0</v>
      </c>
      <c r="S103" s="157" t="e">
        <f t="shared" si="14"/>
        <v>#DIV/0!</v>
      </c>
    </row>
    <row r="104" spans="1:19" ht="12" hidden="1" customHeight="1" x14ac:dyDescent="0.2">
      <c r="A104" s="167"/>
      <c r="B104" s="167"/>
      <c r="C104" s="167"/>
      <c r="D104" s="167"/>
      <c r="E104" s="167"/>
      <c r="G104" s="194" t="s">
        <v>437</v>
      </c>
      <c r="H104" s="245"/>
      <c r="I104" s="194"/>
      <c r="J104" s="194" t="s">
        <v>116</v>
      </c>
      <c r="K104" s="194"/>
      <c r="L104" s="167" t="s">
        <v>488</v>
      </c>
      <c r="M104" s="157">
        <v>0</v>
      </c>
      <c r="N104" s="157">
        <v>0</v>
      </c>
      <c r="Q104" s="157">
        <f t="shared" si="12"/>
        <v>0</v>
      </c>
      <c r="R104" s="157">
        <f t="shared" si="13"/>
        <v>0</v>
      </c>
      <c r="S104" s="157" t="e">
        <f t="shared" si="14"/>
        <v>#DIV/0!</v>
      </c>
    </row>
    <row r="105" spans="1:19" x14ac:dyDescent="0.2">
      <c r="A105" s="167"/>
      <c r="B105" s="167"/>
      <c r="C105" s="167"/>
      <c r="D105" s="167"/>
      <c r="E105" s="167"/>
      <c r="G105" s="194" t="s">
        <v>437</v>
      </c>
      <c r="H105" s="245"/>
      <c r="I105" s="194"/>
      <c r="J105" s="194" t="s">
        <v>117</v>
      </c>
      <c r="K105" s="194"/>
      <c r="L105" s="167" t="s">
        <v>489</v>
      </c>
      <c r="M105" s="157">
        <f>+'PROGRAMA 03 CON PROYEC.'!F115</f>
        <v>500000</v>
      </c>
      <c r="N105" s="157">
        <v>0</v>
      </c>
      <c r="O105" s="157">
        <v>0</v>
      </c>
      <c r="P105" s="157">
        <v>0</v>
      </c>
      <c r="Q105" s="157">
        <f t="shared" si="12"/>
        <v>0</v>
      </c>
      <c r="R105" s="157">
        <f t="shared" si="13"/>
        <v>500000</v>
      </c>
      <c r="S105" s="157">
        <f t="shared" si="14"/>
        <v>0</v>
      </c>
    </row>
    <row r="106" spans="1:19" hidden="1" x14ac:dyDescent="0.2">
      <c r="G106" s="181"/>
      <c r="H106" s="224"/>
      <c r="I106" s="181"/>
      <c r="J106" s="181"/>
      <c r="K106" s="181"/>
      <c r="M106" s="157">
        <v>0</v>
      </c>
      <c r="N106" s="157">
        <v>0</v>
      </c>
      <c r="Q106" s="157">
        <f t="shared" si="12"/>
        <v>0</v>
      </c>
      <c r="R106" s="157">
        <f t="shared" si="13"/>
        <v>0</v>
      </c>
      <c r="S106" s="157" t="e">
        <f t="shared" si="14"/>
        <v>#DIV/0!</v>
      </c>
    </row>
    <row r="107" spans="1:19" ht="12" customHeight="1" x14ac:dyDescent="0.2">
      <c r="A107" s="167"/>
      <c r="B107" s="167"/>
      <c r="C107" s="167"/>
      <c r="D107" s="167"/>
      <c r="E107" s="167"/>
      <c r="G107" s="195" t="s">
        <v>437</v>
      </c>
      <c r="H107" s="246"/>
      <c r="I107" s="195"/>
      <c r="J107" s="195" t="s">
        <v>118</v>
      </c>
      <c r="K107" s="195"/>
      <c r="L107" s="192" t="s">
        <v>119</v>
      </c>
      <c r="M107" s="193">
        <f>SUM(M108:M113)</f>
        <v>400000</v>
      </c>
      <c r="N107" s="193">
        <f>SUM(N108:N113)</f>
        <v>400000</v>
      </c>
      <c r="O107" s="193">
        <f>SUM(O108:O113)</f>
        <v>0</v>
      </c>
      <c r="P107" s="193">
        <f>SUM(P108:P113)</f>
        <v>0</v>
      </c>
      <c r="Q107" s="193">
        <f t="shared" si="12"/>
        <v>400000</v>
      </c>
      <c r="R107" s="193">
        <f t="shared" si="13"/>
        <v>0</v>
      </c>
      <c r="S107" s="193">
        <f t="shared" si="14"/>
        <v>100</v>
      </c>
    </row>
    <row r="108" spans="1:19" ht="12" hidden="1" customHeight="1" x14ac:dyDescent="0.2">
      <c r="A108" s="167"/>
      <c r="B108" s="167"/>
      <c r="C108" s="167"/>
      <c r="D108" s="167"/>
      <c r="E108" s="167"/>
      <c r="G108" s="194" t="s">
        <v>437</v>
      </c>
      <c r="H108" s="245"/>
      <c r="I108" s="194"/>
      <c r="J108" s="194" t="s">
        <v>490</v>
      </c>
      <c r="K108" s="194"/>
      <c r="L108" s="167" t="s">
        <v>491</v>
      </c>
      <c r="M108" s="157">
        <v>0</v>
      </c>
      <c r="N108" s="157">
        <v>0</v>
      </c>
      <c r="Q108" s="157">
        <f t="shared" si="12"/>
        <v>0</v>
      </c>
      <c r="R108" s="157">
        <f t="shared" si="13"/>
        <v>0</v>
      </c>
      <c r="S108" s="157" t="e">
        <f t="shared" si="14"/>
        <v>#DIV/0!</v>
      </c>
    </row>
    <row r="109" spans="1:19" ht="12" hidden="1" customHeight="1" x14ac:dyDescent="0.2">
      <c r="A109" s="167"/>
      <c r="B109" s="167"/>
      <c r="C109" s="167"/>
      <c r="D109" s="167"/>
      <c r="E109" s="167"/>
      <c r="G109" s="194" t="s">
        <v>437</v>
      </c>
      <c r="H109" s="245"/>
      <c r="I109" s="194"/>
      <c r="J109" s="194" t="s">
        <v>229</v>
      </c>
      <c r="K109" s="194"/>
      <c r="L109" s="167" t="s">
        <v>492</v>
      </c>
      <c r="M109" s="157">
        <v>0</v>
      </c>
      <c r="N109" s="157">
        <v>0</v>
      </c>
      <c r="Q109" s="157">
        <f t="shared" si="12"/>
        <v>0</v>
      </c>
      <c r="R109" s="157">
        <f t="shared" si="13"/>
        <v>0</v>
      </c>
      <c r="S109" s="157" t="e">
        <f t="shared" si="14"/>
        <v>#DIV/0!</v>
      </c>
    </row>
    <row r="110" spans="1:19" ht="12" hidden="1" customHeight="1" x14ac:dyDescent="0.2">
      <c r="A110" s="167"/>
      <c r="B110" s="167"/>
      <c r="C110" s="167"/>
      <c r="D110" s="167"/>
      <c r="E110" s="167"/>
      <c r="G110" s="194" t="s">
        <v>437</v>
      </c>
      <c r="H110" s="245"/>
      <c r="I110" s="194"/>
      <c r="J110" s="194" t="s">
        <v>493</v>
      </c>
      <c r="K110" s="194"/>
      <c r="L110" s="167" t="s">
        <v>494</v>
      </c>
      <c r="M110" s="157">
        <v>0</v>
      </c>
      <c r="N110" s="157">
        <v>0</v>
      </c>
      <c r="Q110" s="157">
        <f t="shared" si="12"/>
        <v>0</v>
      </c>
      <c r="R110" s="157">
        <f t="shared" si="13"/>
        <v>0</v>
      </c>
      <c r="S110" s="157" t="e">
        <f t="shared" si="14"/>
        <v>#DIV/0!</v>
      </c>
    </row>
    <row r="111" spans="1:19" ht="12" hidden="1" customHeight="1" x14ac:dyDescent="0.2">
      <c r="A111" s="167"/>
      <c r="B111" s="167"/>
      <c r="C111" s="167"/>
      <c r="D111" s="167"/>
      <c r="E111" s="167"/>
      <c r="G111" s="194" t="s">
        <v>437</v>
      </c>
      <c r="H111" s="245"/>
      <c r="I111" s="194"/>
      <c r="J111" s="194" t="s">
        <v>495</v>
      </c>
      <c r="K111" s="194"/>
      <c r="L111" s="167" t="s">
        <v>496</v>
      </c>
      <c r="M111" s="157">
        <v>0</v>
      </c>
      <c r="N111" s="157">
        <v>0</v>
      </c>
      <c r="Q111" s="157">
        <f t="shared" si="12"/>
        <v>0</v>
      </c>
      <c r="R111" s="157">
        <f t="shared" si="13"/>
        <v>0</v>
      </c>
      <c r="S111" s="157" t="e">
        <f t="shared" si="14"/>
        <v>#DIV/0!</v>
      </c>
    </row>
    <row r="112" spans="1:19" ht="12" customHeight="1" x14ac:dyDescent="0.2">
      <c r="A112" s="167"/>
      <c r="B112" s="167"/>
      <c r="C112" s="167"/>
      <c r="D112" s="167"/>
      <c r="E112" s="167"/>
      <c r="G112" s="194" t="s">
        <v>437</v>
      </c>
      <c r="H112" s="245"/>
      <c r="I112" s="194"/>
      <c r="J112" s="194" t="s">
        <v>120</v>
      </c>
      <c r="K112" s="194"/>
      <c r="L112" s="167" t="s">
        <v>121</v>
      </c>
      <c r="M112" s="157">
        <f>+'PROGRAMA 03 CON PROYEC.'!F125</f>
        <v>400000</v>
      </c>
      <c r="N112" s="157">
        <f>+'PROGRAMA 03 CON PROYEC.'!G125</f>
        <v>400000</v>
      </c>
      <c r="O112" s="157">
        <f>+'PROGRAMA 03 CON PROYEC.'!H125</f>
        <v>0</v>
      </c>
      <c r="P112" s="157">
        <f>+'PROGRAMA 03 CON PROYEC.'!I125</f>
        <v>0</v>
      </c>
      <c r="Q112" s="157">
        <f>+'PROGRAMA 03 CON PROYEC.'!J125</f>
        <v>400000</v>
      </c>
      <c r="R112" s="157">
        <f t="shared" si="13"/>
        <v>0</v>
      </c>
      <c r="S112" s="157">
        <f t="shared" si="14"/>
        <v>100</v>
      </c>
    </row>
    <row r="113" spans="1:19" ht="12" hidden="1" customHeight="1" x14ac:dyDescent="0.2">
      <c r="A113" s="167"/>
      <c r="B113" s="167"/>
      <c r="C113" s="167"/>
      <c r="D113" s="167"/>
      <c r="E113" s="167"/>
      <c r="G113" s="194" t="s">
        <v>437</v>
      </c>
      <c r="H113" s="245"/>
      <c r="I113" s="194"/>
      <c r="J113" s="194" t="s">
        <v>122</v>
      </c>
      <c r="K113" s="194"/>
      <c r="L113" s="167" t="s">
        <v>497</v>
      </c>
      <c r="M113" s="157">
        <f>+'PROGRAMA 03 CON PROYEC.'!F126</f>
        <v>0</v>
      </c>
      <c r="N113" s="157">
        <v>0</v>
      </c>
      <c r="O113" s="157">
        <v>0</v>
      </c>
      <c r="P113" s="157">
        <v>0</v>
      </c>
      <c r="Q113" s="157">
        <f t="shared" si="12"/>
        <v>0</v>
      </c>
      <c r="R113" s="157">
        <f t="shared" si="13"/>
        <v>0</v>
      </c>
      <c r="S113" s="157" t="e">
        <f t="shared" si="14"/>
        <v>#DIV/0!</v>
      </c>
    </row>
    <row r="114" spans="1:19" ht="12" customHeight="1" x14ac:dyDescent="0.2">
      <c r="A114" s="167"/>
      <c r="B114" s="167"/>
      <c r="C114" s="167"/>
      <c r="D114" s="167"/>
      <c r="E114" s="167"/>
      <c r="G114" s="194"/>
      <c r="H114" s="245"/>
      <c r="I114" s="194"/>
      <c r="J114" s="170"/>
      <c r="K114" s="170"/>
      <c r="L114" s="167"/>
    </row>
    <row r="115" spans="1:19" ht="12.75" customHeight="1" x14ac:dyDescent="0.2">
      <c r="A115" s="182"/>
      <c r="B115" s="182"/>
      <c r="C115" s="183"/>
      <c r="D115" s="184"/>
      <c r="E115" s="184"/>
      <c r="F115" s="185"/>
      <c r="G115" s="183" t="s">
        <v>437</v>
      </c>
      <c r="H115" s="242"/>
      <c r="I115" s="183"/>
      <c r="J115" s="183">
        <v>2</v>
      </c>
      <c r="K115" s="183"/>
      <c r="L115" s="186" t="s">
        <v>124</v>
      </c>
      <c r="M115" s="185">
        <f>+M117+M123+M128+M136+M144+M139</f>
        <v>123890837.3</v>
      </c>
      <c r="N115" s="185">
        <f>+N117+N123+N128+N136+N144+N139</f>
        <v>58909635.779999994</v>
      </c>
      <c r="O115" s="185">
        <f>+O117+O123+O128+O136+O144+O139</f>
        <v>45467070.670000002</v>
      </c>
      <c r="P115" s="185">
        <f>+P117+P123+P128+P136+P144+P139</f>
        <v>0</v>
      </c>
      <c r="Q115" s="185">
        <f t="shared" si="12"/>
        <v>104376706.44999999</v>
      </c>
      <c r="R115" s="185">
        <f t="shared" si="13"/>
        <v>19514130.850000009</v>
      </c>
      <c r="S115" s="185">
        <f t="shared" si="14"/>
        <v>84.248931337232946</v>
      </c>
    </row>
    <row r="116" spans="1:19" ht="12" customHeight="1" x14ac:dyDescent="0.2">
      <c r="A116" s="167"/>
      <c r="B116" s="167"/>
      <c r="C116" s="167"/>
      <c r="D116" s="167"/>
      <c r="E116" s="167"/>
      <c r="G116" s="194"/>
      <c r="H116" s="245"/>
      <c r="I116" s="194"/>
      <c r="J116" s="195"/>
      <c r="K116" s="195"/>
      <c r="L116" s="192"/>
    </row>
    <row r="117" spans="1:19" ht="12" customHeight="1" x14ac:dyDescent="0.2">
      <c r="A117" s="167"/>
      <c r="B117" s="167"/>
      <c r="C117" s="167"/>
      <c r="D117" s="167"/>
      <c r="E117" s="167"/>
      <c r="G117" s="195" t="s">
        <v>437</v>
      </c>
      <c r="H117" s="246"/>
      <c r="I117" s="195"/>
      <c r="J117" s="195" t="s">
        <v>125</v>
      </c>
      <c r="K117" s="195"/>
      <c r="L117" s="192" t="s">
        <v>498</v>
      </c>
      <c r="M117" s="193">
        <f>SUM(M118:M122)</f>
        <v>90602431.299999997</v>
      </c>
      <c r="N117" s="193">
        <f>SUM(N118:N122)</f>
        <v>51214870.100000001</v>
      </c>
      <c r="O117" s="193">
        <f>SUM(O118:O122)</f>
        <v>39372745</v>
      </c>
      <c r="P117" s="193">
        <f>SUM(P118:P122)</f>
        <v>0</v>
      </c>
      <c r="Q117" s="193">
        <f t="shared" si="12"/>
        <v>90587615.099999994</v>
      </c>
      <c r="R117" s="193">
        <f t="shared" si="13"/>
        <v>14816.20000000298</v>
      </c>
      <c r="S117" s="193">
        <f t="shared" si="14"/>
        <v>99.983647017207574</v>
      </c>
    </row>
    <row r="118" spans="1:19" ht="12" customHeight="1" x14ac:dyDescent="0.2">
      <c r="A118" s="167"/>
      <c r="B118" s="167"/>
      <c r="C118" s="167"/>
      <c r="D118" s="167"/>
      <c r="E118" s="167"/>
      <c r="G118" s="194" t="s">
        <v>437</v>
      </c>
      <c r="H118" s="245"/>
      <c r="I118" s="194"/>
      <c r="J118" s="194" t="s">
        <v>127</v>
      </c>
      <c r="K118" s="194"/>
      <c r="L118" s="167" t="s">
        <v>499</v>
      </c>
      <c r="M118" s="157">
        <f>+'PROGRAMA 03 CON PROYEC.'!F132</f>
        <v>89400251.299999997</v>
      </c>
      <c r="N118" s="157">
        <f>+'PROGRAMA 03 CON PROYEC.'!G132</f>
        <v>50027500</v>
      </c>
      <c r="O118" s="157">
        <f>+'PROGRAMA 03 CON PROYEC.'!H132</f>
        <v>39372745</v>
      </c>
      <c r="P118" s="157">
        <f>+'PROGRAMA 03 CON PROYEC.'!I132</f>
        <v>0</v>
      </c>
      <c r="Q118" s="157">
        <f>+'PROGRAMA 03 CON PROYEC.'!J132</f>
        <v>89400245</v>
      </c>
      <c r="R118" s="157">
        <f t="shared" si="13"/>
        <v>6.2999999970197678</v>
      </c>
      <c r="S118" s="157">
        <f t="shared" si="14"/>
        <v>99.99999295303995</v>
      </c>
    </row>
    <row r="119" spans="1:19" ht="12" customHeight="1" x14ac:dyDescent="0.2">
      <c r="A119" s="167"/>
      <c r="B119" s="167"/>
      <c r="C119" s="167"/>
      <c r="D119" s="167"/>
      <c r="E119" s="167"/>
      <c r="G119" s="194" t="s">
        <v>437</v>
      </c>
      <c r="H119" s="245"/>
      <c r="I119" s="194"/>
      <c r="J119" s="194" t="s">
        <v>129</v>
      </c>
      <c r="K119" s="194"/>
      <c r="L119" s="167" t="s">
        <v>500</v>
      </c>
      <c r="M119" s="157">
        <f>+'PROGRAMA 03 CON PROYEC.'!F133</f>
        <v>1202180</v>
      </c>
      <c r="N119" s="157">
        <f>+'PROGRAMA 03 CON PROYEC.'!G133</f>
        <v>1187370.1000000001</v>
      </c>
      <c r="O119" s="157">
        <f>+'PROGRAMA 03 CON PROYEC.'!H133</f>
        <v>0</v>
      </c>
      <c r="P119" s="157">
        <f>+'PROGRAMA 03 CON PROYEC.'!I133</f>
        <v>0</v>
      </c>
      <c r="Q119" s="157">
        <f>+'PROGRAMA 03 CON PROYEC.'!J133</f>
        <v>1187370.1000000001</v>
      </c>
      <c r="R119" s="157">
        <f t="shared" si="13"/>
        <v>14809.899999999907</v>
      </c>
      <c r="S119" s="157">
        <f t="shared" si="14"/>
        <v>98.768079655292894</v>
      </c>
    </row>
    <row r="120" spans="1:19" ht="12" hidden="1" customHeight="1" x14ac:dyDescent="0.2">
      <c r="A120" s="167"/>
      <c r="B120" s="167"/>
      <c r="C120" s="167"/>
      <c r="D120" s="167"/>
      <c r="E120" s="167"/>
      <c r="G120" s="194" t="s">
        <v>437</v>
      </c>
      <c r="H120" s="245"/>
      <c r="I120" s="194"/>
      <c r="J120" s="194" t="s">
        <v>501</v>
      </c>
      <c r="K120" s="194"/>
      <c r="L120" s="167" t="s">
        <v>502</v>
      </c>
      <c r="M120" s="157">
        <v>0</v>
      </c>
      <c r="N120" s="157">
        <v>0</v>
      </c>
      <c r="Q120" s="157">
        <f t="shared" si="12"/>
        <v>0</v>
      </c>
      <c r="R120" s="157">
        <f t="shared" si="13"/>
        <v>0</v>
      </c>
      <c r="S120" s="157" t="e">
        <f t="shared" si="14"/>
        <v>#DIV/0!</v>
      </c>
    </row>
    <row r="121" spans="1:19" ht="12" hidden="1" customHeight="1" x14ac:dyDescent="0.2">
      <c r="A121" s="167"/>
      <c r="B121" s="167"/>
      <c r="C121" s="167"/>
      <c r="D121" s="167"/>
      <c r="E121" s="167"/>
      <c r="G121" s="194" t="s">
        <v>437</v>
      </c>
      <c r="H121" s="245"/>
      <c r="I121" s="194"/>
      <c r="J121" s="194" t="s">
        <v>131</v>
      </c>
      <c r="K121" s="194"/>
      <c r="L121" s="167" t="s">
        <v>503</v>
      </c>
      <c r="M121" s="157">
        <v>0</v>
      </c>
      <c r="N121" s="157">
        <v>0</v>
      </c>
      <c r="O121" s="157">
        <v>0</v>
      </c>
      <c r="P121" s="157">
        <v>0</v>
      </c>
      <c r="Q121" s="157">
        <f t="shared" si="12"/>
        <v>0</v>
      </c>
      <c r="R121" s="157">
        <f t="shared" si="13"/>
        <v>0</v>
      </c>
      <c r="S121" s="157" t="e">
        <f t="shared" si="14"/>
        <v>#DIV/0!</v>
      </c>
    </row>
    <row r="122" spans="1:19" ht="12" hidden="1" customHeight="1" x14ac:dyDescent="0.2">
      <c r="A122" s="167"/>
      <c r="B122" s="167"/>
      <c r="C122" s="167"/>
      <c r="D122" s="167"/>
      <c r="E122" s="167"/>
      <c r="G122" s="194" t="s">
        <v>437</v>
      </c>
      <c r="H122" s="245"/>
      <c r="I122" s="194"/>
      <c r="J122" s="194" t="s">
        <v>133</v>
      </c>
      <c r="K122" s="194"/>
      <c r="L122" s="167" t="s">
        <v>504</v>
      </c>
      <c r="M122" s="157">
        <v>0</v>
      </c>
      <c r="N122" s="157">
        <v>0</v>
      </c>
      <c r="Q122" s="157">
        <f t="shared" si="12"/>
        <v>0</v>
      </c>
      <c r="R122" s="157">
        <f t="shared" si="13"/>
        <v>0</v>
      </c>
      <c r="S122" s="157" t="e">
        <f t="shared" si="14"/>
        <v>#DIV/0!</v>
      </c>
    </row>
    <row r="123" spans="1:19" hidden="1" x14ac:dyDescent="0.2">
      <c r="A123" s="167"/>
      <c r="B123" s="167"/>
      <c r="C123" s="167"/>
      <c r="D123" s="167"/>
      <c r="E123" s="167"/>
      <c r="G123" s="195" t="s">
        <v>437</v>
      </c>
      <c r="H123" s="246"/>
      <c r="I123" s="195"/>
      <c r="J123" s="195" t="s">
        <v>135</v>
      </c>
      <c r="K123" s="195"/>
      <c r="L123" s="192" t="s">
        <v>136</v>
      </c>
      <c r="M123" s="193">
        <f>SUM(M124:M127)</f>
        <v>0</v>
      </c>
      <c r="N123" s="193">
        <f>SUM(N124:N127)</f>
        <v>0</v>
      </c>
      <c r="O123" s="193">
        <f>SUM(O124:O127)</f>
        <v>0</v>
      </c>
      <c r="P123" s="193">
        <f>SUM(P124:P127)</f>
        <v>0</v>
      </c>
      <c r="Q123" s="193">
        <f t="shared" si="12"/>
        <v>0</v>
      </c>
      <c r="R123" s="193">
        <f t="shared" si="13"/>
        <v>0</v>
      </c>
      <c r="S123" s="193" t="e">
        <f t="shared" si="14"/>
        <v>#DIV/0!</v>
      </c>
    </row>
    <row r="124" spans="1:19" ht="12" hidden="1" customHeight="1" x14ac:dyDescent="0.2">
      <c r="A124" s="167"/>
      <c r="B124" s="167"/>
      <c r="C124" s="167"/>
      <c r="D124" s="167"/>
      <c r="E124" s="167"/>
      <c r="G124" s="194" t="s">
        <v>437</v>
      </c>
      <c r="H124" s="245"/>
      <c r="I124" s="194"/>
      <c r="J124" s="194" t="s">
        <v>505</v>
      </c>
      <c r="K124" s="194"/>
      <c r="L124" s="167" t="s">
        <v>506</v>
      </c>
      <c r="M124" s="157">
        <v>0</v>
      </c>
      <c r="N124" s="157">
        <v>0</v>
      </c>
      <c r="Q124" s="157">
        <f t="shared" si="12"/>
        <v>0</v>
      </c>
      <c r="R124" s="157">
        <f t="shared" si="13"/>
        <v>0</v>
      </c>
      <c r="S124" s="157" t="e">
        <f t="shared" si="14"/>
        <v>#DIV/0!</v>
      </c>
    </row>
    <row r="125" spans="1:19" ht="12" hidden="1" customHeight="1" x14ac:dyDescent="0.2">
      <c r="A125" s="167"/>
      <c r="B125" s="167"/>
      <c r="C125" s="167"/>
      <c r="D125" s="167"/>
      <c r="E125" s="167"/>
      <c r="G125" s="194" t="s">
        <v>437</v>
      </c>
      <c r="H125" s="245"/>
      <c r="I125" s="194"/>
      <c r="J125" s="194" t="s">
        <v>507</v>
      </c>
      <c r="K125" s="194"/>
      <c r="L125" s="167" t="s">
        <v>508</v>
      </c>
      <c r="M125" s="157">
        <v>0</v>
      </c>
      <c r="N125" s="157">
        <v>0</v>
      </c>
      <c r="Q125" s="157">
        <f t="shared" si="12"/>
        <v>0</v>
      </c>
      <c r="R125" s="157">
        <f t="shared" si="13"/>
        <v>0</v>
      </c>
      <c r="S125" s="157" t="e">
        <f t="shared" si="14"/>
        <v>#DIV/0!</v>
      </c>
    </row>
    <row r="126" spans="1:19" ht="12" hidden="1" customHeight="1" x14ac:dyDescent="0.2">
      <c r="A126" s="167"/>
      <c r="B126" s="167"/>
      <c r="C126" s="167"/>
      <c r="D126" s="167"/>
      <c r="E126" s="167"/>
      <c r="G126" s="194" t="s">
        <v>437</v>
      </c>
      <c r="H126" s="245"/>
      <c r="I126" s="194"/>
      <c r="J126" s="194" t="s">
        <v>137</v>
      </c>
      <c r="K126" s="194"/>
      <c r="L126" s="167" t="s">
        <v>509</v>
      </c>
      <c r="M126" s="157">
        <v>0</v>
      </c>
      <c r="N126" s="157">
        <v>0</v>
      </c>
      <c r="O126" s="157">
        <v>0</v>
      </c>
      <c r="P126" s="157">
        <v>0</v>
      </c>
      <c r="Q126" s="157">
        <f t="shared" si="12"/>
        <v>0</v>
      </c>
      <c r="R126" s="157">
        <f t="shared" si="13"/>
        <v>0</v>
      </c>
      <c r="S126" s="157" t="e">
        <f t="shared" si="14"/>
        <v>#DIV/0!</v>
      </c>
    </row>
    <row r="127" spans="1:19" ht="12" hidden="1" customHeight="1" x14ac:dyDescent="0.2">
      <c r="A127" s="167"/>
      <c r="B127" s="167"/>
      <c r="C127" s="167"/>
      <c r="D127" s="167"/>
      <c r="E127" s="167"/>
      <c r="G127" s="194" t="s">
        <v>437</v>
      </c>
      <c r="H127" s="245"/>
      <c r="I127" s="194"/>
      <c r="J127" s="194" t="s">
        <v>510</v>
      </c>
      <c r="K127" s="194"/>
      <c r="L127" s="167" t="s">
        <v>511</v>
      </c>
      <c r="M127" s="157">
        <v>0</v>
      </c>
      <c r="N127" s="157">
        <v>0</v>
      </c>
      <c r="Q127" s="157">
        <f t="shared" si="12"/>
        <v>0</v>
      </c>
      <c r="R127" s="157">
        <f t="shared" si="13"/>
        <v>0</v>
      </c>
      <c r="S127" s="157" t="e">
        <f t="shared" si="14"/>
        <v>#DIV/0!</v>
      </c>
    </row>
    <row r="128" spans="1:19" ht="12" customHeight="1" x14ac:dyDescent="0.2">
      <c r="A128" s="167"/>
      <c r="B128" s="167"/>
      <c r="C128" s="167"/>
      <c r="D128" s="167"/>
      <c r="E128" s="167"/>
      <c r="G128" s="195" t="s">
        <v>437</v>
      </c>
      <c r="H128" s="246"/>
      <c r="I128" s="195"/>
      <c r="J128" s="195" t="s">
        <v>139</v>
      </c>
      <c r="K128" s="195"/>
      <c r="L128" s="192" t="s">
        <v>512</v>
      </c>
      <c r="M128" s="193">
        <f>SUM(M129:M135)</f>
        <v>5511000</v>
      </c>
      <c r="N128" s="193">
        <f>SUM(N129:N135)</f>
        <v>2389761.5699999998</v>
      </c>
      <c r="O128" s="193">
        <f>SUM(O129:O135)</f>
        <v>798152.24</v>
      </c>
      <c r="P128" s="193">
        <f>SUM(P129:P135)</f>
        <v>0</v>
      </c>
      <c r="Q128" s="193">
        <f t="shared" si="12"/>
        <v>3187913.8099999996</v>
      </c>
      <c r="R128" s="193">
        <f t="shared" si="13"/>
        <v>2323086.1900000004</v>
      </c>
      <c r="S128" s="193">
        <f t="shared" si="14"/>
        <v>57.846376519687894</v>
      </c>
    </row>
    <row r="129" spans="1:19" ht="12" customHeight="1" x14ac:dyDescent="0.2">
      <c r="A129" s="167"/>
      <c r="B129" s="167"/>
      <c r="C129" s="167"/>
      <c r="D129" s="167"/>
      <c r="E129" s="167"/>
      <c r="G129" s="194" t="s">
        <v>437</v>
      </c>
      <c r="H129" s="245"/>
      <c r="I129" s="194"/>
      <c r="J129" s="194" t="s">
        <v>141</v>
      </c>
      <c r="K129" s="194"/>
      <c r="L129" s="167" t="s">
        <v>513</v>
      </c>
      <c r="M129" s="157">
        <f>+'PROGRAMA 03 CON PROYEC.'!F143</f>
        <v>25500</v>
      </c>
      <c r="N129" s="157">
        <f>+'PROGRAMA 03 CON PROYEC.'!G143</f>
        <v>0</v>
      </c>
      <c r="O129" s="157">
        <f>+'PROGRAMA 03 CON PROYEC.'!H143</f>
        <v>0</v>
      </c>
      <c r="P129" s="157">
        <f>+'PROGRAMA 03 CON PROYEC.'!I143</f>
        <v>0</v>
      </c>
      <c r="Q129" s="157">
        <f>+'PROGRAMA 03 CON PROYEC.'!J143</f>
        <v>0</v>
      </c>
      <c r="R129" s="157">
        <f t="shared" si="13"/>
        <v>25500</v>
      </c>
      <c r="S129" s="157">
        <f t="shared" si="14"/>
        <v>0</v>
      </c>
    </row>
    <row r="130" spans="1:19" ht="12" hidden="1" customHeight="1" x14ac:dyDescent="0.2">
      <c r="A130" s="167"/>
      <c r="B130" s="167"/>
      <c r="C130" s="167"/>
      <c r="D130" s="167"/>
      <c r="E130" s="167"/>
      <c r="G130" s="194" t="s">
        <v>437</v>
      </c>
      <c r="H130" s="245"/>
      <c r="I130" s="194"/>
      <c r="J130" s="194" t="s">
        <v>514</v>
      </c>
      <c r="K130" s="194"/>
      <c r="L130" s="167" t="s">
        <v>515</v>
      </c>
      <c r="M130" s="157">
        <v>0</v>
      </c>
      <c r="N130" s="157">
        <v>0</v>
      </c>
      <c r="Q130" s="157">
        <f t="shared" si="12"/>
        <v>0</v>
      </c>
      <c r="R130" s="157">
        <f t="shared" si="13"/>
        <v>0</v>
      </c>
      <c r="S130" s="157" t="e">
        <f t="shared" si="14"/>
        <v>#DIV/0!</v>
      </c>
    </row>
    <row r="131" spans="1:19" ht="12" hidden="1" customHeight="1" x14ac:dyDescent="0.2">
      <c r="A131" s="167"/>
      <c r="B131" s="167"/>
      <c r="C131" s="167"/>
      <c r="D131" s="167"/>
      <c r="E131" s="167"/>
      <c r="G131" s="194" t="s">
        <v>437</v>
      </c>
      <c r="H131" s="245"/>
      <c r="I131" s="194"/>
      <c r="J131" s="194" t="s">
        <v>143</v>
      </c>
      <c r="K131" s="194"/>
      <c r="L131" s="167" t="s">
        <v>516</v>
      </c>
      <c r="M131" s="157">
        <v>0</v>
      </c>
      <c r="N131" s="157">
        <v>0</v>
      </c>
      <c r="Q131" s="157">
        <f t="shared" si="12"/>
        <v>0</v>
      </c>
      <c r="R131" s="157">
        <f t="shared" si="13"/>
        <v>0</v>
      </c>
      <c r="S131" s="157" t="e">
        <f t="shared" si="14"/>
        <v>#DIV/0!</v>
      </c>
    </row>
    <row r="132" spans="1:19" ht="12" customHeight="1" x14ac:dyDescent="0.2">
      <c r="A132" s="167"/>
      <c r="B132" s="167"/>
      <c r="C132" s="167"/>
      <c r="D132" s="167"/>
      <c r="E132" s="167"/>
      <c r="G132" s="194" t="s">
        <v>437</v>
      </c>
      <c r="H132" s="245"/>
      <c r="I132" s="194"/>
      <c r="J132" s="194" t="s">
        <v>144</v>
      </c>
      <c r="K132" s="194"/>
      <c r="L132" s="167" t="s">
        <v>517</v>
      </c>
      <c r="M132" s="157">
        <f>+'PROGRAMA 03 CON PROYEC.'!F145</f>
        <v>5485500</v>
      </c>
      <c r="N132" s="157">
        <f>+'PROGRAMA 03 CON PROYEC.'!G145</f>
        <v>2389761.5699999998</v>
      </c>
      <c r="O132" s="157">
        <f>+'PROGRAMA 03 CON PROYEC.'!H145</f>
        <v>798152.24</v>
      </c>
      <c r="P132" s="157">
        <f>+'PROGRAMA 03 CON PROYEC.'!I145</f>
        <v>0</v>
      </c>
      <c r="Q132" s="157">
        <f>+'PROGRAMA 03 CON PROYEC.'!J145</f>
        <v>3187913.8099999996</v>
      </c>
      <c r="R132" s="157">
        <f t="shared" si="13"/>
        <v>2297586.1900000004</v>
      </c>
      <c r="S132" s="157">
        <f t="shared" si="14"/>
        <v>58.115282289672763</v>
      </c>
    </row>
    <row r="133" spans="1:19" ht="12" hidden="1" customHeight="1" x14ac:dyDescent="0.2">
      <c r="A133" s="167"/>
      <c r="B133" s="167"/>
      <c r="C133" s="167"/>
      <c r="D133" s="167"/>
      <c r="E133" s="167"/>
      <c r="G133" s="194" t="s">
        <v>437</v>
      </c>
      <c r="H133" s="245"/>
      <c r="I133" s="194"/>
      <c r="J133" s="194" t="s">
        <v>146</v>
      </c>
      <c r="K133" s="194"/>
      <c r="L133" s="167" t="s">
        <v>518</v>
      </c>
      <c r="M133" s="157">
        <v>0</v>
      </c>
      <c r="N133" s="157">
        <v>0</v>
      </c>
      <c r="Q133" s="157">
        <f t="shared" si="12"/>
        <v>0</v>
      </c>
      <c r="R133" s="157">
        <f t="shared" si="13"/>
        <v>0</v>
      </c>
      <c r="S133" s="157" t="e">
        <f t="shared" si="14"/>
        <v>#DIV/0!</v>
      </c>
    </row>
    <row r="134" spans="1:19" ht="12" hidden="1" customHeight="1" x14ac:dyDescent="0.2">
      <c r="A134" s="167"/>
      <c r="B134" s="167"/>
      <c r="C134" s="167"/>
      <c r="D134" s="167"/>
      <c r="E134" s="167"/>
      <c r="G134" s="194" t="s">
        <v>437</v>
      </c>
      <c r="H134" s="245"/>
      <c r="I134" s="194"/>
      <c r="J134" s="194" t="s">
        <v>148</v>
      </c>
      <c r="K134" s="194"/>
      <c r="L134" s="167" t="s">
        <v>519</v>
      </c>
      <c r="M134" s="157">
        <v>0</v>
      </c>
      <c r="N134" s="157">
        <v>0</v>
      </c>
      <c r="Q134" s="157">
        <f t="shared" si="12"/>
        <v>0</v>
      </c>
      <c r="R134" s="157">
        <f t="shared" si="13"/>
        <v>0</v>
      </c>
      <c r="S134" s="157" t="e">
        <f t="shared" si="14"/>
        <v>#DIV/0!</v>
      </c>
    </row>
    <row r="135" spans="1:19" ht="12" hidden="1" customHeight="1" x14ac:dyDescent="0.2">
      <c r="A135" s="167"/>
      <c r="B135" s="167"/>
      <c r="C135" s="167"/>
      <c r="D135" s="167"/>
      <c r="E135" s="167"/>
      <c r="G135" s="194" t="s">
        <v>437</v>
      </c>
      <c r="H135" s="245"/>
      <c r="I135" s="194"/>
      <c r="J135" s="194" t="s">
        <v>150</v>
      </c>
      <c r="K135" s="194"/>
      <c r="L135" s="167" t="s">
        <v>520</v>
      </c>
      <c r="M135" s="157">
        <v>0</v>
      </c>
      <c r="N135" s="157">
        <v>0</v>
      </c>
      <c r="Q135" s="157">
        <f t="shared" si="12"/>
        <v>0</v>
      </c>
      <c r="R135" s="157">
        <f t="shared" si="13"/>
        <v>0</v>
      </c>
      <c r="S135" s="157" t="e">
        <f t="shared" si="14"/>
        <v>#DIV/0!</v>
      </c>
    </row>
    <row r="136" spans="1:19" ht="12" customHeight="1" x14ac:dyDescent="0.2">
      <c r="A136" s="167"/>
      <c r="B136" s="167"/>
      <c r="C136" s="167"/>
      <c r="D136" s="167"/>
      <c r="E136" s="167"/>
      <c r="G136" s="195" t="s">
        <v>437</v>
      </c>
      <c r="H136" s="246"/>
      <c r="I136" s="195"/>
      <c r="J136" s="195" t="s">
        <v>151</v>
      </c>
      <c r="K136" s="195"/>
      <c r="L136" s="192" t="s">
        <v>152</v>
      </c>
      <c r="M136" s="193">
        <f>SUM(M137:M138)</f>
        <v>13799325</v>
      </c>
      <c r="N136" s="193">
        <f>SUM(N137:N138)</f>
        <v>4248917.129999999</v>
      </c>
      <c r="O136" s="193">
        <f>SUM(O137:O138)</f>
        <v>1187044.0499999998</v>
      </c>
      <c r="P136" s="193">
        <f>SUM(P137:P138)</f>
        <v>0</v>
      </c>
      <c r="Q136" s="193">
        <f t="shared" si="12"/>
        <v>5435961.1799999988</v>
      </c>
      <c r="R136" s="193">
        <f t="shared" si="13"/>
        <v>8363363.8200000012</v>
      </c>
      <c r="S136" s="193">
        <f t="shared" si="14"/>
        <v>39.392949872548108</v>
      </c>
    </row>
    <row r="137" spans="1:19" ht="12" hidden="1" customHeight="1" x14ac:dyDescent="0.2">
      <c r="A137" s="167"/>
      <c r="B137" s="167"/>
      <c r="C137" s="167"/>
      <c r="D137" s="167"/>
      <c r="E137" s="167"/>
      <c r="G137" s="194" t="s">
        <v>437</v>
      </c>
      <c r="H137" s="245"/>
      <c r="I137" s="194"/>
      <c r="J137" s="194" t="s">
        <v>153</v>
      </c>
      <c r="K137" s="194"/>
      <c r="L137" s="167" t="s">
        <v>521</v>
      </c>
      <c r="M137" s="157">
        <v>0</v>
      </c>
      <c r="N137" s="157">
        <v>0</v>
      </c>
      <c r="Q137" s="157">
        <f t="shared" si="12"/>
        <v>0</v>
      </c>
      <c r="R137" s="157">
        <f t="shared" si="13"/>
        <v>0</v>
      </c>
      <c r="S137" s="157" t="e">
        <f t="shared" si="14"/>
        <v>#DIV/0!</v>
      </c>
    </row>
    <row r="138" spans="1:19" ht="12" customHeight="1" x14ac:dyDescent="0.2">
      <c r="A138" s="167"/>
      <c r="B138" s="167"/>
      <c r="C138" s="167"/>
      <c r="D138" s="167"/>
      <c r="E138" s="167"/>
      <c r="G138" s="194" t="s">
        <v>437</v>
      </c>
      <c r="H138" s="245"/>
      <c r="I138" s="194"/>
      <c r="J138" s="194" t="s">
        <v>155</v>
      </c>
      <c r="K138" s="194"/>
      <c r="L138" s="167" t="s">
        <v>522</v>
      </c>
      <c r="M138" s="157">
        <f>+'PROGRAMA 03 CON PROYEC.'!F153</f>
        <v>13799325</v>
      </c>
      <c r="N138" s="157">
        <f>+'PROGRAMA 03 CON PROYEC.'!G153</f>
        <v>4248917.129999999</v>
      </c>
      <c r="O138" s="157">
        <f>+'PROGRAMA 03 CON PROYEC.'!H153</f>
        <v>1187044.0499999998</v>
      </c>
      <c r="P138" s="157">
        <f>+'PROGRAMA 03 CON PROYEC.'!I153</f>
        <v>0</v>
      </c>
      <c r="Q138" s="157">
        <f>+'PROGRAMA 03 CON PROYEC.'!J153</f>
        <v>5435961.1799999988</v>
      </c>
      <c r="R138" s="157">
        <f t="shared" si="13"/>
        <v>8363363.8200000012</v>
      </c>
      <c r="S138" s="157">
        <f t="shared" si="14"/>
        <v>39.392949872548108</v>
      </c>
    </row>
    <row r="139" spans="1:19" s="190" customFormat="1" ht="12" hidden="1" customHeight="1" x14ac:dyDescent="0.2">
      <c r="A139" s="201"/>
      <c r="B139" s="201"/>
      <c r="C139" s="201"/>
      <c r="D139" s="201"/>
      <c r="E139" s="201"/>
      <c r="F139" s="210"/>
      <c r="G139" s="195" t="s">
        <v>437</v>
      </c>
      <c r="H139" s="246"/>
      <c r="I139" s="195"/>
      <c r="J139" s="195" t="s">
        <v>523</v>
      </c>
      <c r="K139" s="195"/>
      <c r="L139" s="192" t="s">
        <v>524</v>
      </c>
      <c r="M139" s="210">
        <v>0</v>
      </c>
      <c r="N139" s="210">
        <v>0</v>
      </c>
      <c r="O139" s="210"/>
      <c r="P139" s="210"/>
      <c r="Q139" s="210">
        <f t="shared" si="12"/>
        <v>0</v>
      </c>
      <c r="R139" s="210">
        <f t="shared" si="13"/>
        <v>0</v>
      </c>
      <c r="S139" s="210" t="e">
        <f t="shared" si="14"/>
        <v>#DIV/0!</v>
      </c>
    </row>
    <row r="140" spans="1:19" ht="12" hidden="1" customHeight="1" x14ac:dyDescent="0.2">
      <c r="A140" s="167"/>
      <c r="B140" s="167"/>
      <c r="C140" s="167"/>
      <c r="D140" s="167"/>
      <c r="E140" s="167"/>
      <c r="G140" s="194" t="s">
        <v>437</v>
      </c>
      <c r="H140" s="245"/>
      <c r="I140" s="194"/>
      <c r="J140" s="194" t="s">
        <v>525</v>
      </c>
      <c r="K140" s="194"/>
      <c r="L140" s="167" t="s">
        <v>526</v>
      </c>
      <c r="M140" s="157">
        <v>0</v>
      </c>
      <c r="N140" s="157">
        <v>0</v>
      </c>
      <c r="Q140" s="157">
        <f t="shared" si="12"/>
        <v>0</v>
      </c>
      <c r="R140" s="157">
        <f t="shared" si="13"/>
        <v>0</v>
      </c>
      <c r="S140" s="157" t="e">
        <f t="shared" si="14"/>
        <v>#DIV/0!</v>
      </c>
    </row>
    <row r="141" spans="1:19" ht="12" hidden="1" customHeight="1" x14ac:dyDescent="0.2">
      <c r="A141" s="167"/>
      <c r="B141" s="167"/>
      <c r="C141" s="167"/>
      <c r="D141" s="167"/>
      <c r="E141" s="167"/>
      <c r="G141" s="194" t="s">
        <v>437</v>
      </c>
      <c r="H141" s="245"/>
      <c r="I141" s="194"/>
      <c r="J141" s="194" t="s">
        <v>527</v>
      </c>
      <c r="K141" s="194"/>
      <c r="L141" s="167" t="s">
        <v>528</v>
      </c>
      <c r="M141" s="157">
        <v>0</v>
      </c>
      <c r="N141" s="157">
        <v>0</v>
      </c>
      <c r="Q141" s="157">
        <f t="shared" si="12"/>
        <v>0</v>
      </c>
      <c r="R141" s="157">
        <f t="shared" si="13"/>
        <v>0</v>
      </c>
      <c r="S141" s="157" t="e">
        <f t="shared" si="14"/>
        <v>#DIV/0!</v>
      </c>
    </row>
    <row r="142" spans="1:19" ht="12" hidden="1" customHeight="1" x14ac:dyDescent="0.2">
      <c r="A142" s="167"/>
      <c r="B142" s="167"/>
      <c r="C142" s="167"/>
      <c r="D142" s="167"/>
      <c r="E142" s="167"/>
      <c r="G142" s="194" t="s">
        <v>437</v>
      </c>
      <c r="H142" s="245"/>
      <c r="I142" s="194"/>
      <c r="J142" s="194" t="s">
        <v>529</v>
      </c>
      <c r="K142" s="194"/>
      <c r="L142" s="167" t="s">
        <v>530</v>
      </c>
      <c r="M142" s="157">
        <v>0</v>
      </c>
      <c r="N142" s="157">
        <v>0</v>
      </c>
      <c r="Q142" s="157">
        <f t="shared" si="12"/>
        <v>0</v>
      </c>
      <c r="R142" s="157">
        <f t="shared" si="13"/>
        <v>0</v>
      </c>
      <c r="S142" s="157" t="e">
        <f t="shared" si="14"/>
        <v>#DIV/0!</v>
      </c>
    </row>
    <row r="143" spans="1:19" ht="12" hidden="1" customHeight="1" x14ac:dyDescent="0.2">
      <c r="A143" s="167"/>
      <c r="B143" s="167"/>
      <c r="C143" s="167"/>
      <c r="D143" s="167"/>
      <c r="E143" s="167"/>
      <c r="G143" s="194" t="s">
        <v>437</v>
      </c>
      <c r="H143" s="245"/>
      <c r="I143" s="194"/>
      <c r="J143" s="194" t="s">
        <v>531</v>
      </c>
      <c r="K143" s="194"/>
      <c r="L143" s="167" t="s">
        <v>532</v>
      </c>
      <c r="M143" s="157">
        <v>0</v>
      </c>
      <c r="N143" s="157">
        <v>0</v>
      </c>
      <c r="Q143" s="157">
        <f t="shared" si="12"/>
        <v>0</v>
      </c>
      <c r="R143" s="157">
        <f t="shared" si="13"/>
        <v>0</v>
      </c>
      <c r="S143" s="157" t="e">
        <f t="shared" si="14"/>
        <v>#DIV/0!</v>
      </c>
    </row>
    <row r="144" spans="1:19" ht="12" customHeight="1" x14ac:dyDescent="0.2">
      <c r="A144" s="167"/>
      <c r="B144" s="167"/>
      <c r="C144" s="167"/>
      <c r="D144" s="167"/>
      <c r="E144" s="167"/>
      <c r="G144" s="195" t="s">
        <v>437</v>
      </c>
      <c r="H144" s="246"/>
      <c r="I144" s="195"/>
      <c r="J144" s="195" t="s">
        <v>157</v>
      </c>
      <c r="K144" s="195"/>
      <c r="L144" s="192" t="s">
        <v>533</v>
      </c>
      <c r="M144" s="193">
        <f>SUM(M145:M152)</f>
        <v>13978081</v>
      </c>
      <c r="N144" s="193">
        <f>SUM(N145:N152)</f>
        <v>1056086.98</v>
      </c>
      <c r="O144" s="193">
        <f>SUM(O145:O152)</f>
        <v>4109129.38</v>
      </c>
      <c r="P144" s="193">
        <f>SUM(P145:P152)</f>
        <v>0</v>
      </c>
      <c r="Q144" s="193">
        <f t="shared" si="12"/>
        <v>5165216.3599999994</v>
      </c>
      <c r="R144" s="193">
        <f t="shared" si="13"/>
        <v>8812864.6400000006</v>
      </c>
      <c r="S144" s="193">
        <f t="shared" si="14"/>
        <v>36.952256608042262</v>
      </c>
    </row>
    <row r="145" spans="1:19" ht="12" customHeight="1" x14ac:dyDescent="0.2">
      <c r="A145" s="167"/>
      <c r="B145" s="167"/>
      <c r="C145" s="167"/>
      <c r="D145" s="167"/>
      <c r="E145" s="167"/>
      <c r="G145" s="194" t="s">
        <v>437</v>
      </c>
      <c r="H145" s="245"/>
      <c r="I145" s="194"/>
      <c r="J145" s="194" t="s">
        <v>159</v>
      </c>
      <c r="K145" s="194"/>
      <c r="L145" s="167" t="s">
        <v>534</v>
      </c>
      <c r="M145" s="157">
        <f>+'PROGRAMA 03 CON PROYEC.'!F157</f>
        <v>1113453</v>
      </c>
      <c r="N145" s="157">
        <f>+'PROGRAMA 03 CON PROYEC.'!G157</f>
        <v>0</v>
      </c>
      <c r="O145" s="157">
        <f>+'PROGRAMA 03 CON PROYEC.'!H157</f>
        <v>118421.38</v>
      </c>
      <c r="P145" s="157">
        <f>+'PROGRAMA 03 CON PROYEC.'!I157</f>
        <v>0</v>
      </c>
      <c r="Q145" s="157">
        <f>+'PROGRAMA 03 CON PROYEC.'!J157</f>
        <v>118421.38</v>
      </c>
      <c r="R145" s="157">
        <f t="shared" si="13"/>
        <v>995031.62</v>
      </c>
      <c r="S145" s="157">
        <f t="shared" si="14"/>
        <v>10.635507740335695</v>
      </c>
    </row>
    <row r="146" spans="1:19" x14ac:dyDescent="0.2">
      <c r="A146" s="167"/>
      <c r="B146" s="167"/>
      <c r="C146" s="167"/>
      <c r="D146" s="167"/>
      <c r="E146" s="167"/>
      <c r="G146" s="194" t="s">
        <v>437</v>
      </c>
      <c r="H146" s="245"/>
      <c r="I146" s="194"/>
      <c r="J146" s="194" t="s">
        <v>161</v>
      </c>
      <c r="K146" s="194"/>
      <c r="L146" s="167" t="s">
        <v>535</v>
      </c>
      <c r="M146" s="157">
        <f>+'PROGRAMA 03 CON PROYEC.'!F158</f>
        <v>130000</v>
      </c>
      <c r="N146" s="157">
        <f>+'PROGRAMA 03 CON PROYEC.'!G158</f>
        <v>130000</v>
      </c>
      <c r="O146" s="157">
        <f>+'PROGRAMA 03 CON PROYEC.'!H158</f>
        <v>0</v>
      </c>
      <c r="P146" s="157">
        <f>+'PROGRAMA 03 CON PROYEC.'!I158</f>
        <v>0</v>
      </c>
      <c r="Q146" s="157">
        <f>+'PROGRAMA 03 CON PROYEC.'!J158</f>
        <v>130000</v>
      </c>
      <c r="R146" s="157">
        <f t="shared" si="13"/>
        <v>0</v>
      </c>
      <c r="S146" s="157">
        <f t="shared" si="14"/>
        <v>100</v>
      </c>
    </row>
    <row r="147" spans="1:19" ht="12" hidden="1" customHeight="1" x14ac:dyDescent="0.2">
      <c r="A147" s="167"/>
      <c r="B147" s="167"/>
      <c r="C147" s="167"/>
      <c r="D147" s="167"/>
      <c r="E147" s="167"/>
      <c r="G147" s="194" t="s">
        <v>437</v>
      </c>
      <c r="H147" s="245"/>
      <c r="I147" s="194"/>
      <c r="J147" s="194" t="s">
        <v>163</v>
      </c>
      <c r="K147" s="194"/>
      <c r="L147" s="167" t="s">
        <v>536</v>
      </c>
      <c r="M147" s="157">
        <f>+'PROGRAMA 03 CON PROYEC.'!F159</f>
        <v>0</v>
      </c>
      <c r="N147" s="157">
        <v>0</v>
      </c>
      <c r="O147" s="157">
        <v>0</v>
      </c>
      <c r="P147" s="157">
        <v>0</v>
      </c>
      <c r="Q147" s="157">
        <f t="shared" ref="Q147:Q210" si="15">+N147+O147</f>
        <v>0</v>
      </c>
      <c r="R147" s="157">
        <f t="shared" ref="R147:R210" si="16">+M147-P147-Q147</f>
        <v>0</v>
      </c>
      <c r="S147" s="157" t="e">
        <f t="shared" ref="S147:S210" si="17">+Q147/M147*100</f>
        <v>#DIV/0!</v>
      </c>
    </row>
    <row r="148" spans="1:19" ht="12" customHeight="1" x14ac:dyDescent="0.2">
      <c r="A148" s="167"/>
      <c r="B148" s="167"/>
      <c r="C148" s="167"/>
      <c r="D148" s="167"/>
      <c r="E148" s="167"/>
      <c r="G148" s="194" t="s">
        <v>437</v>
      </c>
      <c r="H148" s="245"/>
      <c r="I148" s="194"/>
      <c r="J148" s="194" t="s">
        <v>165</v>
      </c>
      <c r="K148" s="194"/>
      <c r="L148" s="167" t="s">
        <v>537</v>
      </c>
      <c r="M148" s="157">
        <f>+'PROGRAMA 03 CON PROYEC.'!F160</f>
        <v>10312628</v>
      </c>
      <c r="N148" s="157">
        <f>+'PROGRAMA 03 CON PROYEC.'!G160</f>
        <v>890044.5</v>
      </c>
      <c r="O148" s="157">
        <f>+'PROGRAMA 03 CON PROYEC.'!H160</f>
        <v>3990708</v>
      </c>
      <c r="P148" s="157">
        <f>+'PROGRAMA 03 CON PROYEC.'!I160</f>
        <v>0</v>
      </c>
      <c r="Q148" s="157">
        <f>+'PROGRAMA 03 CON PROYEC.'!J160</f>
        <v>4880752.5</v>
      </c>
      <c r="R148" s="157">
        <f t="shared" si="16"/>
        <v>5431875.5</v>
      </c>
      <c r="S148" s="157">
        <f t="shared" si="17"/>
        <v>47.327921651008843</v>
      </c>
    </row>
    <row r="149" spans="1:19" x14ac:dyDescent="0.2">
      <c r="A149" s="167"/>
      <c r="B149" s="167"/>
      <c r="C149" s="167"/>
      <c r="D149" s="167"/>
      <c r="E149" s="167"/>
      <c r="G149" s="194" t="s">
        <v>437</v>
      </c>
      <c r="H149" s="245"/>
      <c r="I149" s="194"/>
      <c r="J149" s="194" t="s">
        <v>166</v>
      </c>
      <c r="K149" s="194"/>
      <c r="L149" s="167" t="s">
        <v>538</v>
      </c>
      <c r="M149" s="157">
        <f>+'PROGRAMA 03 CON PROYEC.'!F161</f>
        <v>2422000</v>
      </c>
      <c r="N149" s="157">
        <f>+'PROGRAMA 03 CON PROYEC.'!G161</f>
        <v>36042.480000000003</v>
      </c>
      <c r="O149" s="157">
        <f>+'PROGRAMA 03 CON PROYEC.'!H161</f>
        <v>0</v>
      </c>
      <c r="P149" s="157">
        <f>+'PROGRAMA 03 CON PROYEC.'!I161</f>
        <v>0</v>
      </c>
      <c r="Q149" s="157">
        <f>+'PROGRAMA 03 CON PROYEC.'!J161</f>
        <v>36042.480000000003</v>
      </c>
      <c r="R149" s="157">
        <f t="shared" si="16"/>
        <v>2385957.52</v>
      </c>
      <c r="S149" s="157">
        <f t="shared" si="17"/>
        <v>1.4881288191577211</v>
      </c>
    </row>
    <row r="150" spans="1:19" ht="12" hidden="1" customHeight="1" x14ac:dyDescent="0.2">
      <c r="A150" s="167"/>
      <c r="B150" s="167"/>
      <c r="C150" s="167"/>
      <c r="D150" s="167"/>
      <c r="E150" s="167"/>
      <c r="G150" s="194" t="s">
        <v>437</v>
      </c>
      <c r="H150" s="245"/>
      <c r="I150" s="194"/>
      <c r="J150" s="194" t="s">
        <v>168</v>
      </c>
      <c r="K150" s="194"/>
      <c r="L150" s="167" t="s">
        <v>539</v>
      </c>
      <c r="M150" s="157">
        <v>0</v>
      </c>
      <c r="N150" s="157">
        <v>0</v>
      </c>
      <c r="O150" s="157">
        <v>0</v>
      </c>
      <c r="P150" s="157">
        <v>0</v>
      </c>
      <c r="Q150" s="157">
        <f t="shared" si="15"/>
        <v>0</v>
      </c>
      <c r="R150" s="157">
        <f t="shared" si="16"/>
        <v>0</v>
      </c>
      <c r="S150" s="157" t="e">
        <f t="shared" si="17"/>
        <v>#DIV/0!</v>
      </c>
    </row>
    <row r="151" spans="1:19" ht="12" hidden="1" customHeight="1" x14ac:dyDescent="0.2">
      <c r="A151" s="167"/>
      <c r="B151" s="167"/>
      <c r="C151" s="167"/>
      <c r="D151" s="167"/>
      <c r="E151" s="167"/>
      <c r="G151" s="200" t="s">
        <v>437</v>
      </c>
      <c r="H151" s="248"/>
      <c r="I151" s="200"/>
      <c r="J151" s="194" t="s">
        <v>170</v>
      </c>
      <c r="K151" s="194"/>
      <c r="L151" s="167" t="s">
        <v>540</v>
      </c>
      <c r="M151" s="157">
        <v>0</v>
      </c>
      <c r="N151" s="157">
        <v>0</v>
      </c>
      <c r="O151" s="157">
        <v>0</v>
      </c>
      <c r="Q151" s="157">
        <f t="shared" si="15"/>
        <v>0</v>
      </c>
      <c r="R151" s="157">
        <f t="shared" si="16"/>
        <v>0</v>
      </c>
      <c r="S151" s="157" t="e">
        <f t="shared" si="17"/>
        <v>#DIV/0!</v>
      </c>
    </row>
    <row r="152" spans="1:19" ht="12" hidden="1" customHeight="1" x14ac:dyDescent="0.2">
      <c r="A152" s="167"/>
      <c r="B152" s="167"/>
      <c r="C152" s="167"/>
      <c r="D152" s="167"/>
      <c r="E152" s="167"/>
      <c r="G152" s="200" t="s">
        <v>437</v>
      </c>
      <c r="H152" s="248"/>
      <c r="I152" s="200"/>
      <c r="J152" s="194" t="s">
        <v>172</v>
      </c>
      <c r="K152" s="194"/>
      <c r="L152" s="167" t="s">
        <v>541</v>
      </c>
      <c r="M152" s="157">
        <v>0</v>
      </c>
      <c r="N152" s="157">
        <v>0</v>
      </c>
      <c r="O152" s="157">
        <v>0</v>
      </c>
      <c r="P152" s="157">
        <v>0</v>
      </c>
      <c r="Q152" s="157">
        <f t="shared" si="15"/>
        <v>0</v>
      </c>
      <c r="R152" s="157">
        <f t="shared" si="16"/>
        <v>0</v>
      </c>
      <c r="S152" s="157" t="e">
        <f t="shared" si="17"/>
        <v>#DIV/0!</v>
      </c>
    </row>
    <row r="153" spans="1:19" ht="12" hidden="1" customHeight="1" x14ac:dyDescent="0.2">
      <c r="A153" s="167"/>
      <c r="B153" s="167"/>
      <c r="C153" s="167"/>
      <c r="D153" s="167"/>
      <c r="E153" s="167"/>
      <c r="G153" s="200"/>
      <c r="H153" s="248"/>
      <c r="I153" s="200"/>
      <c r="J153" s="194"/>
      <c r="K153" s="194"/>
      <c r="L153" s="167"/>
      <c r="M153" s="157">
        <v>0</v>
      </c>
      <c r="N153" s="157">
        <v>0</v>
      </c>
      <c r="Q153" s="157">
        <f t="shared" si="15"/>
        <v>0</v>
      </c>
      <c r="R153" s="157">
        <f t="shared" si="16"/>
        <v>0</v>
      </c>
      <c r="S153" s="157" t="e">
        <f t="shared" si="17"/>
        <v>#DIV/0!</v>
      </c>
    </row>
    <row r="154" spans="1:19" ht="12" hidden="1" customHeight="1" x14ac:dyDescent="0.2">
      <c r="A154" s="167"/>
      <c r="B154" s="167"/>
      <c r="C154" s="167"/>
      <c r="D154" s="167"/>
      <c r="E154" s="167"/>
      <c r="G154" s="200"/>
      <c r="H154" s="248"/>
      <c r="I154" s="200"/>
      <c r="J154" s="194"/>
      <c r="K154" s="194"/>
      <c r="L154" s="167"/>
      <c r="M154" s="157">
        <v>0</v>
      </c>
      <c r="N154" s="157">
        <v>0</v>
      </c>
      <c r="Q154" s="157">
        <f t="shared" si="15"/>
        <v>0</v>
      </c>
      <c r="R154" s="157">
        <f t="shared" si="16"/>
        <v>0</v>
      </c>
      <c r="S154" s="157" t="e">
        <f t="shared" si="17"/>
        <v>#DIV/0!</v>
      </c>
    </row>
    <row r="155" spans="1:19" ht="12" hidden="1" customHeight="1" x14ac:dyDescent="0.2">
      <c r="M155" s="157">
        <v>0</v>
      </c>
      <c r="N155" s="157">
        <v>0</v>
      </c>
      <c r="Q155" s="157">
        <f t="shared" si="15"/>
        <v>0</v>
      </c>
      <c r="R155" s="157">
        <f t="shared" si="16"/>
        <v>0</v>
      </c>
      <c r="S155" s="157" t="e">
        <f t="shared" si="17"/>
        <v>#DIV/0!</v>
      </c>
    </row>
    <row r="156" spans="1:19" ht="12" hidden="1" customHeight="1" thickBot="1" x14ac:dyDescent="0.25">
      <c r="A156" s="204"/>
      <c r="B156" s="204"/>
      <c r="C156" s="204"/>
      <c r="D156" s="204"/>
      <c r="E156" s="204"/>
      <c r="F156" s="205"/>
      <c r="G156" s="206"/>
      <c r="H156" s="250"/>
      <c r="I156" s="206"/>
      <c r="J156" s="207"/>
      <c r="K156" s="207"/>
      <c r="L156" s="204"/>
      <c r="M156" s="157">
        <v>0</v>
      </c>
      <c r="N156" s="157">
        <v>0</v>
      </c>
      <c r="Q156" s="157">
        <f t="shared" si="15"/>
        <v>0</v>
      </c>
      <c r="R156" s="157">
        <f t="shared" si="16"/>
        <v>0</v>
      </c>
      <c r="S156" s="157" t="e">
        <f t="shared" si="17"/>
        <v>#DIV/0!</v>
      </c>
    </row>
    <row r="157" spans="1:19" ht="12" hidden="1" customHeight="1" x14ac:dyDescent="0.2">
      <c r="A157" s="167"/>
      <c r="B157" s="167"/>
      <c r="C157" s="167"/>
      <c r="D157" s="167"/>
      <c r="E157" s="167"/>
      <c r="G157" s="200"/>
      <c r="H157" s="248"/>
      <c r="I157" s="200"/>
      <c r="J157" s="195">
        <v>3</v>
      </c>
      <c r="K157" s="195"/>
      <c r="L157" s="192" t="s">
        <v>542</v>
      </c>
      <c r="M157" s="157">
        <v>0</v>
      </c>
      <c r="N157" s="157">
        <v>0</v>
      </c>
      <c r="Q157" s="157">
        <f t="shared" si="15"/>
        <v>0</v>
      </c>
      <c r="R157" s="157">
        <f t="shared" si="16"/>
        <v>0</v>
      </c>
      <c r="S157" s="157" t="e">
        <f t="shared" si="17"/>
        <v>#DIV/0!</v>
      </c>
    </row>
    <row r="158" spans="1:19" ht="12" hidden="1" customHeight="1" x14ac:dyDescent="0.2">
      <c r="A158" s="167"/>
      <c r="B158" s="167"/>
      <c r="C158" s="167"/>
      <c r="D158" s="167"/>
      <c r="E158" s="167"/>
      <c r="G158" s="200" t="s">
        <v>437</v>
      </c>
      <c r="H158" s="248"/>
      <c r="I158" s="200"/>
      <c r="J158" s="195" t="s">
        <v>543</v>
      </c>
      <c r="K158" s="195"/>
      <c r="L158" s="192" t="s">
        <v>544</v>
      </c>
      <c r="M158" s="157">
        <v>0</v>
      </c>
      <c r="N158" s="157">
        <v>0</v>
      </c>
      <c r="Q158" s="157">
        <f t="shared" si="15"/>
        <v>0</v>
      </c>
      <c r="R158" s="157">
        <f t="shared" si="16"/>
        <v>0</v>
      </c>
      <c r="S158" s="157" t="e">
        <f t="shared" si="17"/>
        <v>#DIV/0!</v>
      </c>
    </row>
    <row r="159" spans="1:19" ht="12" hidden="1" customHeight="1" x14ac:dyDescent="0.2">
      <c r="A159" s="167"/>
      <c r="B159" s="167"/>
      <c r="C159" s="167"/>
      <c r="D159" s="167"/>
      <c r="E159" s="167"/>
      <c r="G159" s="200" t="s">
        <v>437</v>
      </c>
      <c r="H159" s="248"/>
      <c r="I159" s="200"/>
      <c r="J159" s="194" t="s">
        <v>545</v>
      </c>
      <c r="K159" s="194"/>
      <c r="L159" s="170" t="s">
        <v>546</v>
      </c>
      <c r="M159" s="157">
        <v>0</v>
      </c>
      <c r="N159" s="157">
        <v>0</v>
      </c>
      <c r="Q159" s="157">
        <f t="shared" si="15"/>
        <v>0</v>
      </c>
      <c r="R159" s="157">
        <f t="shared" si="16"/>
        <v>0</v>
      </c>
      <c r="S159" s="157" t="e">
        <f t="shared" si="17"/>
        <v>#DIV/0!</v>
      </c>
    </row>
    <row r="160" spans="1:19" ht="12" hidden="1" customHeight="1" x14ac:dyDescent="0.2">
      <c r="A160" s="167"/>
      <c r="B160" s="167"/>
      <c r="C160" s="167"/>
      <c r="D160" s="167"/>
      <c r="E160" s="167"/>
      <c r="G160" s="200" t="s">
        <v>437</v>
      </c>
      <c r="H160" s="248"/>
      <c r="I160" s="200"/>
      <c r="J160" s="194" t="s">
        <v>547</v>
      </c>
      <c r="K160" s="194"/>
      <c r="L160" s="167" t="s">
        <v>548</v>
      </c>
      <c r="M160" s="157">
        <v>0</v>
      </c>
      <c r="N160" s="157">
        <v>0</v>
      </c>
      <c r="Q160" s="157">
        <f t="shared" si="15"/>
        <v>0</v>
      </c>
      <c r="R160" s="157">
        <f t="shared" si="16"/>
        <v>0</v>
      </c>
      <c r="S160" s="157" t="e">
        <f t="shared" si="17"/>
        <v>#DIV/0!</v>
      </c>
    </row>
    <row r="161" spans="1:19" ht="12" hidden="1" customHeight="1" x14ac:dyDescent="0.2">
      <c r="A161" s="167"/>
      <c r="B161" s="167"/>
      <c r="C161" s="167"/>
      <c r="D161" s="167"/>
      <c r="E161" s="167"/>
      <c r="G161" s="200" t="s">
        <v>437</v>
      </c>
      <c r="H161" s="248"/>
      <c r="I161" s="200"/>
      <c r="J161" s="194" t="s">
        <v>549</v>
      </c>
      <c r="K161" s="194"/>
      <c r="L161" s="170" t="s">
        <v>550</v>
      </c>
      <c r="M161" s="157">
        <v>0</v>
      </c>
      <c r="N161" s="157">
        <v>0</v>
      </c>
      <c r="Q161" s="157">
        <f t="shared" si="15"/>
        <v>0</v>
      </c>
      <c r="R161" s="157">
        <f t="shared" si="16"/>
        <v>0</v>
      </c>
      <c r="S161" s="157" t="e">
        <f t="shared" si="17"/>
        <v>#DIV/0!</v>
      </c>
    </row>
    <row r="162" spans="1:19" ht="12" hidden="1" customHeight="1" x14ac:dyDescent="0.2">
      <c r="A162" s="167"/>
      <c r="B162" s="167"/>
      <c r="C162" s="167"/>
      <c r="D162" s="167"/>
      <c r="E162" s="167"/>
      <c r="G162" s="200" t="s">
        <v>437</v>
      </c>
      <c r="H162" s="248"/>
      <c r="I162" s="200"/>
      <c r="J162" s="194" t="s">
        <v>551</v>
      </c>
      <c r="K162" s="194"/>
      <c r="L162" s="167" t="s">
        <v>552</v>
      </c>
      <c r="M162" s="157">
        <v>0</v>
      </c>
      <c r="N162" s="157">
        <v>0</v>
      </c>
      <c r="Q162" s="157">
        <f t="shared" si="15"/>
        <v>0</v>
      </c>
      <c r="R162" s="157">
        <f t="shared" si="16"/>
        <v>0</v>
      </c>
      <c r="S162" s="157" t="e">
        <f t="shared" si="17"/>
        <v>#DIV/0!</v>
      </c>
    </row>
    <row r="163" spans="1:19" ht="12" hidden="1" customHeight="1" x14ac:dyDescent="0.2">
      <c r="A163" s="167"/>
      <c r="B163" s="167"/>
      <c r="C163" s="167"/>
      <c r="D163" s="167"/>
      <c r="E163" s="167"/>
      <c r="G163" s="200"/>
      <c r="H163" s="248"/>
      <c r="I163" s="200"/>
      <c r="J163" s="194"/>
      <c r="K163" s="194"/>
      <c r="L163" s="167"/>
      <c r="M163" s="157">
        <v>0</v>
      </c>
      <c r="N163" s="157">
        <v>0</v>
      </c>
      <c r="Q163" s="157">
        <f t="shared" si="15"/>
        <v>0</v>
      </c>
      <c r="R163" s="157">
        <f t="shared" si="16"/>
        <v>0</v>
      </c>
      <c r="S163" s="157" t="e">
        <f t="shared" si="17"/>
        <v>#DIV/0!</v>
      </c>
    </row>
    <row r="164" spans="1:19" ht="12" hidden="1" customHeight="1" x14ac:dyDescent="0.2">
      <c r="A164" s="167"/>
      <c r="B164" s="167"/>
      <c r="C164" s="167"/>
      <c r="D164" s="167"/>
      <c r="E164" s="167"/>
      <c r="G164" s="195" t="s">
        <v>3</v>
      </c>
      <c r="H164" s="246"/>
      <c r="I164" s="195"/>
      <c r="J164" s="208">
        <v>9</v>
      </c>
      <c r="K164" s="208"/>
      <c r="L164" s="209" t="s">
        <v>211</v>
      </c>
      <c r="M164" s="157">
        <v>0</v>
      </c>
      <c r="N164" s="157">
        <v>0</v>
      </c>
      <c r="Q164" s="157">
        <f t="shared" si="15"/>
        <v>0</v>
      </c>
      <c r="R164" s="157">
        <f t="shared" si="16"/>
        <v>0</v>
      </c>
      <c r="S164" s="157" t="e">
        <f t="shared" si="17"/>
        <v>#DIV/0!</v>
      </c>
    </row>
    <row r="165" spans="1:19" ht="12" hidden="1" customHeight="1" x14ac:dyDescent="0.2">
      <c r="A165" s="167"/>
      <c r="B165" s="167"/>
      <c r="C165" s="167"/>
      <c r="D165" s="167"/>
      <c r="E165" s="167"/>
      <c r="G165" s="194" t="s">
        <v>437</v>
      </c>
      <c r="H165" s="245"/>
      <c r="I165" s="194"/>
      <c r="J165" s="199" t="s">
        <v>553</v>
      </c>
      <c r="K165" s="199"/>
      <c r="L165" s="209" t="s">
        <v>554</v>
      </c>
      <c r="M165" s="157">
        <v>0</v>
      </c>
      <c r="N165" s="157">
        <v>0</v>
      </c>
      <c r="Q165" s="157">
        <f t="shared" si="15"/>
        <v>0</v>
      </c>
      <c r="R165" s="157">
        <f t="shared" si="16"/>
        <v>0</v>
      </c>
      <c r="S165" s="157" t="e">
        <f t="shared" si="17"/>
        <v>#DIV/0!</v>
      </c>
    </row>
    <row r="166" spans="1:19" ht="12" hidden="1" customHeight="1" x14ac:dyDescent="0.2">
      <c r="A166" s="167"/>
      <c r="B166" s="167"/>
      <c r="C166" s="167"/>
      <c r="D166" s="167"/>
      <c r="E166" s="167"/>
      <c r="G166" s="194" t="s">
        <v>437</v>
      </c>
      <c r="H166" s="245"/>
      <c r="I166" s="194"/>
      <c r="J166" s="200" t="s">
        <v>555</v>
      </c>
      <c r="K166" s="200"/>
      <c r="L166" s="170" t="s">
        <v>556</v>
      </c>
      <c r="M166" s="157">
        <v>0</v>
      </c>
      <c r="N166" s="157">
        <v>0</v>
      </c>
      <c r="Q166" s="157">
        <f t="shared" si="15"/>
        <v>0</v>
      </c>
      <c r="R166" s="157">
        <f t="shared" si="16"/>
        <v>0</v>
      </c>
      <c r="S166" s="157" t="e">
        <f t="shared" si="17"/>
        <v>#DIV/0!</v>
      </c>
    </row>
    <row r="167" spans="1:19" ht="12" hidden="1" customHeight="1" x14ac:dyDescent="0.2">
      <c r="A167" s="167"/>
      <c r="B167" s="167"/>
      <c r="C167" s="167"/>
      <c r="D167" s="167"/>
      <c r="E167" s="167"/>
      <c r="G167" s="170"/>
      <c r="H167" s="248"/>
      <c r="I167" s="170"/>
      <c r="J167" s="170"/>
      <c r="K167" s="170"/>
      <c r="L167" s="167"/>
      <c r="M167" s="157">
        <v>0</v>
      </c>
      <c r="N167" s="157">
        <v>0</v>
      </c>
      <c r="Q167" s="157">
        <f t="shared" si="15"/>
        <v>0</v>
      </c>
      <c r="R167" s="157">
        <f t="shared" si="16"/>
        <v>0</v>
      </c>
      <c r="S167" s="157" t="e">
        <f t="shared" si="17"/>
        <v>#DIV/0!</v>
      </c>
    </row>
    <row r="168" spans="1:19" s="190" customFormat="1" ht="12" hidden="1" customHeight="1" x14ac:dyDescent="0.2">
      <c r="A168" s="184"/>
      <c r="B168" s="184" t="s">
        <v>557</v>
      </c>
      <c r="C168" s="183" t="s">
        <v>558</v>
      </c>
      <c r="D168" s="184"/>
      <c r="E168" s="184"/>
      <c r="F168" s="185"/>
      <c r="G168" s="183" t="s">
        <v>3</v>
      </c>
      <c r="H168" s="242"/>
      <c r="I168" s="183"/>
      <c r="J168" s="183">
        <v>3</v>
      </c>
      <c r="K168" s="183"/>
      <c r="L168" s="186" t="s">
        <v>559</v>
      </c>
      <c r="M168" s="185">
        <v>0</v>
      </c>
      <c r="N168" s="185">
        <v>0</v>
      </c>
      <c r="O168" s="185"/>
      <c r="P168" s="185"/>
      <c r="Q168" s="185">
        <f t="shared" si="15"/>
        <v>0</v>
      </c>
      <c r="R168" s="185">
        <f t="shared" si="16"/>
        <v>0</v>
      </c>
      <c r="S168" s="185" t="e">
        <f t="shared" si="17"/>
        <v>#DIV/0!</v>
      </c>
    </row>
    <row r="169" spans="1:19" ht="12" hidden="1" customHeight="1" x14ac:dyDescent="0.2">
      <c r="A169" s="167"/>
      <c r="B169" s="195"/>
      <c r="C169" s="190"/>
      <c r="E169" s="167"/>
      <c r="G169" s="200"/>
      <c r="H169" s="248"/>
      <c r="I169" s="200"/>
      <c r="J169" s="208"/>
      <c r="K169" s="208"/>
      <c r="L169" s="192"/>
      <c r="M169" s="157">
        <v>0</v>
      </c>
      <c r="N169" s="157">
        <v>0</v>
      </c>
      <c r="Q169" s="157">
        <f t="shared" si="15"/>
        <v>0</v>
      </c>
      <c r="R169" s="157">
        <f t="shared" si="16"/>
        <v>0</v>
      </c>
      <c r="S169" s="157" t="e">
        <f t="shared" si="17"/>
        <v>#DIV/0!</v>
      </c>
    </row>
    <row r="170" spans="1:19" s="190" customFormat="1" ht="12" hidden="1" customHeight="1" x14ac:dyDescent="0.2">
      <c r="A170" s="211"/>
      <c r="B170" s="211"/>
      <c r="C170" s="211" t="s">
        <v>560</v>
      </c>
      <c r="D170" s="212" t="s">
        <v>561</v>
      </c>
      <c r="E170" s="211"/>
      <c r="F170" s="213"/>
      <c r="G170" s="211"/>
      <c r="H170" s="254"/>
      <c r="I170" s="211"/>
      <c r="J170" s="211"/>
      <c r="K170" s="211"/>
      <c r="L170" s="211"/>
      <c r="M170" s="213">
        <v>0</v>
      </c>
      <c r="N170" s="213">
        <v>0</v>
      </c>
      <c r="O170" s="213"/>
      <c r="P170" s="213"/>
      <c r="Q170" s="213">
        <f t="shared" si="15"/>
        <v>0</v>
      </c>
      <c r="R170" s="213">
        <f t="shared" si="16"/>
        <v>0</v>
      </c>
      <c r="S170" s="213" t="e">
        <f t="shared" si="17"/>
        <v>#DIV/0!</v>
      </c>
    </row>
    <row r="171" spans="1:19" ht="12" hidden="1" customHeight="1" x14ac:dyDescent="0.2">
      <c r="A171" s="167"/>
      <c r="B171" s="167"/>
      <c r="E171" s="167"/>
      <c r="G171" s="199" t="s">
        <v>560</v>
      </c>
      <c r="H171" s="247"/>
      <c r="I171" s="199"/>
      <c r="J171" s="199" t="s">
        <v>562</v>
      </c>
      <c r="K171" s="199"/>
      <c r="L171" s="192" t="s">
        <v>563</v>
      </c>
      <c r="M171" s="157">
        <v>0</v>
      </c>
      <c r="N171" s="157">
        <v>0</v>
      </c>
      <c r="Q171" s="157">
        <f t="shared" si="15"/>
        <v>0</v>
      </c>
      <c r="R171" s="157">
        <f t="shared" si="16"/>
        <v>0</v>
      </c>
      <c r="S171" s="157" t="e">
        <f t="shared" si="17"/>
        <v>#DIV/0!</v>
      </c>
    </row>
    <row r="172" spans="1:19" ht="12" hidden="1" customHeight="1" x14ac:dyDescent="0.2">
      <c r="A172" s="167"/>
      <c r="B172" s="167"/>
      <c r="C172" s="167"/>
      <c r="D172" s="167"/>
      <c r="E172" s="167"/>
      <c r="G172" s="200" t="s">
        <v>560</v>
      </c>
      <c r="H172" s="248"/>
      <c r="I172" s="200"/>
      <c r="J172" s="194" t="s">
        <v>564</v>
      </c>
      <c r="K172" s="194"/>
      <c r="L172" s="167" t="s">
        <v>565</v>
      </c>
      <c r="M172" s="157">
        <v>0</v>
      </c>
      <c r="N172" s="157">
        <v>0</v>
      </c>
      <c r="Q172" s="157">
        <f t="shared" si="15"/>
        <v>0</v>
      </c>
      <c r="R172" s="157">
        <f t="shared" si="16"/>
        <v>0</v>
      </c>
      <c r="S172" s="157" t="e">
        <f t="shared" si="17"/>
        <v>#DIV/0!</v>
      </c>
    </row>
    <row r="173" spans="1:19" ht="12" hidden="1" customHeight="1" x14ac:dyDescent="0.2">
      <c r="A173" s="167"/>
      <c r="B173" s="167"/>
      <c r="C173" s="167"/>
      <c r="D173" s="167"/>
      <c r="E173" s="167"/>
      <c r="G173" s="200" t="s">
        <v>560</v>
      </c>
      <c r="H173" s="248"/>
      <c r="I173" s="200"/>
      <c r="J173" s="194" t="s">
        <v>566</v>
      </c>
      <c r="K173" s="194"/>
      <c r="L173" s="167" t="s">
        <v>567</v>
      </c>
      <c r="M173" s="157">
        <v>0</v>
      </c>
      <c r="N173" s="157">
        <v>0</v>
      </c>
      <c r="Q173" s="157">
        <f t="shared" si="15"/>
        <v>0</v>
      </c>
      <c r="R173" s="157">
        <f t="shared" si="16"/>
        <v>0</v>
      </c>
      <c r="S173" s="157" t="e">
        <f t="shared" si="17"/>
        <v>#DIV/0!</v>
      </c>
    </row>
    <row r="174" spans="1:19" ht="12" hidden="1" customHeight="1" x14ac:dyDescent="0.2">
      <c r="A174" s="167"/>
      <c r="B174" s="167"/>
      <c r="C174" s="167"/>
      <c r="D174" s="167"/>
      <c r="E174" s="167"/>
      <c r="G174" s="199" t="s">
        <v>560</v>
      </c>
      <c r="H174" s="247"/>
      <c r="I174" s="199"/>
      <c r="J174" s="195" t="s">
        <v>568</v>
      </c>
      <c r="K174" s="195"/>
      <c r="L174" s="192" t="s">
        <v>569</v>
      </c>
      <c r="M174" s="157">
        <v>0</v>
      </c>
      <c r="N174" s="157">
        <v>0</v>
      </c>
      <c r="Q174" s="157">
        <f t="shared" si="15"/>
        <v>0</v>
      </c>
      <c r="R174" s="157">
        <f t="shared" si="16"/>
        <v>0</v>
      </c>
      <c r="S174" s="157" t="e">
        <f t="shared" si="17"/>
        <v>#DIV/0!</v>
      </c>
    </row>
    <row r="175" spans="1:19" ht="12" hidden="1" customHeight="1" x14ac:dyDescent="0.2">
      <c r="A175" s="167"/>
      <c r="B175" s="167"/>
      <c r="C175" s="167"/>
      <c r="D175" s="167"/>
      <c r="E175" s="167"/>
      <c r="G175" s="200" t="s">
        <v>560</v>
      </c>
      <c r="H175" s="248"/>
      <c r="I175" s="200"/>
      <c r="J175" s="194" t="s">
        <v>570</v>
      </c>
      <c r="K175" s="194"/>
      <c r="L175" s="170" t="s">
        <v>571</v>
      </c>
      <c r="M175" s="157">
        <v>0</v>
      </c>
      <c r="N175" s="157">
        <v>0</v>
      </c>
      <c r="Q175" s="157">
        <f t="shared" si="15"/>
        <v>0</v>
      </c>
      <c r="R175" s="157">
        <f t="shared" si="16"/>
        <v>0</v>
      </c>
      <c r="S175" s="157" t="e">
        <f t="shared" si="17"/>
        <v>#DIV/0!</v>
      </c>
    </row>
    <row r="176" spans="1:19" ht="12" hidden="1" customHeight="1" x14ac:dyDescent="0.2">
      <c r="A176" s="167"/>
      <c r="B176" s="167"/>
      <c r="C176" s="167"/>
      <c r="D176" s="167"/>
      <c r="E176" s="167"/>
      <c r="G176" s="200" t="s">
        <v>560</v>
      </c>
      <c r="H176" s="248"/>
      <c r="I176" s="200"/>
      <c r="J176" s="194" t="s">
        <v>572</v>
      </c>
      <c r="K176" s="194"/>
      <c r="L176" s="170" t="s">
        <v>573</v>
      </c>
      <c r="M176" s="157">
        <v>0</v>
      </c>
      <c r="N176" s="157">
        <v>0</v>
      </c>
      <c r="Q176" s="157">
        <f t="shared" si="15"/>
        <v>0</v>
      </c>
      <c r="R176" s="157">
        <f t="shared" si="16"/>
        <v>0</v>
      </c>
      <c r="S176" s="157" t="e">
        <f t="shared" si="17"/>
        <v>#DIV/0!</v>
      </c>
    </row>
    <row r="177" spans="1:19" ht="12" hidden="1" customHeight="1" x14ac:dyDescent="0.2">
      <c r="A177" s="167"/>
      <c r="B177" s="167"/>
      <c r="C177" s="167"/>
      <c r="D177" s="167"/>
      <c r="E177" s="167"/>
      <c r="G177" s="200" t="s">
        <v>560</v>
      </c>
      <c r="H177" s="248"/>
      <c r="I177" s="200"/>
      <c r="J177" s="194" t="s">
        <v>574</v>
      </c>
      <c r="K177" s="194"/>
      <c r="L177" s="170" t="s">
        <v>575</v>
      </c>
      <c r="M177" s="157">
        <v>0</v>
      </c>
      <c r="N177" s="157">
        <v>0</v>
      </c>
      <c r="Q177" s="157">
        <f t="shared" si="15"/>
        <v>0</v>
      </c>
      <c r="R177" s="157">
        <f t="shared" si="16"/>
        <v>0</v>
      </c>
      <c r="S177" s="157" t="e">
        <f t="shared" si="17"/>
        <v>#DIV/0!</v>
      </c>
    </row>
    <row r="178" spans="1:19" ht="12" hidden="1" customHeight="1" x14ac:dyDescent="0.2">
      <c r="A178" s="167"/>
      <c r="B178" s="167"/>
      <c r="C178" s="167"/>
      <c r="D178" s="167"/>
      <c r="E178" s="167"/>
      <c r="G178" s="200" t="s">
        <v>560</v>
      </c>
      <c r="H178" s="248"/>
      <c r="I178" s="200"/>
      <c r="J178" s="194" t="s">
        <v>576</v>
      </c>
      <c r="K178" s="194"/>
      <c r="L178" s="170" t="s">
        <v>577</v>
      </c>
      <c r="M178" s="157">
        <v>0</v>
      </c>
      <c r="N178" s="157">
        <v>0</v>
      </c>
      <c r="Q178" s="157">
        <f t="shared" si="15"/>
        <v>0</v>
      </c>
      <c r="R178" s="157">
        <f t="shared" si="16"/>
        <v>0</v>
      </c>
      <c r="S178" s="157" t="e">
        <f t="shared" si="17"/>
        <v>#DIV/0!</v>
      </c>
    </row>
    <row r="179" spans="1:19" ht="12" hidden="1" customHeight="1" x14ac:dyDescent="0.2">
      <c r="A179" s="167"/>
      <c r="B179" s="167"/>
      <c r="C179" s="167"/>
      <c r="D179" s="167"/>
      <c r="E179" s="167"/>
      <c r="G179" s="200" t="s">
        <v>560</v>
      </c>
      <c r="H179" s="248"/>
      <c r="I179" s="200"/>
      <c r="J179" s="194" t="s">
        <v>578</v>
      </c>
      <c r="K179" s="194"/>
      <c r="L179" s="170" t="s">
        <v>579</v>
      </c>
      <c r="M179" s="157">
        <v>0</v>
      </c>
      <c r="N179" s="157">
        <v>0</v>
      </c>
      <c r="Q179" s="157">
        <f t="shared" si="15"/>
        <v>0</v>
      </c>
      <c r="R179" s="157">
        <f t="shared" si="16"/>
        <v>0</v>
      </c>
      <c r="S179" s="157" t="e">
        <f t="shared" si="17"/>
        <v>#DIV/0!</v>
      </c>
    </row>
    <row r="180" spans="1:19" ht="12" hidden="1" customHeight="1" x14ac:dyDescent="0.2">
      <c r="A180" s="167"/>
      <c r="B180" s="167"/>
      <c r="C180" s="167"/>
      <c r="D180" s="167"/>
      <c r="E180" s="167"/>
      <c r="G180" s="200" t="s">
        <v>560</v>
      </c>
      <c r="H180" s="248"/>
      <c r="I180" s="200"/>
      <c r="J180" s="194" t="s">
        <v>580</v>
      </c>
      <c r="K180" s="194"/>
      <c r="L180" s="170" t="s">
        <v>581</v>
      </c>
      <c r="M180" s="157">
        <v>0</v>
      </c>
      <c r="N180" s="157">
        <v>0</v>
      </c>
      <c r="Q180" s="157">
        <f t="shared" si="15"/>
        <v>0</v>
      </c>
      <c r="R180" s="157">
        <f t="shared" si="16"/>
        <v>0</v>
      </c>
      <c r="S180" s="157" t="e">
        <f t="shared" si="17"/>
        <v>#DIV/0!</v>
      </c>
    </row>
    <row r="181" spans="1:19" ht="12" hidden="1" customHeight="1" x14ac:dyDescent="0.2">
      <c r="A181" s="167"/>
      <c r="B181" s="167"/>
      <c r="C181" s="167"/>
      <c r="D181" s="167"/>
      <c r="E181" s="167"/>
      <c r="G181" s="200" t="s">
        <v>560</v>
      </c>
      <c r="H181" s="248"/>
      <c r="I181" s="200"/>
      <c r="J181" s="194" t="s">
        <v>582</v>
      </c>
      <c r="K181" s="194"/>
      <c r="L181" s="170" t="s">
        <v>583</v>
      </c>
      <c r="M181" s="157">
        <v>0</v>
      </c>
      <c r="N181" s="157">
        <v>0</v>
      </c>
      <c r="Q181" s="157">
        <f t="shared" si="15"/>
        <v>0</v>
      </c>
      <c r="R181" s="157">
        <f t="shared" si="16"/>
        <v>0</v>
      </c>
      <c r="S181" s="157" t="e">
        <f t="shared" si="17"/>
        <v>#DIV/0!</v>
      </c>
    </row>
    <row r="182" spans="1:19" ht="12" hidden="1" customHeight="1" x14ac:dyDescent="0.2">
      <c r="A182" s="167"/>
      <c r="B182" s="167"/>
      <c r="C182" s="167"/>
      <c r="D182" s="167"/>
      <c r="E182" s="167"/>
      <c r="G182" s="200" t="s">
        <v>560</v>
      </c>
      <c r="H182" s="248"/>
      <c r="I182" s="200"/>
      <c r="J182" s="195" t="s">
        <v>584</v>
      </c>
      <c r="K182" s="195"/>
      <c r="L182" s="209" t="s">
        <v>585</v>
      </c>
      <c r="M182" s="157">
        <v>0</v>
      </c>
      <c r="N182" s="157">
        <v>0</v>
      </c>
      <c r="Q182" s="157">
        <f t="shared" si="15"/>
        <v>0</v>
      </c>
      <c r="R182" s="157">
        <f t="shared" si="16"/>
        <v>0</v>
      </c>
      <c r="S182" s="157" t="e">
        <f t="shared" si="17"/>
        <v>#DIV/0!</v>
      </c>
    </row>
    <row r="183" spans="1:19" ht="14.25" hidden="1" customHeight="1" x14ac:dyDescent="0.2">
      <c r="A183" s="167"/>
      <c r="B183" s="167"/>
      <c r="C183" s="167"/>
      <c r="D183" s="167"/>
      <c r="E183" s="167"/>
      <c r="G183" s="200" t="s">
        <v>560</v>
      </c>
      <c r="H183" s="248"/>
      <c r="I183" s="200"/>
      <c r="J183" s="194" t="s">
        <v>586</v>
      </c>
      <c r="K183" s="194"/>
      <c r="L183" s="170" t="s">
        <v>587</v>
      </c>
      <c r="M183" s="157">
        <v>0</v>
      </c>
      <c r="N183" s="157">
        <v>0</v>
      </c>
      <c r="Q183" s="157">
        <f t="shared" si="15"/>
        <v>0</v>
      </c>
      <c r="R183" s="157">
        <f t="shared" si="16"/>
        <v>0</v>
      </c>
      <c r="S183" s="157" t="e">
        <f t="shared" si="17"/>
        <v>#DIV/0!</v>
      </c>
    </row>
    <row r="184" spans="1:19" ht="12" hidden="1" customHeight="1" x14ac:dyDescent="0.2">
      <c r="A184" s="167"/>
      <c r="B184" s="167"/>
      <c r="C184" s="167"/>
      <c r="D184" s="167"/>
      <c r="E184" s="167"/>
      <c r="G184" s="200" t="s">
        <v>560</v>
      </c>
      <c r="H184" s="248"/>
      <c r="I184" s="200"/>
      <c r="J184" s="194" t="s">
        <v>588</v>
      </c>
      <c r="K184" s="194"/>
      <c r="L184" s="170" t="s">
        <v>589</v>
      </c>
      <c r="M184" s="157">
        <v>0</v>
      </c>
      <c r="N184" s="157">
        <v>0</v>
      </c>
      <c r="Q184" s="157">
        <f t="shared" si="15"/>
        <v>0</v>
      </c>
      <c r="R184" s="157">
        <f t="shared" si="16"/>
        <v>0</v>
      </c>
      <c r="S184" s="157" t="e">
        <f t="shared" si="17"/>
        <v>#DIV/0!</v>
      </c>
    </row>
    <row r="185" spans="1:19" ht="12" hidden="1" customHeight="1" x14ac:dyDescent="0.2">
      <c r="A185" s="167"/>
      <c r="B185" s="167"/>
      <c r="C185" s="167"/>
      <c r="D185" s="167"/>
      <c r="E185" s="167"/>
      <c r="G185" s="200" t="s">
        <v>560</v>
      </c>
      <c r="H185" s="248"/>
      <c r="I185" s="200"/>
      <c r="J185" s="195" t="s">
        <v>543</v>
      </c>
      <c r="K185" s="195"/>
      <c r="L185" s="209" t="s">
        <v>544</v>
      </c>
      <c r="M185" s="157">
        <v>0</v>
      </c>
      <c r="N185" s="157">
        <v>0</v>
      </c>
      <c r="Q185" s="157">
        <f t="shared" si="15"/>
        <v>0</v>
      </c>
      <c r="R185" s="157">
        <f t="shared" si="16"/>
        <v>0</v>
      </c>
      <c r="S185" s="157" t="e">
        <f t="shared" si="17"/>
        <v>#DIV/0!</v>
      </c>
    </row>
    <row r="186" spans="1:19" ht="12" hidden="1" customHeight="1" x14ac:dyDescent="0.2">
      <c r="A186" s="167"/>
      <c r="B186" s="167"/>
      <c r="C186" s="167"/>
      <c r="D186" s="167"/>
      <c r="E186" s="167"/>
      <c r="G186" s="200" t="s">
        <v>560</v>
      </c>
      <c r="H186" s="248"/>
      <c r="I186" s="200"/>
      <c r="J186" s="194" t="s">
        <v>590</v>
      </c>
      <c r="K186" s="194"/>
      <c r="L186" s="170" t="s">
        <v>591</v>
      </c>
      <c r="M186" s="157">
        <v>0</v>
      </c>
      <c r="N186" s="157">
        <v>0</v>
      </c>
      <c r="Q186" s="157">
        <f t="shared" si="15"/>
        <v>0</v>
      </c>
      <c r="R186" s="157">
        <f t="shared" si="16"/>
        <v>0</v>
      </c>
      <c r="S186" s="157" t="e">
        <f t="shared" si="17"/>
        <v>#DIV/0!</v>
      </c>
    </row>
    <row r="187" spans="1:19" ht="12" hidden="1" customHeight="1" x14ac:dyDescent="0.2">
      <c r="A187" s="167"/>
      <c r="B187" s="167"/>
      <c r="C187" s="167"/>
      <c r="D187" s="167"/>
      <c r="E187" s="167"/>
      <c r="G187" s="200"/>
      <c r="H187" s="248"/>
      <c r="I187" s="200"/>
      <c r="J187" s="194"/>
      <c r="K187" s="194"/>
      <c r="L187" s="170"/>
      <c r="M187" s="157">
        <v>0</v>
      </c>
      <c r="N187" s="157">
        <v>0</v>
      </c>
      <c r="Q187" s="157">
        <f t="shared" si="15"/>
        <v>0</v>
      </c>
      <c r="R187" s="157">
        <f t="shared" si="16"/>
        <v>0</v>
      </c>
      <c r="S187" s="157" t="e">
        <f t="shared" si="17"/>
        <v>#DIV/0!</v>
      </c>
    </row>
    <row r="188" spans="1:19" s="190" customFormat="1" ht="12" hidden="1" customHeight="1" x14ac:dyDescent="0.2">
      <c r="A188" s="211"/>
      <c r="B188" s="211"/>
      <c r="C188" s="211" t="s">
        <v>592</v>
      </c>
      <c r="D188" s="212" t="s">
        <v>593</v>
      </c>
      <c r="E188" s="211"/>
      <c r="F188" s="213"/>
      <c r="G188" s="211" t="s">
        <v>3</v>
      </c>
      <c r="H188" s="254"/>
      <c r="I188" s="211"/>
      <c r="J188" s="211"/>
      <c r="K188" s="211"/>
      <c r="L188" s="211"/>
      <c r="M188" s="213">
        <v>0</v>
      </c>
      <c r="N188" s="213">
        <v>0</v>
      </c>
      <c r="O188" s="213"/>
      <c r="P188" s="213"/>
      <c r="Q188" s="213">
        <f t="shared" si="15"/>
        <v>0</v>
      </c>
      <c r="R188" s="213">
        <f t="shared" si="16"/>
        <v>0</v>
      </c>
      <c r="S188" s="213" t="e">
        <f t="shared" si="17"/>
        <v>#DIV/0!</v>
      </c>
    </row>
    <row r="189" spans="1:19" ht="12" hidden="1" customHeight="1" x14ac:dyDescent="0.2">
      <c r="A189" s="167"/>
      <c r="B189" s="167"/>
      <c r="C189" s="167"/>
      <c r="D189" s="167"/>
      <c r="E189" s="167"/>
      <c r="G189" s="199" t="s">
        <v>594</v>
      </c>
      <c r="H189" s="247"/>
      <c r="I189" s="199"/>
      <c r="J189" s="199" t="s">
        <v>562</v>
      </c>
      <c r="K189" s="199"/>
      <c r="L189" s="192" t="s">
        <v>563</v>
      </c>
      <c r="M189" s="157">
        <v>0</v>
      </c>
      <c r="N189" s="157">
        <v>0</v>
      </c>
      <c r="Q189" s="157">
        <f t="shared" si="15"/>
        <v>0</v>
      </c>
      <c r="R189" s="157">
        <f t="shared" si="16"/>
        <v>0</v>
      </c>
      <c r="S189" s="157" t="e">
        <f t="shared" si="17"/>
        <v>#DIV/0!</v>
      </c>
    </row>
    <row r="190" spans="1:19" ht="12" hidden="1" customHeight="1" x14ac:dyDescent="0.2">
      <c r="A190" s="167"/>
      <c r="B190" s="167"/>
      <c r="C190" s="167"/>
      <c r="D190" s="167"/>
      <c r="E190" s="167"/>
      <c r="G190" s="200" t="s">
        <v>594</v>
      </c>
      <c r="H190" s="248"/>
      <c r="I190" s="200"/>
      <c r="J190" s="194" t="s">
        <v>595</v>
      </c>
      <c r="K190" s="194"/>
      <c r="L190" s="167" t="s">
        <v>596</v>
      </c>
      <c r="M190" s="157">
        <v>0</v>
      </c>
      <c r="N190" s="157">
        <v>0</v>
      </c>
      <c r="Q190" s="157">
        <f t="shared" si="15"/>
        <v>0</v>
      </c>
      <c r="R190" s="157">
        <f t="shared" si="16"/>
        <v>0</v>
      </c>
      <c r="S190" s="157" t="e">
        <f t="shared" si="17"/>
        <v>#DIV/0!</v>
      </c>
    </row>
    <row r="191" spans="1:19" ht="12" hidden="1" customHeight="1" x14ac:dyDescent="0.2">
      <c r="A191" s="167"/>
      <c r="B191" s="167"/>
      <c r="C191" s="167"/>
      <c r="D191" s="167" t="s">
        <v>3</v>
      </c>
      <c r="E191" s="167"/>
      <c r="G191" s="200" t="s">
        <v>594</v>
      </c>
      <c r="H191" s="248"/>
      <c r="I191" s="200"/>
      <c r="J191" s="194" t="s">
        <v>597</v>
      </c>
      <c r="K191" s="194"/>
      <c r="L191" s="167" t="s">
        <v>598</v>
      </c>
      <c r="M191" s="157">
        <v>0</v>
      </c>
      <c r="N191" s="157">
        <v>0</v>
      </c>
      <c r="Q191" s="157">
        <f t="shared" si="15"/>
        <v>0</v>
      </c>
      <c r="R191" s="157">
        <f t="shared" si="16"/>
        <v>0</v>
      </c>
      <c r="S191" s="157" t="e">
        <f t="shared" si="17"/>
        <v>#DIV/0!</v>
      </c>
    </row>
    <row r="192" spans="1:19" ht="12" hidden="1" customHeight="1" x14ac:dyDescent="0.2">
      <c r="A192" s="167"/>
      <c r="B192" s="167"/>
      <c r="C192" s="167"/>
      <c r="D192" s="167"/>
      <c r="E192" s="167"/>
      <c r="G192" s="199" t="s">
        <v>594</v>
      </c>
      <c r="H192" s="247"/>
      <c r="I192" s="199"/>
      <c r="J192" s="195" t="s">
        <v>568</v>
      </c>
      <c r="K192" s="195"/>
      <c r="L192" s="192" t="s">
        <v>569</v>
      </c>
      <c r="M192" s="157">
        <v>0</v>
      </c>
      <c r="N192" s="157">
        <v>0</v>
      </c>
      <c r="Q192" s="157">
        <f t="shared" si="15"/>
        <v>0</v>
      </c>
      <c r="R192" s="157">
        <f t="shared" si="16"/>
        <v>0</v>
      </c>
      <c r="S192" s="157" t="e">
        <f t="shared" si="17"/>
        <v>#DIV/0!</v>
      </c>
    </row>
    <row r="193" spans="1:19" ht="12" hidden="1" customHeight="1" x14ac:dyDescent="0.2">
      <c r="A193" s="167"/>
      <c r="B193" s="167"/>
      <c r="C193" s="167"/>
      <c r="D193" s="167"/>
      <c r="E193" s="167"/>
      <c r="G193" s="200" t="s">
        <v>594</v>
      </c>
      <c r="H193" s="248"/>
      <c r="I193" s="200"/>
      <c r="J193" s="194" t="s">
        <v>599</v>
      </c>
      <c r="K193" s="194"/>
      <c r="L193" s="170" t="s">
        <v>600</v>
      </c>
      <c r="M193" s="157">
        <v>0</v>
      </c>
      <c r="N193" s="157">
        <v>0</v>
      </c>
      <c r="Q193" s="157">
        <f t="shared" si="15"/>
        <v>0</v>
      </c>
      <c r="R193" s="157">
        <f t="shared" si="16"/>
        <v>0</v>
      </c>
      <c r="S193" s="157" t="e">
        <f t="shared" si="17"/>
        <v>#DIV/0!</v>
      </c>
    </row>
    <row r="194" spans="1:19" ht="12" hidden="1" customHeight="1" x14ac:dyDescent="0.2">
      <c r="A194" s="167"/>
      <c r="B194" s="167"/>
      <c r="C194" s="167"/>
      <c r="D194" s="167"/>
      <c r="E194" s="167" t="s">
        <v>3</v>
      </c>
      <c r="G194" s="199" t="s">
        <v>594</v>
      </c>
      <c r="H194" s="247"/>
      <c r="I194" s="199"/>
      <c r="J194" s="195" t="s">
        <v>584</v>
      </c>
      <c r="K194" s="195"/>
      <c r="L194" s="209" t="s">
        <v>585</v>
      </c>
      <c r="M194" s="157">
        <v>0</v>
      </c>
      <c r="N194" s="157">
        <v>0</v>
      </c>
      <c r="Q194" s="157">
        <f t="shared" si="15"/>
        <v>0</v>
      </c>
      <c r="R194" s="157">
        <f t="shared" si="16"/>
        <v>0</v>
      </c>
      <c r="S194" s="157" t="e">
        <f t="shared" si="17"/>
        <v>#DIV/0!</v>
      </c>
    </row>
    <row r="195" spans="1:19" ht="12" hidden="1" customHeight="1" x14ac:dyDescent="0.2">
      <c r="A195" s="167"/>
      <c r="B195" s="167"/>
      <c r="C195" s="167"/>
      <c r="D195" s="167"/>
      <c r="E195" s="167"/>
      <c r="G195" s="200" t="s">
        <v>594</v>
      </c>
      <c r="H195" s="248"/>
      <c r="I195" s="200"/>
      <c r="J195" s="194" t="s">
        <v>586</v>
      </c>
      <c r="K195" s="194"/>
      <c r="L195" s="170" t="s">
        <v>587</v>
      </c>
      <c r="M195" s="157">
        <v>0</v>
      </c>
      <c r="N195" s="157">
        <v>0</v>
      </c>
      <c r="Q195" s="157">
        <f t="shared" si="15"/>
        <v>0</v>
      </c>
      <c r="R195" s="157">
        <f t="shared" si="16"/>
        <v>0</v>
      </c>
      <c r="S195" s="157" t="e">
        <f t="shared" si="17"/>
        <v>#DIV/0!</v>
      </c>
    </row>
    <row r="196" spans="1:19" hidden="1" x14ac:dyDescent="0.2">
      <c r="A196" s="167"/>
      <c r="B196" s="167"/>
      <c r="C196" s="167"/>
      <c r="D196" s="167"/>
      <c r="E196" s="167"/>
      <c r="G196" s="200" t="s">
        <v>594</v>
      </c>
      <c r="H196" s="248"/>
      <c r="I196" s="200"/>
      <c r="J196" s="194" t="s">
        <v>588</v>
      </c>
      <c r="K196" s="194"/>
      <c r="L196" s="170" t="s">
        <v>589</v>
      </c>
      <c r="M196" s="157">
        <v>0</v>
      </c>
      <c r="N196" s="157">
        <v>0</v>
      </c>
      <c r="Q196" s="157">
        <f t="shared" si="15"/>
        <v>0</v>
      </c>
      <c r="R196" s="157">
        <f t="shared" si="16"/>
        <v>0</v>
      </c>
      <c r="S196" s="157" t="e">
        <f t="shared" si="17"/>
        <v>#DIV/0!</v>
      </c>
    </row>
    <row r="197" spans="1:19" ht="12" customHeight="1" x14ac:dyDescent="0.2">
      <c r="G197" s="181"/>
      <c r="H197" s="224"/>
      <c r="I197" s="181"/>
      <c r="J197" s="181"/>
      <c r="K197" s="181"/>
    </row>
    <row r="198" spans="1:19" s="190" customFormat="1" ht="12" customHeight="1" x14ac:dyDescent="0.2">
      <c r="A198" s="184"/>
      <c r="B198" s="183" t="s">
        <v>601</v>
      </c>
      <c r="C198" s="334" t="s">
        <v>265</v>
      </c>
      <c r="D198" s="334"/>
      <c r="E198" s="334"/>
      <c r="F198" s="185" t="s">
        <v>3</v>
      </c>
      <c r="G198" s="183" t="s">
        <v>601</v>
      </c>
      <c r="H198" s="242">
        <f>+H200+H216</f>
        <v>35342909.07</v>
      </c>
      <c r="I198" s="183"/>
      <c r="J198" s="183">
        <v>6</v>
      </c>
      <c r="K198" s="183"/>
      <c r="L198" s="186" t="s">
        <v>265</v>
      </c>
      <c r="M198" s="185">
        <f>+M200+M216</f>
        <v>505788491</v>
      </c>
      <c r="N198" s="185">
        <f>+N200+N216</f>
        <v>442566046.88</v>
      </c>
      <c r="O198" s="185">
        <f>+O200+O216</f>
        <v>35342909.07</v>
      </c>
      <c r="P198" s="185">
        <f>+P200+P216+P239+P235</f>
        <v>0</v>
      </c>
      <c r="Q198" s="185">
        <f>+Q200+Q216</f>
        <v>477908955.95000005</v>
      </c>
      <c r="R198" s="185">
        <f>+R200+R216</f>
        <v>27879535.049999982</v>
      </c>
      <c r="S198" s="185">
        <f t="shared" si="17"/>
        <v>94.487906398407944</v>
      </c>
    </row>
    <row r="199" spans="1:19" ht="12" customHeight="1" x14ac:dyDescent="0.2">
      <c r="A199" s="167"/>
      <c r="B199" s="167"/>
      <c r="C199" s="167"/>
      <c r="D199" s="167"/>
      <c r="E199" s="167"/>
      <c r="G199" s="170"/>
      <c r="H199" s="248"/>
      <c r="I199" s="170"/>
      <c r="J199" s="200"/>
      <c r="K199" s="200"/>
      <c r="L199" s="167"/>
    </row>
    <row r="200" spans="1:19" s="190" customFormat="1" ht="12" customHeight="1" x14ac:dyDescent="0.2">
      <c r="A200" s="187"/>
      <c r="B200" s="187"/>
      <c r="C200" s="188" t="s">
        <v>602</v>
      </c>
      <c r="D200" s="330" t="s">
        <v>603</v>
      </c>
      <c r="E200" s="330"/>
      <c r="F200" s="189" t="s">
        <v>3</v>
      </c>
      <c r="G200" s="188" t="s">
        <v>602</v>
      </c>
      <c r="H200" s="243">
        <f>+O200</f>
        <v>18691880.850000001</v>
      </c>
      <c r="I200" s="187"/>
      <c r="J200" s="187" t="s">
        <v>199</v>
      </c>
      <c r="K200" s="187"/>
      <c r="L200" s="187" t="s">
        <v>604</v>
      </c>
      <c r="M200" s="189">
        <f>+M201+M202+M210</f>
        <v>419105007</v>
      </c>
      <c r="N200" s="189">
        <f>+N201+N202+N210</f>
        <v>400387618</v>
      </c>
      <c r="O200" s="189">
        <f>+O201+O214</f>
        <v>18691880.850000001</v>
      </c>
      <c r="P200" s="189">
        <f>+P201+P202+P210</f>
        <v>0</v>
      </c>
      <c r="Q200" s="189">
        <f t="shared" si="15"/>
        <v>419079498.85000002</v>
      </c>
      <c r="R200" s="189">
        <f t="shared" si="16"/>
        <v>25508.149999976158</v>
      </c>
      <c r="S200" s="189">
        <f t="shared" si="17"/>
        <v>99.993913661356004</v>
      </c>
    </row>
    <row r="201" spans="1:19" ht="12" customHeight="1" x14ac:dyDescent="0.2">
      <c r="A201" s="167"/>
      <c r="B201" s="167"/>
      <c r="C201" s="194"/>
      <c r="D201" s="167"/>
      <c r="E201" s="167"/>
      <c r="G201" s="194" t="s">
        <v>602</v>
      </c>
      <c r="H201" s="245"/>
      <c r="I201" s="194"/>
      <c r="J201" s="194" t="s">
        <v>201</v>
      </c>
      <c r="K201" s="194"/>
      <c r="L201" s="170" t="s">
        <v>326</v>
      </c>
      <c r="M201" s="157">
        <f>+'PROGRAMA 03 CON PROYEC.'!F193</f>
        <v>418985007</v>
      </c>
      <c r="N201" s="157">
        <f>+'PROGRAMA 03 CON PROYEC.'!G193</f>
        <v>400387618</v>
      </c>
      <c r="O201" s="157">
        <f>+'PROGRAMA 03 CON PROYEC.'!H193</f>
        <v>18597388.550000001</v>
      </c>
      <c r="P201" s="157">
        <f>+'PROGRAMA 03 CON PROYEC.'!I193</f>
        <v>0</v>
      </c>
      <c r="Q201" s="157">
        <f>+'PROGRAMA 03 CON PROYEC.'!J193</f>
        <v>418985006.55000001</v>
      </c>
      <c r="R201" s="157">
        <f t="shared" si="16"/>
        <v>0.44999998807907104</v>
      </c>
      <c r="S201" s="157">
        <f t="shared" si="17"/>
        <v>99.999999892597586</v>
      </c>
    </row>
    <row r="202" spans="1:19" ht="12" hidden="1" customHeight="1" x14ac:dyDescent="0.2">
      <c r="A202" s="167"/>
      <c r="B202" s="167"/>
      <c r="C202" s="194"/>
      <c r="D202" s="167"/>
      <c r="E202" s="167"/>
      <c r="G202" s="194" t="s">
        <v>602</v>
      </c>
      <c r="H202" s="245"/>
      <c r="I202" s="194"/>
      <c r="J202" s="194" t="s">
        <v>202</v>
      </c>
      <c r="K202" s="194"/>
      <c r="L202" s="170" t="s">
        <v>327</v>
      </c>
      <c r="M202" s="157">
        <f>+'PROGRAMA 03 CON PROYEC.'!F194</f>
        <v>0</v>
      </c>
      <c r="N202" s="157">
        <f>+'PROGRAMA 03 CON PROYEC.'!G194</f>
        <v>0</v>
      </c>
      <c r="O202" s="157">
        <f>+'PROGRAMA 03 CON PROYEC.'!H194</f>
        <v>0</v>
      </c>
      <c r="P202" s="157">
        <f>+'PROGRAMA 03 CON PROYEC.'!I194</f>
        <v>0</v>
      </c>
      <c r="Q202" s="157">
        <f>+'PROGRAMA 03 CON PROYEC.'!J194</f>
        <v>0</v>
      </c>
      <c r="R202" s="157">
        <f t="shared" si="16"/>
        <v>0</v>
      </c>
      <c r="S202" s="157" t="e">
        <f t="shared" si="17"/>
        <v>#DIV/0!</v>
      </c>
    </row>
    <row r="203" spans="1:19" ht="12" hidden="1" customHeight="1" x14ac:dyDescent="0.2">
      <c r="A203" s="167"/>
      <c r="B203" s="167"/>
      <c r="C203" s="194"/>
      <c r="D203" s="167"/>
      <c r="E203" s="167"/>
      <c r="G203" s="194" t="s">
        <v>602</v>
      </c>
      <c r="H203" s="245"/>
      <c r="I203" s="194"/>
      <c r="J203" s="194" t="s">
        <v>605</v>
      </c>
      <c r="K203" s="194"/>
      <c r="L203" s="170" t="s">
        <v>606</v>
      </c>
      <c r="M203" s="157">
        <v>0</v>
      </c>
      <c r="N203" s="157">
        <v>0</v>
      </c>
      <c r="Q203" s="157">
        <f t="shared" si="15"/>
        <v>0</v>
      </c>
      <c r="R203" s="157">
        <f t="shared" si="16"/>
        <v>0</v>
      </c>
      <c r="S203" s="157" t="e">
        <f t="shared" si="17"/>
        <v>#DIV/0!</v>
      </c>
    </row>
    <row r="204" spans="1:19" ht="12" hidden="1" customHeight="1" x14ac:dyDescent="0.2">
      <c r="A204" s="167"/>
      <c r="B204" s="167"/>
      <c r="C204" s="194"/>
      <c r="D204" s="167"/>
      <c r="E204" s="167"/>
      <c r="G204" s="194" t="s">
        <v>602</v>
      </c>
      <c r="H204" s="245"/>
      <c r="I204" s="194"/>
      <c r="J204" s="194" t="s">
        <v>607</v>
      </c>
      <c r="K204" s="194"/>
      <c r="L204" s="170" t="s">
        <v>608</v>
      </c>
      <c r="M204" s="157">
        <v>0</v>
      </c>
      <c r="N204" s="157">
        <v>0</v>
      </c>
      <c r="Q204" s="157">
        <f t="shared" si="15"/>
        <v>0</v>
      </c>
      <c r="R204" s="157">
        <f t="shared" si="16"/>
        <v>0</v>
      </c>
      <c r="S204" s="157" t="e">
        <f t="shared" si="17"/>
        <v>#DIV/0!</v>
      </c>
    </row>
    <row r="205" spans="1:19" ht="12" hidden="1" customHeight="1" x14ac:dyDescent="0.2">
      <c r="A205" s="167"/>
      <c r="B205" s="167"/>
      <c r="C205" s="194"/>
      <c r="D205" s="167"/>
      <c r="E205" s="167"/>
      <c r="G205" s="194" t="s">
        <v>602</v>
      </c>
      <c r="H205" s="245"/>
      <c r="I205" s="194"/>
      <c r="J205" s="194" t="s">
        <v>609</v>
      </c>
      <c r="K205" s="194"/>
      <c r="L205" s="170" t="s">
        <v>610</v>
      </c>
      <c r="M205" s="157">
        <v>0</v>
      </c>
      <c r="N205" s="157">
        <v>0</v>
      </c>
      <c r="Q205" s="157">
        <f t="shared" si="15"/>
        <v>0</v>
      </c>
      <c r="R205" s="157">
        <f t="shared" si="16"/>
        <v>0</v>
      </c>
      <c r="S205" s="157" t="e">
        <f t="shared" si="17"/>
        <v>#DIV/0!</v>
      </c>
    </row>
    <row r="206" spans="1:19" ht="12" hidden="1" customHeight="1" x14ac:dyDescent="0.2">
      <c r="A206" s="167"/>
      <c r="B206" s="167"/>
      <c r="C206" s="194"/>
      <c r="D206" s="167"/>
      <c r="E206" s="167"/>
      <c r="G206" s="194" t="s">
        <v>602</v>
      </c>
      <c r="H206" s="245"/>
      <c r="I206" s="194"/>
      <c r="J206" s="194" t="s">
        <v>289</v>
      </c>
      <c r="K206" s="194"/>
      <c r="L206" s="170" t="s">
        <v>611</v>
      </c>
      <c r="M206" s="157">
        <v>0</v>
      </c>
      <c r="N206" s="157">
        <v>0</v>
      </c>
      <c r="Q206" s="157">
        <f t="shared" si="15"/>
        <v>0</v>
      </c>
      <c r="R206" s="157">
        <f t="shared" si="16"/>
        <v>0</v>
      </c>
      <c r="S206" s="157" t="e">
        <f t="shared" si="17"/>
        <v>#DIV/0!</v>
      </c>
    </row>
    <row r="207" spans="1:19" ht="12" hidden="1" customHeight="1" x14ac:dyDescent="0.2">
      <c r="A207" s="167"/>
      <c r="B207" s="167"/>
      <c r="C207" s="194"/>
      <c r="D207" s="167"/>
      <c r="E207" s="167"/>
      <c r="G207" s="194" t="s">
        <v>602</v>
      </c>
      <c r="H207" s="245"/>
      <c r="I207" s="194"/>
      <c r="J207" s="194" t="s">
        <v>612</v>
      </c>
      <c r="K207" s="194"/>
      <c r="L207" s="170" t="s">
        <v>613</v>
      </c>
      <c r="M207" s="157">
        <v>0</v>
      </c>
      <c r="N207" s="157">
        <v>0</v>
      </c>
      <c r="Q207" s="157">
        <f t="shared" si="15"/>
        <v>0</v>
      </c>
      <c r="R207" s="157">
        <f t="shared" si="16"/>
        <v>0</v>
      </c>
      <c r="S207" s="157" t="e">
        <f t="shared" si="17"/>
        <v>#DIV/0!</v>
      </c>
    </row>
    <row r="208" spans="1:19" ht="12" hidden="1" customHeight="1" x14ac:dyDescent="0.2">
      <c r="A208" s="167"/>
      <c r="B208" s="167"/>
      <c r="C208" s="194"/>
      <c r="D208" s="167"/>
      <c r="E208" s="167"/>
      <c r="G208" s="194" t="s">
        <v>602</v>
      </c>
      <c r="H208" s="245"/>
      <c r="I208" s="194"/>
      <c r="J208" s="194" t="s">
        <v>614</v>
      </c>
      <c r="K208" s="194"/>
      <c r="L208" s="170" t="s">
        <v>615</v>
      </c>
      <c r="M208" s="157">
        <v>0</v>
      </c>
      <c r="N208" s="157">
        <v>0</v>
      </c>
      <c r="Q208" s="157">
        <f t="shared" si="15"/>
        <v>0</v>
      </c>
      <c r="R208" s="157">
        <f t="shared" si="16"/>
        <v>0</v>
      </c>
      <c r="S208" s="157" t="e">
        <f t="shared" si="17"/>
        <v>#DIV/0!</v>
      </c>
    </row>
    <row r="209" spans="1:19" ht="12" hidden="1" customHeight="1" x14ac:dyDescent="0.2">
      <c r="A209" s="167"/>
      <c r="B209" s="167"/>
      <c r="C209" s="194"/>
      <c r="D209" s="167"/>
      <c r="E209" s="167"/>
      <c r="G209" s="194" t="s">
        <v>602</v>
      </c>
      <c r="H209" s="245"/>
      <c r="I209" s="194"/>
      <c r="J209" s="194" t="s">
        <v>616</v>
      </c>
      <c r="K209" s="194"/>
      <c r="L209" s="170" t="s">
        <v>617</v>
      </c>
      <c r="M209" s="157">
        <v>0</v>
      </c>
      <c r="N209" s="157">
        <v>0</v>
      </c>
      <c r="Q209" s="157">
        <f t="shared" si="15"/>
        <v>0</v>
      </c>
      <c r="R209" s="157">
        <f t="shared" si="16"/>
        <v>0</v>
      </c>
      <c r="S209" s="157" t="e">
        <f t="shared" si="17"/>
        <v>#DIV/0!</v>
      </c>
    </row>
    <row r="210" spans="1:19" ht="12" customHeight="1" x14ac:dyDescent="0.2">
      <c r="A210" s="167"/>
      <c r="B210" s="167"/>
      <c r="C210" s="194"/>
      <c r="D210" s="167"/>
      <c r="E210" s="167"/>
      <c r="G210" s="195" t="s">
        <v>602</v>
      </c>
      <c r="H210" s="246"/>
      <c r="I210" s="195"/>
      <c r="J210" s="195" t="s">
        <v>225</v>
      </c>
      <c r="K210" s="195"/>
      <c r="L210" s="192" t="s">
        <v>618</v>
      </c>
      <c r="M210" s="193">
        <f>+M214</f>
        <v>120000</v>
      </c>
      <c r="N210" s="193">
        <f>+N214</f>
        <v>0</v>
      </c>
      <c r="O210" s="193">
        <f>+O214</f>
        <v>94492.3</v>
      </c>
      <c r="P210" s="193">
        <f>+P214</f>
        <v>0</v>
      </c>
      <c r="Q210" s="193">
        <f t="shared" si="15"/>
        <v>94492.3</v>
      </c>
      <c r="R210" s="193">
        <f t="shared" si="16"/>
        <v>25507.699999999997</v>
      </c>
      <c r="S210" s="193">
        <f t="shared" si="17"/>
        <v>78.743583333333333</v>
      </c>
    </row>
    <row r="211" spans="1:19" ht="12" hidden="1" customHeight="1" x14ac:dyDescent="0.2">
      <c r="A211" s="167"/>
      <c r="B211" s="167"/>
      <c r="C211" s="194"/>
      <c r="D211" s="167"/>
      <c r="E211" s="167"/>
      <c r="G211" s="194" t="s">
        <v>602</v>
      </c>
      <c r="H211" s="245"/>
      <c r="I211" s="194"/>
      <c r="J211" s="194" t="s">
        <v>619</v>
      </c>
      <c r="K211" s="194"/>
      <c r="L211" s="167" t="s">
        <v>620</v>
      </c>
      <c r="M211" s="157">
        <v>0</v>
      </c>
      <c r="N211" s="157">
        <v>0</v>
      </c>
      <c r="Q211" s="157">
        <f t="shared" ref="Q211:Q274" si="18">+N211+O211</f>
        <v>0</v>
      </c>
      <c r="R211" s="157">
        <f t="shared" ref="R211:R274" si="19">+M211-P211-Q211</f>
        <v>0</v>
      </c>
      <c r="S211" s="157" t="e">
        <f t="shared" ref="S211:S274" si="20">+Q211/M211*100</f>
        <v>#DIV/0!</v>
      </c>
    </row>
    <row r="212" spans="1:19" ht="12" hidden="1" customHeight="1" x14ac:dyDescent="0.2">
      <c r="A212" s="167"/>
      <c r="B212" s="167"/>
      <c r="C212" s="194"/>
      <c r="D212" s="167"/>
      <c r="E212" s="167"/>
      <c r="G212" s="194" t="s">
        <v>602</v>
      </c>
      <c r="H212" s="245"/>
      <c r="I212" s="194"/>
      <c r="J212" s="194" t="s">
        <v>621</v>
      </c>
      <c r="K212" s="194"/>
      <c r="L212" s="167" t="s">
        <v>622</v>
      </c>
      <c r="M212" s="157">
        <v>0</v>
      </c>
      <c r="N212" s="157">
        <v>0</v>
      </c>
      <c r="Q212" s="157">
        <f t="shared" si="18"/>
        <v>0</v>
      </c>
      <c r="R212" s="157">
        <f t="shared" si="19"/>
        <v>0</v>
      </c>
      <c r="S212" s="157" t="e">
        <f t="shared" si="20"/>
        <v>#DIV/0!</v>
      </c>
    </row>
    <row r="213" spans="1:19" ht="12" hidden="1" customHeight="1" x14ac:dyDescent="0.2">
      <c r="A213" s="167"/>
      <c r="B213" s="167"/>
      <c r="C213" s="167"/>
      <c r="D213" s="167"/>
      <c r="E213" s="167"/>
      <c r="G213" s="194" t="s">
        <v>602</v>
      </c>
      <c r="H213" s="245"/>
      <c r="I213" s="194"/>
      <c r="J213" s="194" t="s">
        <v>623</v>
      </c>
      <c r="K213" s="194"/>
      <c r="L213" s="167" t="s">
        <v>624</v>
      </c>
      <c r="M213" s="157">
        <v>0</v>
      </c>
      <c r="N213" s="157">
        <v>0</v>
      </c>
      <c r="Q213" s="157">
        <f t="shared" si="18"/>
        <v>0</v>
      </c>
      <c r="R213" s="157">
        <f t="shared" si="19"/>
        <v>0</v>
      </c>
      <c r="S213" s="157" t="e">
        <f t="shared" si="20"/>
        <v>#DIV/0!</v>
      </c>
    </row>
    <row r="214" spans="1:19" ht="12" customHeight="1" x14ac:dyDescent="0.2">
      <c r="A214" s="167"/>
      <c r="B214" s="167"/>
      <c r="C214" s="167"/>
      <c r="D214" s="167"/>
      <c r="E214" s="167"/>
      <c r="G214" s="194" t="s">
        <v>602</v>
      </c>
      <c r="H214" s="245"/>
      <c r="I214" s="194"/>
      <c r="J214" s="194" t="s">
        <v>226</v>
      </c>
      <c r="K214" s="194"/>
      <c r="L214" s="167" t="s">
        <v>625</v>
      </c>
      <c r="M214" s="157">
        <f>+'PROGRAMA 03 CON PROYEC.'!F120</f>
        <v>120000</v>
      </c>
      <c r="N214" s="157">
        <f>+'PROGRAMA 03 CON PROYEC.'!G120</f>
        <v>0</v>
      </c>
      <c r="O214" s="157">
        <f>+'PROGRAMA 03 CON PROYEC.'!H120</f>
        <v>94492.3</v>
      </c>
      <c r="P214" s="157">
        <f>+'PROGRAMA 03 CON PROYEC.'!I120</f>
        <v>0</v>
      </c>
      <c r="Q214" s="157">
        <f t="shared" si="18"/>
        <v>94492.3</v>
      </c>
      <c r="R214" s="157">
        <f t="shared" si="19"/>
        <v>25507.699999999997</v>
      </c>
      <c r="S214" s="157">
        <f t="shared" si="20"/>
        <v>78.743583333333333</v>
      </c>
    </row>
    <row r="215" spans="1:19" ht="12" customHeight="1" x14ac:dyDescent="0.2">
      <c r="A215" s="167"/>
      <c r="B215" s="167"/>
      <c r="C215" s="194"/>
      <c r="D215" s="167"/>
      <c r="E215" s="167"/>
      <c r="G215" s="194"/>
      <c r="H215" s="245"/>
      <c r="I215" s="194"/>
      <c r="J215" s="194"/>
      <c r="K215" s="194"/>
      <c r="L215" s="167"/>
    </row>
    <row r="216" spans="1:19" s="190" customFormat="1" ht="12" customHeight="1" x14ac:dyDescent="0.2">
      <c r="A216" s="187"/>
      <c r="B216" s="187"/>
      <c r="C216" s="188" t="s">
        <v>626</v>
      </c>
      <c r="D216" s="330" t="s">
        <v>627</v>
      </c>
      <c r="E216" s="330"/>
      <c r="F216" s="189" t="s">
        <v>3</v>
      </c>
      <c r="G216" s="188" t="s">
        <v>626</v>
      </c>
      <c r="H216" s="243">
        <f>+O216</f>
        <v>16651028.220000001</v>
      </c>
      <c r="I216" s="187"/>
      <c r="J216" s="187">
        <v>6.03</v>
      </c>
      <c r="K216" s="187"/>
      <c r="L216" s="187" t="s">
        <v>628</v>
      </c>
      <c r="M216" s="189">
        <f>+M222+M236</f>
        <v>86683484</v>
      </c>
      <c r="N216" s="189">
        <f>+N222+N236</f>
        <v>42178428.879999995</v>
      </c>
      <c r="O216" s="189">
        <f>+O222+O236</f>
        <v>16651028.220000001</v>
      </c>
      <c r="P216" s="189">
        <f>+P217+P218+P219+P220+P221</f>
        <v>0</v>
      </c>
      <c r="Q216" s="189">
        <f>+Q221+Q236</f>
        <v>58829457.099999994</v>
      </c>
      <c r="R216" s="189">
        <f>+M216-P216-Q216</f>
        <v>27854026.900000006</v>
      </c>
      <c r="S216" s="189">
        <f t="shared" si="20"/>
        <v>67.866973482514837</v>
      </c>
    </row>
    <row r="217" spans="1:19" ht="12" hidden="1" customHeight="1" x14ac:dyDescent="0.2">
      <c r="A217" s="167"/>
      <c r="B217" s="167"/>
      <c r="C217" s="194"/>
      <c r="D217" s="167" t="s">
        <v>3</v>
      </c>
      <c r="E217" s="167"/>
      <c r="G217" s="200" t="s">
        <v>626</v>
      </c>
      <c r="H217" s="248"/>
      <c r="I217" s="200"/>
      <c r="J217" s="200" t="s">
        <v>629</v>
      </c>
      <c r="K217" s="200"/>
      <c r="L217" s="167" t="s">
        <v>362</v>
      </c>
      <c r="M217" s="157">
        <v>0</v>
      </c>
      <c r="N217" s="157">
        <v>0</v>
      </c>
      <c r="Q217" s="157">
        <f t="shared" si="18"/>
        <v>0</v>
      </c>
      <c r="R217" s="157">
        <f t="shared" si="19"/>
        <v>0</v>
      </c>
      <c r="S217" s="157" t="e">
        <f t="shared" si="20"/>
        <v>#DIV/0!</v>
      </c>
    </row>
    <row r="218" spans="1:19" ht="12" hidden="1" customHeight="1" x14ac:dyDescent="0.2">
      <c r="A218" s="167"/>
      <c r="B218" s="167"/>
      <c r="C218" s="194"/>
      <c r="D218" s="167"/>
      <c r="E218" s="167"/>
      <c r="G218" s="200" t="s">
        <v>626</v>
      </c>
      <c r="H218" s="248"/>
      <c r="I218" s="200"/>
      <c r="J218" s="200" t="s">
        <v>630</v>
      </c>
      <c r="K218" s="200"/>
      <c r="L218" s="167" t="s">
        <v>631</v>
      </c>
      <c r="M218" s="157">
        <v>0</v>
      </c>
      <c r="N218" s="157">
        <v>0</v>
      </c>
      <c r="Q218" s="157">
        <f t="shared" si="18"/>
        <v>0</v>
      </c>
      <c r="R218" s="157">
        <f t="shared" si="19"/>
        <v>0</v>
      </c>
      <c r="S218" s="157" t="e">
        <f t="shared" si="20"/>
        <v>#DIV/0!</v>
      </c>
    </row>
    <row r="219" spans="1:19" ht="12" hidden="1" customHeight="1" x14ac:dyDescent="0.2">
      <c r="A219" s="167"/>
      <c r="B219" s="167"/>
      <c r="C219" s="194"/>
      <c r="D219" s="167"/>
      <c r="E219" s="167"/>
      <c r="G219" s="200" t="s">
        <v>626</v>
      </c>
      <c r="H219" s="248"/>
      <c r="I219" s="200"/>
      <c r="J219" s="200" t="s">
        <v>632</v>
      </c>
      <c r="K219" s="200"/>
      <c r="L219" s="167" t="s">
        <v>633</v>
      </c>
      <c r="M219" s="157">
        <v>0</v>
      </c>
      <c r="N219" s="157">
        <v>0</v>
      </c>
      <c r="Q219" s="157">
        <f t="shared" si="18"/>
        <v>0</v>
      </c>
      <c r="R219" s="157">
        <f t="shared" si="19"/>
        <v>0</v>
      </c>
      <c r="S219" s="157" t="e">
        <f t="shared" si="20"/>
        <v>#DIV/0!</v>
      </c>
    </row>
    <row r="220" spans="1:19" ht="12" hidden="1" customHeight="1" x14ac:dyDescent="0.2">
      <c r="A220" s="167"/>
      <c r="B220" s="167"/>
      <c r="C220" s="194"/>
      <c r="D220" s="167"/>
      <c r="E220" s="167"/>
      <c r="G220" s="200" t="s">
        <v>626</v>
      </c>
      <c r="H220" s="248"/>
      <c r="I220" s="200"/>
      <c r="J220" s="200" t="s">
        <v>634</v>
      </c>
      <c r="K220" s="200"/>
      <c r="L220" s="167" t="s">
        <v>635</v>
      </c>
      <c r="M220" s="157">
        <v>0</v>
      </c>
      <c r="N220" s="157">
        <v>0</v>
      </c>
      <c r="Q220" s="157">
        <f t="shared" si="18"/>
        <v>0</v>
      </c>
      <c r="R220" s="157">
        <f t="shared" si="19"/>
        <v>0</v>
      </c>
      <c r="S220" s="157" t="e">
        <f t="shared" si="20"/>
        <v>#DIV/0!</v>
      </c>
    </row>
    <row r="221" spans="1:19" ht="12" customHeight="1" x14ac:dyDescent="0.2">
      <c r="A221" s="167"/>
      <c r="B221" s="167"/>
      <c r="C221" s="194"/>
      <c r="D221" s="167"/>
      <c r="E221" s="167"/>
      <c r="G221" s="200" t="s">
        <v>626</v>
      </c>
      <c r="H221" s="248"/>
      <c r="I221" s="200"/>
      <c r="J221" s="199" t="s">
        <v>203</v>
      </c>
      <c r="K221" s="199"/>
      <c r="L221" s="192" t="s">
        <v>636</v>
      </c>
      <c r="M221" s="193">
        <f>+M222+M223+M224+M225</f>
        <v>84683484</v>
      </c>
      <c r="N221" s="193">
        <f>+N222+N223+N224+N225</f>
        <v>41448730.369999997</v>
      </c>
      <c r="O221" s="193">
        <f>+O222+O223+O224+O225</f>
        <v>16651028.220000001</v>
      </c>
      <c r="P221" s="193">
        <f>+P222+P223+P224+P225</f>
        <v>0</v>
      </c>
      <c r="Q221" s="193">
        <f t="shared" si="18"/>
        <v>58099758.589999996</v>
      </c>
      <c r="R221" s="193">
        <f t="shared" si="19"/>
        <v>26583725.410000004</v>
      </c>
      <c r="S221" s="193">
        <f t="shared" si="20"/>
        <v>68.608134485822518</v>
      </c>
    </row>
    <row r="222" spans="1:19" ht="12" customHeight="1" x14ac:dyDescent="0.2">
      <c r="A222" s="167"/>
      <c r="B222" s="167"/>
      <c r="C222" s="194"/>
      <c r="D222" s="167"/>
      <c r="E222" s="167"/>
      <c r="G222" s="200" t="s">
        <v>626</v>
      </c>
      <c r="H222" s="248"/>
      <c r="I222" s="200"/>
      <c r="J222" s="200" t="s">
        <v>205</v>
      </c>
      <c r="K222" s="200"/>
      <c r="L222" s="167" t="s">
        <v>637</v>
      </c>
      <c r="M222" s="157">
        <f>+'PROGRAMA 03 CON PROYEC.'!F199</f>
        <v>84683484</v>
      </c>
      <c r="N222" s="157">
        <f>+'PROGRAMA 03 CON PROYEC.'!G199</f>
        <v>41448730.369999997</v>
      </c>
      <c r="O222" s="157">
        <f>+'PROGRAMA 03 CON PROYEC.'!H199</f>
        <v>16651028.220000001</v>
      </c>
      <c r="P222" s="157">
        <f>+'PROGRAMA 03 CON PROYEC.'!I199</f>
        <v>0</v>
      </c>
      <c r="Q222" s="157">
        <f>+'PROGRAMA 03 CON PROYEC.'!J199</f>
        <v>58099758.589999996</v>
      </c>
      <c r="R222" s="157">
        <f t="shared" si="19"/>
        <v>26583725.410000004</v>
      </c>
      <c r="S222" s="157">
        <f t="shared" si="20"/>
        <v>68.608134485822518</v>
      </c>
    </row>
    <row r="223" spans="1:19" ht="12" hidden="1" customHeight="1" x14ac:dyDescent="0.2">
      <c r="A223" s="167"/>
      <c r="B223" s="167"/>
      <c r="C223" s="194"/>
      <c r="D223" s="167"/>
      <c r="E223" s="167"/>
      <c r="G223" s="200" t="s">
        <v>626</v>
      </c>
      <c r="H223" s="248"/>
      <c r="I223" s="200"/>
      <c r="J223" s="200" t="s">
        <v>638</v>
      </c>
      <c r="K223" s="200"/>
      <c r="L223" s="167" t="s">
        <v>639</v>
      </c>
      <c r="M223" s="157">
        <v>0</v>
      </c>
      <c r="N223" s="157">
        <v>0</v>
      </c>
      <c r="Q223" s="157">
        <f t="shared" si="18"/>
        <v>0</v>
      </c>
      <c r="R223" s="157">
        <f t="shared" si="19"/>
        <v>0</v>
      </c>
      <c r="S223" s="157" t="e">
        <f t="shared" si="20"/>
        <v>#DIV/0!</v>
      </c>
    </row>
    <row r="224" spans="1:19" ht="12" hidden="1" customHeight="1" x14ac:dyDescent="0.2">
      <c r="A224" s="167"/>
      <c r="B224" s="167"/>
      <c r="C224" s="194"/>
      <c r="D224" s="167"/>
      <c r="E224" s="167"/>
      <c r="G224" s="200" t="s">
        <v>626</v>
      </c>
      <c r="H224" s="248"/>
      <c r="I224" s="200"/>
      <c r="J224" s="200" t="s">
        <v>640</v>
      </c>
      <c r="K224" s="200"/>
      <c r="L224" s="167" t="s">
        <v>641</v>
      </c>
      <c r="M224" s="157">
        <v>0</v>
      </c>
      <c r="N224" s="157">
        <v>0</v>
      </c>
      <c r="Q224" s="157">
        <f t="shared" si="18"/>
        <v>0</v>
      </c>
      <c r="R224" s="157">
        <f t="shared" si="19"/>
        <v>0</v>
      </c>
      <c r="S224" s="157" t="e">
        <f t="shared" si="20"/>
        <v>#DIV/0!</v>
      </c>
    </row>
    <row r="225" spans="1:19" ht="12" hidden="1" customHeight="1" x14ac:dyDescent="0.2">
      <c r="A225" s="167"/>
      <c r="B225" s="167"/>
      <c r="C225" s="194"/>
      <c r="D225" s="167"/>
      <c r="E225" s="167"/>
      <c r="G225" s="200" t="s">
        <v>626</v>
      </c>
      <c r="H225" s="248"/>
      <c r="I225" s="200"/>
      <c r="J225" s="200" t="s">
        <v>642</v>
      </c>
      <c r="K225" s="200"/>
      <c r="L225" s="167" t="s">
        <v>643</v>
      </c>
      <c r="M225" s="157">
        <v>0</v>
      </c>
      <c r="N225" s="157">
        <v>0</v>
      </c>
      <c r="Q225" s="157">
        <f t="shared" si="18"/>
        <v>0</v>
      </c>
      <c r="R225" s="157">
        <f t="shared" si="19"/>
        <v>0</v>
      </c>
      <c r="S225" s="157" t="e">
        <f t="shared" si="20"/>
        <v>#DIV/0!</v>
      </c>
    </row>
    <row r="226" spans="1:19" ht="12" hidden="1" customHeight="1" x14ac:dyDescent="0.2">
      <c r="A226" s="167"/>
      <c r="B226" s="167"/>
      <c r="C226" s="194"/>
      <c r="D226" s="167"/>
      <c r="E226" s="167"/>
      <c r="G226" s="200" t="s">
        <v>626</v>
      </c>
      <c r="H226" s="248"/>
      <c r="I226" s="200"/>
      <c r="J226" s="200" t="s">
        <v>644</v>
      </c>
      <c r="K226" s="200"/>
      <c r="L226" s="167" t="s">
        <v>645</v>
      </c>
      <c r="M226" s="157">
        <v>0</v>
      </c>
      <c r="N226" s="157">
        <v>0</v>
      </c>
      <c r="Q226" s="157">
        <f t="shared" si="18"/>
        <v>0</v>
      </c>
      <c r="R226" s="157">
        <f t="shared" si="19"/>
        <v>0</v>
      </c>
      <c r="S226" s="157" t="e">
        <f t="shared" si="20"/>
        <v>#DIV/0!</v>
      </c>
    </row>
    <row r="227" spans="1:19" ht="12" hidden="1" customHeight="1" x14ac:dyDescent="0.2">
      <c r="A227" s="167"/>
      <c r="B227" s="167"/>
      <c r="C227" s="194"/>
      <c r="D227" s="167"/>
      <c r="E227" s="167"/>
      <c r="G227" s="200" t="s">
        <v>626</v>
      </c>
      <c r="H227" s="248"/>
      <c r="I227" s="200"/>
      <c r="J227" s="199" t="s">
        <v>646</v>
      </c>
      <c r="K227" s="199"/>
      <c r="L227" s="192" t="s">
        <v>647</v>
      </c>
      <c r="M227" s="157">
        <v>0</v>
      </c>
      <c r="N227" s="157">
        <v>0</v>
      </c>
      <c r="O227" s="157">
        <v>0</v>
      </c>
      <c r="Q227" s="157">
        <f t="shared" si="18"/>
        <v>0</v>
      </c>
      <c r="R227" s="157">
        <f t="shared" si="19"/>
        <v>0</v>
      </c>
      <c r="S227" s="157" t="e">
        <f t="shared" si="20"/>
        <v>#DIV/0!</v>
      </c>
    </row>
    <row r="228" spans="1:19" ht="12" hidden="1" customHeight="1" x14ac:dyDescent="0.2">
      <c r="A228" s="167"/>
      <c r="B228" s="167"/>
      <c r="C228" s="194"/>
      <c r="D228" s="167" t="s">
        <v>3</v>
      </c>
      <c r="E228" s="167"/>
      <c r="G228" s="200" t="s">
        <v>626</v>
      </c>
      <c r="H228" s="248"/>
      <c r="I228" s="200"/>
      <c r="J228" s="200" t="s">
        <v>648</v>
      </c>
      <c r="K228" s="200"/>
      <c r="L228" s="167" t="s">
        <v>649</v>
      </c>
      <c r="M228" s="157">
        <v>0</v>
      </c>
      <c r="N228" s="157">
        <v>0</v>
      </c>
      <c r="Q228" s="157">
        <f t="shared" si="18"/>
        <v>0</v>
      </c>
      <c r="R228" s="157">
        <f t="shared" si="19"/>
        <v>0</v>
      </c>
      <c r="S228" s="157" t="e">
        <f t="shared" si="20"/>
        <v>#DIV/0!</v>
      </c>
    </row>
    <row r="229" spans="1:19" ht="12" hidden="1" customHeight="1" x14ac:dyDescent="0.2">
      <c r="A229" s="167"/>
      <c r="B229" s="167"/>
      <c r="C229" s="194"/>
      <c r="D229" s="167"/>
      <c r="E229" s="167"/>
      <c r="G229" s="200" t="s">
        <v>626</v>
      </c>
      <c r="H229" s="248"/>
      <c r="I229" s="200"/>
      <c r="J229" s="200" t="s">
        <v>650</v>
      </c>
      <c r="K229" s="200"/>
      <c r="L229" s="167" t="s">
        <v>651</v>
      </c>
      <c r="M229" s="157">
        <v>0</v>
      </c>
      <c r="N229" s="157">
        <v>0</v>
      </c>
      <c r="Q229" s="157">
        <f t="shared" si="18"/>
        <v>0</v>
      </c>
      <c r="R229" s="157">
        <f t="shared" si="19"/>
        <v>0</v>
      </c>
      <c r="S229" s="157" t="e">
        <f t="shared" si="20"/>
        <v>#DIV/0!</v>
      </c>
    </row>
    <row r="230" spans="1:19" ht="12" hidden="1" customHeight="1" thickBot="1" x14ac:dyDescent="0.25">
      <c r="A230" s="204"/>
      <c r="B230" s="204"/>
      <c r="C230" s="207"/>
      <c r="D230" s="204"/>
      <c r="E230" s="204"/>
      <c r="F230" s="205"/>
      <c r="G230" s="206" t="s">
        <v>626</v>
      </c>
      <c r="H230" s="250"/>
      <c r="I230" s="206"/>
      <c r="J230" s="206" t="s">
        <v>652</v>
      </c>
      <c r="K230" s="206"/>
      <c r="L230" s="204" t="s">
        <v>653</v>
      </c>
      <c r="M230" s="157">
        <v>0</v>
      </c>
      <c r="N230" s="157">
        <v>0</v>
      </c>
      <c r="Q230" s="157">
        <f t="shared" si="18"/>
        <v>0</v>
      </c>
      <c r="R230" s="157">
        <f t="shared" si="19"/>
        <v>0</v>
      </c>
      <c r="S230" s="157" t="e">
        <f t="shared" si="20"/>
        <v>#DIV/0!</v>
      </c>
    </row>
    <row r="231" spans="1:19" ht="7.5" hidden="1" customHeight="1" x14ac:dyDescent="0.2">
      <c r="A231" s="167"/>
      <c r="B231" s="167"/>
      <c r="C231" s="194"/>
      <c r="D231" s="167"/>
      <c r="E231" s="167"/>
      <c r="F231" s="168"/>
      <c r="G231" s="200"/>
      <c r="H231" s="248"/>
      <c r="I231" s="200"/>
      <c r="J231" s="200"/>
      <c r="K231" s="200"/>
      <c r="L231" s="167"/>
      <c r="M231" s="157">
        <v>0</v>
      </c>
      <c r="N231" s="157">
        <v>0</v>
      </c>
      <c r="Q231" s="157">
        <f t="shared" si="18"/>
        <v>0</v>
      </c>
      <c r="R231" s="157">
        <f t="shared" si="19"/>
        <v>0</v>
      </c>
      <c r="S231" s="157" t="e">
        <f t="shared" si="20"/>
        <v>#DIV/0!</v>
      </c>
    </row>
    <row r="232" spans="1:19" ht="14.25" hidden="1" customHeight="1" x14ac:dyDescent="0.2">
      <c r="A232" s="167"/>
      <c r="B232" s="167"/>
      <c r="C232" s="194"/>
      <c r="D232" s="167"/>
      <c r="E232" s="167"/>
      <c r="G232" s="200" t="s">
        <v>626</v>
      </c>
      <c r="H232" s="248"/>
      <c r="I232" s="200"/>
      <c r="J232" s="200" t="s">
        <v>654</v>
      </c>
      <c r="K232" s="200"/>
      <c r="L232" s="167" t="s">
        <v>655</v>
      </c>
      <c r="M232" s="157">
        <v>0</v>
      </c>
      <c r="N232" s="157">
        <v>0</v>
      </c>
      <c r="Q232" s="157">
        <f t="shared" si="18"/>
        <v>0</v>
      </c>
      <c r="R232" s="157">
        <f t="shared" si="19"/>
        <v>0</v>
      </c>
      <c r="S232" s="157" t="e">
        <f t="shared" si="20"/>
        <v>#DIV/0!</v>
      </c>
    </row>
    <row r="233" spans="1:19" ht="17.25" hidden="1" customHeight="1" x14ac:dyDescent="0.2">
      <c r="A233" s="167"/>
      <c r="B233" s="167"/>
      <c r="C233" s="194"/>
      <c r="D233" s="167"/>
      <c r="E233" s="167"/>
      <c r="G233" s="200" t="s">
        <v>626</v>
      </c>
      <c r="H233" s="248"/>
      <c r="I233" s="200"/>
      <c r="J233" s="199" t="s">
        <v>656</v>
      </c>
      <c r="K233" s="199"/>
      <c r="L233" s="192" t="s">
        <v>657</v>
      </c>
      <c r="M233" s="157">
        <v>0</v>
      </c>
      <c r="N233" s="157">
        <v>0</v>
      </c>
      <c r="Q233" s="157">
        <f t="shared" si="18"/>
        <v>0</v>
      </c>
      <c r="R233" s="157">
        <f t="shared" si="19"/>
        <v>0</v>
      </c>
      <c r="S233" s="157" t="e">
        <f t="shared" si="20"/>
        <v>#DIV/0!</v>
      </c>
    </row>
    <row r="234" spans="1:19" ht="9.75" hidden="1" customHeight="1" x14ac:dyDescent="0.2">
      <c r="A234" s="167"/>
      <c r="B234" s="167"/>
      <c r="C234" s="194"/>
      <c r="D234" s="167" t="s">
        <v>3</v>
      </c>
      <c r="E234" s="167"/>
      <c r="G234" s="200" t="s">
        <v>626</v>
      </c>
      <c r="H234" s="248"/>
      <c r="I234" s="200"/>
      <c r="J234" s="200" t="s">
        <v>658</v>
      </c>
      <c r="K234" s="200"/>
      <c r="L234" s="167" t="s">
        <v>659</v>
      </c>
      <c r="M234" s="157">
        <v>0</v>
      </c>
      <c r="N234" s="157">
        <v>0</v>
      </c>
      <c r="Q234" s="157">
        <f t="shared" si="18"/>
        <v>0</v>
      </c>
      <c r="R234" s="157">
        <f t="shared" si="19"/>
        <v>0</v>
      </c>
      <c r="S234" s="157" t="e">
        <f t="shared" si="20"/>
        <v>#DIV/0!</v>
      </c>
    </row>
    <row r="235" spans="1:19" ht="11.25" customHeight="1" x14ac:dyDescent="0.2">
      <c r="A235" s="167"/>
      <c r="B235" s="167"/>
      <c r="C235" s="194"/>
      <c r="D235" s="167"/>
      <c r="E235" s="167"/>
      <c r="G235" s="200" t="s">
        <v>626</v>
      </c>
      <c r="H235" s="248"/>
      <c r="I235" s="200"/>
      <c r="J235" s="199" t="s">
        <v>233</v>
      </c>
      <c r="K235" s="199"/>
      <c r="L235" s="192" t="s">
        <v>660</v>
      </c>
      <c r="M235" s="193">
        <f>+M236</f>
        <v>2000000</v>
      </c>
      <c r="N235" s="193">
        <f>+N236</f>
        <v>729698.51</v>
      </c>
      <c r="O235" s="193">
        <f>+O236</f>
        <v>0</v>
      </c>
      <c r="P235" s="193">
        <f>+P236</f>
        <v>0</v>
      </c>
      <c r="Q235" s="193">
        <f t="shared" si="18"/>
        <v>729698.51</v>
      </c>
      <c r="R235" s="193">
        <f t="shared" si="19"/>
        <v>1270301.49</v>
      </c>
      <c r="S235" s="193">
        <f t="shared" si="20"/>
        <v>36.484925499999996</v>
      </c>
    </row>
    <row r="236" spans="1:19" ht="9.75" customHeight="1" x14ac:dyDescent="0.2">
      <c r="A236" s="167"/>
      <c r="B236" s="167"/>
      <c r="C236" s="194"/>
      <c r="D236" s="167"/>
      <c r="E236" s="167"/>
      <c r="G236" s="200" t="s">
        <v>626</v>
      </c>
      <c r="H236" s="248"/>
      <c r="I236" s="200"/>
      <c r="J236" s="200" t="s">
        <v>234</v>
      </c>
      <c r="K236" s="200"/>
      <c r="L236" s="170" t="s">
        <v>236</v>
      </c>
      <c r="M236" s="157">
        <f>+'PROGRAMA 03 CON PROYEC.'!F203</f>
        <v>2000000</v>
      </c>
      <c r="N236" s="157">
        <f>+'PROGRAMA 03 CON PROYEC.'!G203</f>
        <v>729698.51</v>
      </c>
      <c r="O236" s="157">
        <f>+'PROGRAMA 03 CON PROYEC.'!H203</f>
        <v>0</v>
      </c>
      <c r="P236" s="157">
        <f>+'PROGRAMA 03 CON PROYEC.'!I203</f>
        <v>0</v>
      </c>
      <c r="Q236" s="157">
        <f>+'PROGRAMA 03 CON PROYEC.'!J203</f>
        <v>729698.51</v>
      </c>
      <c r="R236" s="157">
        <f t="shared" si="19"/>
        <v>1270301.49</v>
      </c>
      <c r="S236" s="157">
        <f t="shared" si="20"/>
        <v>36.484925499999996</v>
      </c>
    </row>
    <row r="237" spans="1:19" ht="11.25" hidden="1" customHeight="1" x14ac:dyDescent="0.2">
      <c r="A237" s="167"/>
      <c r="B237" s="167"/>
      <c r="C237" s="194"/>
      <c r="D237" s="167"/>
      <c r="E237" s="167"/>
      <c r="G237" s="200" t="s">
        <v>626</v>
      </c>
      <c r="H237" s="248"/>
      <c r="I237" s="200"/>
      <c r="J237" s="200" t="s">
        <v>661</v>
      </c>
      <c r="K237" s="200"/>
      <c r="L237" s="170" t="s">
        <v>662</v>
      </c>
      <c r="M237" s="157">
        <v>0</v>
      </c>
      <c r="N237" s="157">
        <v>0</v>
      </c>
      <c r="Q237" s="157">
        <f t="shared" si="18"/>
        <v>0</v>
      </c>
      <c r="R237" s="157">
        <f t="shared" si="19"/>
        <v>0</v>
      </c>
      <c r="S237" s="157" t="e">
        <f t="shared" si="20"/>
        <v>#DIV/0!</v>
      </c>
    </row>
    <row r="238" spans="1:19" ht="8.25" hidden="1" customHeight="1" x14ac:dyDescent="0.2">
      <c r="A238" s="167"/>
      <c r="B238" s="167"/>
      <c r="C238" s="194"/>
      <c r="D238" s="167"/>
      <c r="E238" s="167"/>
      <c r="G238" s="200" t="s">
        <v>3</v>
      </c>
      <c r="H238" s="248"/>
      <c r="I238" s="200"/>
      <c r="J238" s="200"/>
      <c r="K238" s="200"/>
      <c r="L238" s="167"/>
      <c r="Q238" s="157">
        <f t="shared" si="18"/>
        <v>0</v>
      </c>
      <c r="R238" s="157">
        <f t="shared" si="19"/>
        <v>0</v>
      </c>
      <c r="S238" s="157" t="e">
        <f t="shared" si="20"/>
        <v>#DIV/0!</v>
      </c>
    </row>
    <row r="239" spans="1:19" s="190" customFormat="1" ht="11.25" hidden="1" customHeight="1" x14ac:dyDescent="0.2">
      <c r="A239" s="187"/>
      <c r="B239" s="187"/>
      <c r="C239" s="188" t="s">
        <v>663</v>
      </c>
      <c r="D239" s="187" t="s">
        <v>664</v>
      </c>
      <c r="E239" s="188"/>
      <c r="F239" s="197" t="e">
        <f>+#REF!</f>
        <v>#REF!</v>
      </c>
      <c r="G239" s="214" t="s">
        <v>663</v>
      </c>
      <c r="H239" s="252"/>
      <c r="I239" s="187"/>
      <c r="J239" s="187" t="s">
        <v>207</v>
      </c>
      <c r="K239" s="187"/>
      <c r="L239" s="187" t="s">
        <v>208</v>
      </c>
      <c r="M239" s="197">
        <f>+M240+M241</f>
        <v>0</v>
      </c>
      <c r="N239" s="197">
        <f>+N240+N241</f>
        <v>0</v>
      </c>
      <c r="O239" s="197">
        <f>+O240+O241</f>
        <v>0</v>
      </c>
      <c r="P239" s="197">
        <f>+P240+P241</f>
        <v>0</v>
      </c>
      <c r="Q239" s="197">
        <f t="shared" si="18"/>
        <v>0</v>
      </c>
      <c r="R239" s="197">
        <f t="shared" si="19"/>
        <v>0</v>
      </c>
      <c r="S239" s="197" t="e">
        <f t="shared" si="20"/>
        <v>#DIV/0!</v>
      </c>
    </row>
    <row r="240" spans="1:19" ht="15" hidden="1" customHeight="1" x14ac:dyDescent="0.2">
      <c r="A240" s="167"/>
      <c r="B240" s="167"/>
      <c r="C240" s="167"/>
      <c r="D240" s="167" t="s">
        <v>3</v>
      </c>
      <c r="E240" s="167"/>
      <c r="G240" s="200" t="s">
        <v>663</v>
      </c>
      <c r="H240" s="248"/>
      <c r="I240" s="200"/>
      <c r="J240" s="200" t="s">
        <v>209</v>
      </c>
      <c r="K240" s="200"/>
      <c r="L240" s="167" t="s">
        <v>665</v>
      </c>
      <c r="M240" s="157">
        <v>0</v>
      </c>
      <c r="N240" s="157">
        <v>0</v>
      </c>
      <c r="O240" s="157">
        <v>0</v>
      </c>
      <c r="P240" s="157">
        <v>0</v>
      </c>
      <c r="Q240" s="157">
        <f t="shared" si="18"/>
        <v>0</v>
      </c>
      <c r="R240" s="157">
        <f t="shared" si="19"/>
        <v>0</v>
      </c>
      <c r="S240" s="157" t="e">
        <f t="shared" si="20"/>
        <v>#DIV/0!</v>
      </c>
    </row>
    <row r="241" spans="1:19" ht="13.5" hidden="1" customHeight="1" x14ac:dyDescent="0.2">
      <c r="A241" s="167"/>
      <c r="B241" s="167"/>
      <c r="C241" s="167"/>
      <c r="D241" s="167" t="s">
        <v>3</v>
      </c>
      <c r="E241" s="167"/>
      <c r="G241" s="200" t="s">
        <v>663</v>
      </c>
      <c r="H241" s="248"/>
      <c r="I241" s="200"/>
      <c r="J241" s="200" t="s">
        <v>219</v>
      </c>
      <c r="K241" s="200"/>
      <c r="L241" s="167" t="s">
        <v>666</v>
      </c>
      <c r="M241" s="157">
        <v>0</v>
      </c>
      <c r="N241" s="157">
        <v>0</v>
      </c>
      <c r="Q241" s="157">
        <f t="shared" si="18"/>
        <v>0</v>
      </c>
      <c r="R241" s="157">
        <f t="shared" si="19"/>
        <v>0</v>
      </c>
      <c r="S241" s="157" t="e">
        <f t="shared" si="20"/>
        <v>#DIV/0!</v>
      </c>
    </row>
    <row r="242" spans="1:19" ht="12" customHeight="1" x14ac:dyDescent="0.2">
      <c r="A242" s="167"/>
      <c r="B242" s="167"/>
      <c r="C242" s="167"/>
      <c r="D242" s="167"/>
      <c r="E242" s="167"/>
      <c r="G242" s="200"/>
      <c r="H242" s="248"/>
      <c r="I242" s="200"/>
      <c r="J242" s="200"/>
      <c r="K242" s="200"/>
      <c r="L242" s="167"/>
    </row>
    <row r="243" spans="1:19" s="216" customFormat="1" ht="20.100000000000001" customHeight="1" x14ac:dyDescent="0.3">
      <c r="A243" s="215" t="s">
        <v>667</v>
      </c>
      <c r="B243" s="331" t="s">
        <v>668</v>
      </c>
      <c r="C243" s="331"/>
      <c r="D243" s="171"/>
      <c r="E243" s="171"/>
      <c r="F243" s="172" t="s">
        <v>3</v>
      </c>
      <c r="G243" s="171">
        <v>2</v>
      </c>
      <c r="H243" s="253">
        <f>+H256</f>
        <v>87283019.00999999</v>
      </c>
      <c r="I243" s="171"/>
      <c r="J243" s="171">
        <v>5</v>
      </c>
      <c r="K243" s="173"/>
      <c r="L243" s="171" t="s">
        <v>173</v>
      </c>
      <c r="M243" s="174">
        <f>+M256</f>
        <v>224120093</v>
      </c>
      <c r="N243" s="174">
        <f>+N256</f>
        <v>20868337.110000003</v>
      </c>
      <c r="O243" s="174">
        <f>+O256</f>
        <v>87283019.00999999</v>
      </c>
      <c r="P243" s="174">
        <f>+P256</f>
        <v>0</v>
      </c>
      <c r="Q243" s="174">
        <f t="shared" si="18"/>
        <v>108151356.11999999</v>
      </c>
      <c r="R243" s="174">
        <f t="shared" si="19"/>
        <v>115968736.88000001</v>
      </c>
      <c r="S243" s="174">
        <f t="shared" si="20"/>
        <v>48.25598395588743</v>
      </c>
    </row>
    <row r="244" spans="1:19" ht="12" hidden="1" customHeight="1" x14ac:dyDescent="0.2">
      <c r="A244" s="167"/>
      <c r="B244" s="167"/>
      <c r="C244" s="167"/>
      <c r="D244" s="167"/>
      <c r="E244" s="167"/>
      <c r="G244" s="170"/>
      <c r="H244" s="248"/>
      <c r="I244" s="170"/>
      <c r="J244" s="200"/>
      <c r="K244" s="200"/>
      <c r="L244" s="167"/>
      <c r="M244" s="157">
        <v>0</v>
      </c>
      <c r="N244" s="157">
        <v>0</v>
      </c>
      <c r="Q244" s="157">
        <f t="shared" si="18"/>
        <v>0</v>
      </c>
      <c r="R244" s="157">
        <f t="shared" si="19"/>
        <v>0</v>
      </c>
      <c r="S244" s="157" t="e">
        <f t="shared" si="20"/>
        <v>#DIV/0!</v>
      </c>
    </row>
    <row r="245" spans="1:19" s="190" customFormat="1" ht="12" hidden="1" customHeight="1" x14ac:dyDescent="0.2">
      <c r="A245" s="211"/>
      <c r="B245" s="211" t="s">
        <v>669</v>
      </c>
      <c r="C245" s="211" t="s">
        <v>670</v>
      </c>
      <c r="D245" s="217"/>
      <c r="E245" s="211"/>
      <c r="F245" s="213" t="e">
        <f>+#REF!</f>
        <v>#REF!</v>
      </c>
      <c r="G245" s="211" t="s">
        <v>3</v>
      </c>
      <c r="H245" s="254"/>
      <c r="I245" s="211"/>
      <c r="J245" s="211" t="s">
        <v>189</v>
      </c>
      <c r="K245" s="211"/>
      <c r="L245" s="211" t="s">
        <v>190</v>
      </c>
      <c r="M245" s="213">
        <v>0</v>
      </c>
      <c r="N245" s="213">
        <v>0</v>
      </c>
      <c r="O245" s="213"/>
      <c r="P245" s="213"/>
      <c r="Q245" s="213">
        <f t="shared" si="18"/>
        <v>0</v>
      </c>
      <c r="R245" s="213">
        <f t="shared" si="19"/>
        <v>0</v>
      </c>
      <c r="S245" s="213" t="e">
        <f t="shared" si="20"/>
        <v>#DIV/0!</v>
      </c>
    </row>
    <row r="246" spans="1:19" ht="12" hidden="1" customHeight="1" x14ac:dyDescent="0.2">
      <c r="A246" s="167"/>
      <c r="B246" s="195"/>
      <c r="C246" s="201"/>
      <c r="D246" s="167"/>
      <c r="E246" s="167"/>
      <c r="G246" s="199"/>
      <c r="H246" s="247"/>
      <c r="I246" s="199"/>
      <c r="J246" s="199"/>
      <c r="K246" s="199"/>
      <c r="L246" s="192"/>
      <c r="M246" s="157">
        <v>0</v>
      </c>
      <c r="N246" s="157">
        <v>0</v>
      </c>
      <c r="Q246" s="157">
        <f t="shared" si="18"/>
        <v>0</v>
      </c>
      <c r="R246" s="157">
        <f t="shared" si="19"/>
        <v>0</v>
      </c>
      <c r="S246" s="157" t="e">
        <f t="shared" si="20"/>
        <v>#DIV/0!</v>
      </c>
    </row>
    <row r="247" spans="1:19" ht="12" hidden="1" customHeight="1" x14ac:dyDescent="0.2">
      <c r="A247" s="167"/>
      <c r="B247" s="155"/>
      <c r="C247" s="194" t="s">
        <v>671</v>
      </c>
      <c r="D247" s="167" t="s">
        <v>672</v>
      </c>
      <c r="E247" s="167"/>
      <c r="G247" s="194" t="s">
        <v>671</v>
      </c>
      <c r="H247" s="245"/>
      <c r="I247" s="194"/>
      <c r="J247" s="200" t="s">
        <v>191</v>
      </c>
      <c r="K247" s="200"/>
      <c r="L247" s="167" t="s">
        <v>192</v>
      </c>
      <c r="M247" s="157">
        <v>0</v>
      </c>
      <c r="N247" s="157">
        <v>0</v>
      </c>
      <c r="Q247" s="157">
        <f t="shared" si="18"/>
        <v>0</v>
      </c>
      <c r="R247" s="157">
        <f t="shared" si="19"/>
        <v>0</v>
      </c>
      <c r="S247" s="157" t="e">
        <f t="shared" si="20"/>
        <v>#DIV/0!</v>
      </c>
    </row>
    <row r="248" spans="1:19" ht="12" hidden="1" customHeight="1" x14ac:dyDescent="0.2">
      <c r="A248" s="167"/>
      <c r="B248" s="155"/>
      <c r="C248" s="194" t="s">
        <v>673</v>
      </c>
      <c r="D248" s="167" t="s">
        <v>674</v>
      </c>
      <c r="E248" s="167"/>
      <c r="G248" s="194" t="s">
        <v>673</v>
      </c>
      <c r="H248" s="245"/>
      <c r="I248" s="194"/>
      <c r="J248" s="200" t="s">
        <v>675</v>
      </c>
      <c r="K248" s="200"/>
      <c r="L248" s="167" t="s">
        <v>676</v>
      </c>
      <c r="M248" s="157">
        <v>0</v>
      </c>
      <c r="N248" s="157">
        <v>0</v>
      </c>
      <c r="Q248" s="157">
        <f t="shared" si="18"/>
        <v>0</v>
      </c>
      <c r="R248" s="157">
        <f t="shared" si="19"/>
        <v>0</v>
      </c>
      <c r="S248" s="157" t="e">
        <f t="shared" si="20"/>
        <v>#DIV/0!</v>
      </c>
    </row>
    <row r="249" spans="1:19" ht="12" hidden="1" customHeight="1" x14ac:dyDescent="0.2">
      <c r="A249" s="167"/>
      <c r="B249" s="155"/>
      <c r="C249" s="167"/>
      <c r="D249" s="167"/>
      <c r="E249" s="167"/>
      <c r="G249" s="194" t="s">
        <v>673</v>
      </c>
      <c r="H249" s="245"/>
      <c r="I249" s="194"/>
      <c r="J249" s="200" t="s">
        <v>677</v>
      </c>
      <c r="K249" s="200"/>
      <c r="L249" s="167" t="s">
        <v>678</v>
      </c>
      <c r="M249" s="157">
        <v>0</v>
      </c>
      <c r="N249" s="157">
        <v>0</v>
      </c>
      <c r="Q249" s="157">
        <f t="shared" si="18"/>
        <v>0</v>
      </c>
      <c r="R249" s="157">
        <f t="shared" si="19"/>
        <v>0</v>
      </c>
      <c r="S249" s="157" t="e">
        <f t="shared" si="20"/>
        <v>#DIV/0!</v>
      </c>
    </row>
    <row r="250" spans="1:19" ht="12" hidden="1" customHeight="1" x14ac:dyDescent="0.2">
      <c r="A250" s="167"/>
      <c r="B250" s="167"/>
      <c r="C250" s="167"/>
      <c r="D250" s="167"/>
      <c r="E250" s="167"/>
      <c r="G250" s="194" t="s">
        <v>673</v>
      </c>
      <c r="H250" s="245"/>
      <c r="I250" s="194"/>
      <c r="J250" s="200" t="s">
        <v>679</v>
      </c>
      <c r="K250" s="200"/>
      <c r="L250" s="167" t="s">
        <v>680</v>
      </c>
      <c r="M250" s="157">
        <v>0</v>
      </c>
      <c r="N250" s="157">
        <v>0</v>
      </c>
      <c r="Q250" s="157">
        <f t="shared" si="18"/>
        <v>0</v>
      </c>
      <c r="R250" s="157">
        <f t="shared" si="19"/>
        <v>0</v>
      </c>
      <c r="S250" s="157" t="e">
        <f t="shared" si="20"/>
        <v>#DIV/0!</v>
      </c>
    </row>
    <row r="251" spans="1:19" ht="12" hidden="1" customHeight="1" x14ac:dyDescent="0.2">
      <c r="A251" s="167"/>
      <c r="B251" s="167"/>
      <c r="C251" s="167"/>
      <c r="D251" s="167"/>
      <c r="E251" s="167"/>
      <c r="G251" s="194" t="s">
        <v>673</v>
      </c>
      <c r="H251" s="245"/>
      <c r="I251" s="194"/>
      <c r="J251" s="200" t="s">
        <v>681</v>
      </c>
      <c r="K251" s="200"/>
      <c r="L251" s="167" t="s">
        <v>682</v>
      </c>
      <c r="M251" s="157">
        <v>0</v>
      </c>
      <c r="N251" s="157">
        <v>0</v>
      </c>
      <c r="Q251" s="157">
        <f t="shared" si="18"/>
        <v>0</v>
      </c>
      <c r="R251" s="157">
        <f t="shared" si="19"/>
        <v>0</v>
      </c>
      <c r="S251" s="157" t="e">
        <f t="shared" si="20"/>
        <v>#DIV/0!</v>
      </c>
    </row>
    <row r="252" spans="1:19" ht="12" hidden="1" customHeight="1" x14ac:dyDescent="0.2">
      <c r="A252" s="167"/>
      <c r="B252" s="167"/>
      <c r="C252" s="194" t="s">
        <v>683</v>
      </c>
      <c r="D252" s="167" t="s">
        <v>684</v>
      </c>
      <c r="E252" s="167"/>
      <c r="G252" s="194" t="s">
        <v>683</v>
      </c>
      <c r="H252" s="245"/>
      <c r="I252" s="194"/>
      <c r="J252" s="200" t="s">
        <v>685</v>
      </c>
      <c r="K252" s="200"/>
      <c r="L252" s="167" t="s">
        <v>684</v>
      </c>
      <c r="M252" s="157">
        <v>0</v>
      </c>
      <c r="N252" s="157">
        <v>0</v>
      </c>
      <c r="Q252" s="157">
        <f t="shared" si="18"/>
        <v>0</v>
      </c>
      <c r="R252" s="157">
        <f t="shared" si="19"/>
        <v>0</v>
      </c>
      <c r="S252" s="157" t="e">
        <f t="shared" si="20"/>
        <v>#DIV/0!</v>
      </c>
    </row>
    <row r="253" spans="1:19" ht="12" hidden="1" customHeight="1" x14ac:dyDescent="0.2">
      <c r="A253" s="167"/>
      <c r="B253" s="167"/>
      <c r="C253" s="194" t="s">
        <v>686</v>
      </c>
      <c r="D253" s="167" t="s">
        <v>194</v>
      </c>
      <c r="E253" s="167"/>
      <c r="G253" s="194" t="s">
        <v>686</v>
      </c>
      <c r="H253" s="245"/>
      <c r="I253" s="194"/>
      <c r="J253" s="200" t="s">
        <v>193</v>
      </c>
      <c r="K253" s="200"/>
      <c r="L253" s="167" t="s">
        <v>194</v>
      </c>
      <c r="M253" s="157">
        <v>0</v>
      </c>
      <c r="N253" s="157">
        <v>0</v>
      </c>
      <c r="Q253" s="157">
        <f t="shared" si="18"/>
        <v>0</v>
      </c>
      <c r="R253" s="157">
        <f t="shared" si="19"/>
        <v>0</v>
      </c>
      <c r="S253" s="157" t="e">
        <f t="shared" si="20"/>
        <v>#DIV/0!</v>
      </c>
    </row>
    <row r="254" spans="1:19" ht="12" hidden="1" customHeight="1" x14ac:dyDescent="0.2">
      <c r="A254" s="167"/>
      <c r="B254" s="167"/>
      <c r="C254" s="194" t="s">
        <v>687</v>
      </c>
      <c r="D254" s="167" t="s">
        <v>688</v>
      </c>
      <c r="E254" s="167"/>
      <c r="G254" s="218" t="s">
        <v>687</v>
      </c>
      <c r="H254" s="255"/>
      <c r="I254" s="218"/>
      <c r="J254" s="218" t="s">
        <v>195</v>
      </c>
      <c r="K254" s="218"/>
      <c r="L254" s="219" t="s">
        <v>689</v>
      </c>
      <c r="M254" s="220">
        <v>0</v>
      </c>
      <c r="N254" s="220">
        <v>0</v>
      </c>
      <c r="O254" s="220"/>
      <c r="P254" s="220"/>
      <c r="Q254" s="220">
        <f t="shared" si="18"/>
        <v>0</v>
      </c>
      <c r="R254" s="220">
        <f t="shared" si="19"/>
        <v>0</v>
      </c>
      <c r="S254" s="220" t="e">
        <f t="shared" si="20"/>
        <v>#DIV/0!</v>
      </c>
    </row>
    <row r="255" spans="1:19" ht="12" customHeight="1" x14ac:dyDescent="0.2">
      <c r="A255" s="167"/>
      <c r="B255" s="167"/>
      <c r="C255" s="194"/>
      <c r="D255" s="167"/>
      <c r="E255" s="167"/>
      <c r="G255" s="194"/>
      <c r="H255" s="245"/>
      <c r="I255" s="194"/>
      <c r="J255" s="200"/>
      <c r="K255" s="200"/>
      <c r="L255" s="167"/>
    </row>
    <row r="256" spans="1:19" s="190" customFormat="1" ht="12" customHeight="1" x14ac:dyDescent="0.2">
      <c r="A256" s="187"/>
      <c r="B256" s="188" t="s">
        <v>690</v>
      </c>
      <c r="C256" s="187" t="s">
        <v>691</v>
      </c>
      <c r="D256" s="187"/>
      <c r="E256" s="188"/>
      <c r="F256" s="197" t="s">
        <v>3</v>
      </c>
      <c r="G256" s="198" t="s">
        <v>3</v>
      </c>
      <c r="H256" s="252">
        <f>+H258+H277</f>
        <v>87283019.00999999</v>
      </c>
      <c r="I256" s="187"/>
      <c r="J256" s="187"/>
      <c r="K256" s="187"/>
      <c r="L256" s="187"/>
      <c r="M256" s="197">
        <f>+M258+M276</f>
        <v>224120093</v>
      </c>
      <c r="N256" s="197">
        <f>+N258+N276</f>
        <v>20868337.110000003</v>
      </c>
      <c r="O256" s="197">
        <f>+O258+O276</f>
        <v>87283019.00999999</v>
      </c>
      <c r="P256" s="197">
        <f>+P258+P276</f>
        <v>0</v>
      </c>
      <c r="Q256" s="197">
        <f t="shared" si="18"/>
        <v>108151356.11999999</v>
      </c>
      <c r="R256" s="197">
        <f t="shared" si="19"/>
        <v>115968736.88000001</v>
      </c>
      <c r="S256" s="197">
        <f t="shared" si="20"/>
        <v>48.25598395588743</v>
      </c>
    </row>
    <row r="257" spans="1:19" ht="12" customHeight="1" x14ac:dyDescent="0.2">
      <c r="A257" s="167"/>
      <c r="B257" s="195"/>
      <c r="C257" s="201"/>
      <c r="D257" s="167"/>
      <c r="E257" s="167"/>
      <c r="G257" s="200"/>
      <c r="H257" s="248"/>
      <c r="I257" s="200"/>
      <c r="J257" s="170"/>
      <c r="K257" s="170"/>
      <c r="L257" s="167"/>
    </row>
    <row r="258" spans="1:19" s="190" customFormat="1" ht="12" customHeight="1" x14ac:dyDescent="0.2">
      <c r="A258" s="187"/>
      <c r="B258" s="187"/>
      <c r="C258" s="188" t="s">
        <v>692</v>
      </c>
      <c r="D258" s="187" t="s">
        <v>693</v>
      </c>
      <c r="E258" s="188"/>
      <c r="F258" s="197"/>
      <c r="G258" s="221" t="s">
        <v>692</v>
      </c>
      <c r="H258" s="252">
        <f>+O258</f>
        <v>1277460.07</v>
      </c>
      <c r="I258" s="187"/>
      <c r="J258" s="187" t="s">
        <v>174</v>
      </c>
      <c r="K258" s="187"/>
      <c r="L258" s="187" t="s">
        <v>175</v>
      </c>
      <c r="M258" s="197">
        <f>SUM(M259:M266)</f>
        <v>40640000</v>
      </c>
      <c r="N258" s="197">
        <f>SUM(N259:N266)</f>
        <v>20600747.910000004</v>
      </c>
      <c r="O258" s="197">
        <f>SUM(O259:O266)</f>
        <v>1277460.07</v>
      </c>
      <c r="P258" s="197">
        <f>SUM(P259:P266)</f>
        <v>0</v>
      </c>
      <c r="Q258" s="197">
        <f t="shared" si="18"/>
        <v>21878207.980000004</v>
      </c>
      <c r="R258" s="197">
        <f t="shared" si="19"/>
        <v>18761792.019999996</v>
      </c>
      <c r="S258" s="197">
        <f t="shared" si="20"/>
        <v>53.83417317913387</v>
      </c>
    </row>
    <row r="259" spans="1:19" ht="12" hidden="1" customHeight="1" x14ac:dyDescent="0.2">
      <c r="A259" s="167"/>
      <c r="B259" s="167"/>
      <c r="C259" s="194"/>
      <c r="D259" s="167"/>
      <c r="E259" s="167"/>
      <c r="G259" s="200" t="s">
        <v>692</v>
      </c>
      <c r="H259" s="248"/>
      <c r="I259" s="200"/>
      <c r="J259" s="200" t="s">
        <v>286</v>
      </c>
      <c r="K259" s="200"/>
      <c r="L259" s="167" t="s">
        <v>694</v>
      </c>
      <c r="M259" s="157">
        <v>0</v>
      </c>
      <c r="N259" s="157">
        <v>0</v>
      </c>
      <c r="Q259" s="157">
        <f t="shared" si="18"/>
        <v>0</v>
      </c>
      <c r="R259" s="157">
        <f t="shared" si="19"/>
        <v>0</v>
      </c>
      <c r="S259" s="157" t="e">
        <f t="shared" si="20"/>
        <v>#DIV/0!</v>
      </c>
    </row>
    <row r="260" spans="1:19" ht="12" hidden="1" customHeight="1" x14ac:dyDescent="0.2">
      <c r="A260" s="167"/>
      <c r="B260" s="167"/>
      <c r="C260" s="194"/>
      <c r="D260" s="167"/>
      <c r="E260" s="167"/>
      <c r="G260" s="200" t="s">
        <v>692</v>
      </c>
      <c r="H260" s="248"/>
      <c r="I260" s="200"/>
      <c r="J260" s="200" t="s">
        <v>176</v>
      </c>
      <c r="K260" s="200"/>
      <c r="L260" s="167" t="s">
        <v>695</v>
      </c>
      <c r="M260" s="157">
        <v>0</v>
      </c>
      <c r="N260" s="157">
        <v>0</v>
      </c>
      <c r="O260" s="157">
        <v>0</v>
      </c>
      <c r="Q260" s="157">
        <f t="shared" si="18"/>
        <v>0</v>
      </c>
      <c r="R260" s="157">
        <f t="shared" si="19"/>
        <v>0</v>
      </c>
      <c r="S260" s="157" t="e">
        <f t="shared" si="20"/>
        <v>#DIV/0!</v>
      </c>
    </row>
    <row r="261" spans="1:19" x14ac:dyDescent="0.2">
      <c r="A261" s="167"/>
      <c r="B261" s="167"/>
      <c r="C261" s="194"/>
      <c r="D261" s="167"/>
      <c r="E261" s="167"/>
      <c r="G261" s="200" t="s">
        <v>692</v>
      </c>
      <c r="H261" s="248"/>
      <c r="I261" s="200"/>
      <c r="J261" s="200" t="s">
        <v>178</v>
      </c>
      <c r="K261" s="200"/>
      <c r="L261" s="167" t="s">
        <v>696</v>
      </c>
      <c r="M261" s="157">
        <f>+'PROGRAMA 03 CON PROYEC.'!F172</f>
        <v>2170000</v>
      </c>
      <c r="N261" s="157">
        <f>+'PROGRAMA 03 CON PROYEC.'!G172</f>
        <v>0</v>
      </c>
      <c r="O261" s="157">
        <f>+'PROGRAMA 03 CON PROYEC.'!H172</f>
        <v>1277460.07</v>
      </c>
      <c r="P261" s="157">
        <f>+'PROGRAMA 03 CON PROYEC.'!I172</f>
        <v>0</v>
      </c>
      <c r="Q261" s="157">
        <f>+'PROGRAMA 03 CON PROYEC.'!J172</f>
        <v>1277460.07</v>
      </c>
      <c r="R261" s="157">
        <f t="shared" si="19"/>
        <v>892539.92999999993</v>
      </c>
      <c r="S261" s="157">
        <f t="shared" si="20"/>
        <v>58.869127649769595</v>
      </c>
    </row>
    <row r="262" spans="1:19" ht="12" customHeight="1" x14ac:dyDescent="0.2">
      <c r="A262" s="167"/>
      <c r="B262" s="167"/>
      <c r="C262" s="194"/>
      <c r="D262" s="167"/>
      <c r="E262" s="167"/>
      <c r="G262" s="200" t="s">
        <v>692</v>
      </c>
      <c r="H262" s="248"/>
      <c r="I262" s="200"/>
      <c r="J262" s="200" t="s">
        <v>180</v>
      </c>
      <c r="K262" s="200"/>
      <c r="L262" s="167" t="s">
        <v>697</v>
      </c>
      <c r="M262" s="157">
        <f>+'PROGRAMA 03 CON PROYEC.'!F173</f>
        <v>2490000</v>
      </c>
      <c r="N262" s="157">
        <f>+'PROGRAMA 03 CON PROYEC.'!G173</f>
        <v>70777.350000000006</v>
      </c>
      <c r="O262" s="157">
        <f>+'PROGRAMA 03 CON PROYEC.'!H173</f>
        <v>0</v>
      </c>
      <c r="P262" s="157">
        <f>+'PROGRAMA 03 CON PROYEC.'!I173</f>
        <v>0</v>
      </c>
      <c r="Q262" s="157">
        <f>+'PROGRAMA 03 CON PROYEC.'!J173</f>
        <v>70777.350000000006</v>
      </c>
      <c r="R262" s="157">
        <f t="shared" si="19"/>
        <v>2419222.65</v>
      </c>
      <c r="S262" s="157">
        <f t="shared" si="20"/>
        <v>2.8424638554216868</v>
      </c>
    </row>
    <row r="263" spans="1:19" ht="12" customHeight="1" x14ac:dyDescent="0.2">
      <c r="A263" s="167"/>
      <c r="B263" s="167"/>
      <c r="C263" s="194"/>
      <c r="D263" s="167"/>
      <c r="E263" s="167"/>
      <c r="G263" s="200" t="s">
        <v>692</v>
      </c>
      <c r="H263" s="248"/>
      <c r="I263" s="200"/>
      <c r="J263" s="200" t="s">
        <v>182</v>
      </c>
      <c r="K263" s="200"/>
      <c r="L263" s="167" t="s">
        <v>698</v>
      </c>
      <c r="M263" s="157">
        <f>+'PROGRAMA 03 CON PROYEC.'!F174</f>
        <v>35980000</v>
      </c>
      <c r="N263" s="157">
        <f>+'PROGRAMA 03 CON PROYEC.'!G174</f>
        <v>20529970.560000002</v>
      </c>
      <c r="O263" s="157">
        <f>+'PROGRAMA 03 CON PROYEC.'!H174</f>
        <v>0</v>
      </c>
      <c r="P263" s="157">
        <f>+'PROGRAMA 03 CON PROYEC.'!I174</f>
        <v>0</v>
      </c>
      <c r="Q263" s="157">
        <f>+'PROGRAMA 03 CON PROYEC.'!J174</f>
        <v>20529970.560000002</v>
      </c>
      <c r="R263" s="157">
        <f t="shared" si="19"/>
        <v>15450029.439999998</v>
      </c>
      <c r="S263" s="157">
        <f t="shared" si="20"/>
        <v>57.059395664257927</v>
      </c>
    </row>
    <row r="264" spans="1:19" ht="12" hidden="1" customHeight="1" x14ac:dyDescent="0.2">
      <c r="A264" s="167"/>
      <c r="B264" s="167"/>
      <c r="C264" s="194"/>
      <c r="D264" s="167"/>
      <c r="E264" s="167"/>
      <c r="G264" s="200" t="s">
        <v>692</v>
      </c>
      <c r="H264" s="248"/>
      <c r="I264" s="200"/>
      <c r="J264" s="200" t="s">
        <v>184</v>
      </c>
      <c r="K264" s="200"/>
      <c r="L264" s="167" t="s">
        <v>699</v>
      </c>
      <c r="M264" s="157">
        <v>0</v>
      </c>
      <c r="N264" s="157">
        <v>0</v>
      </c>
      <c r="O264" s="157">
        <v>0</v>
      </c>
      <c r="P264" s="157">
        <v>0</v>
      </c>
      <c r="Q264" s="157">
        <f t="shared" si="18"/>
        <v>0</v>
      </c>
      <c r="R264" s="157">
        <f t="shared" si="19"/>
        <v>0</v>
      </c>
      <c r="S264" s="157" t="e">
        <f t="shared" si="20"/>
        <v>#DIV/0!</v>
      </c>
    </row>
    <row r="265" spans="1:19" ht="12" hidden="1" customHeight="1" x14ac:dyDescent="0.2">
      <c r="A265" s="167"/>
      <c r="B265" s="167"/>
      <c r="C265" s="194"/>
      <c r="D265" s="167"/>
      <c r="E265" s="167"/>
      <c r="G265" s="200" t="s">
        <v>692</v>
      </c>
      <c r="H265" s="248"/>
      <c r="I265" s="200"/>
      <c r="J265" s="200" t="s">
        <v>186</v>
      </c>
      <c r="K265" s="200"/>
      <c r="L265" s="167" t="s">
        <v>700</v>
      </c>
      <c r="M265" s="157">
        <v>0</v>
      </c>
      <c r="N265" s="157">
        <v>0</v>
      </c>
      <c r="Q265" s="157">
        <f t="shared" si="18"/>
        <v>0</v>
      </c>
      <c r="R265" s="157">
        <f t="shared" si="19"/>
        <v>0</v>
      </c>
      <c r="S265" s="157" t="e">
        <f t="shared" si="20"/>
        <v>#DIV/0!</v>
      </c>
    </row>
    <row r="266" spans="1:19" ht="12" hidden="1" customHeight="1" x14ac:dyDescent="0.2">
      <c r="A266" s="167"/>
      <c r="B266" s="167"/>
      <c r="C266" s="194"/>
      <c r="D266" s="167"/>
      <c r="E266" s="167"/>
      <c r="G266" s="200" t="s">
        <v>692</v>
      </c>
      <c r="H266" s="248"/>
      <c r="I266" s="200"/>
      <c r="J266" s="200" t="s">
        <v>188</v>
      </c>
      <c r="K266" s="200"/>
      <c r="L266" s="167" t="s">
        <v>701</v>
      </c>
      <c r="M266" s="157">
        <v>0</v>
      </c>
      <c r="N266" s="157">
        <v>0</v>
      </c>
      <c r="O266" s="157">
        <v>0</v>
      </c>
      <c r="P266" s="157">
        <v>0</v>
      </c>
      <c r="Q266" s="157">
        <f t="shared" si="18"/>
        <v>0</v>
      </c>
      <c r="R266" s="157">
        <f t="shared" si="19"/>
        <v>0</v>
      </c>
      <c r="S266" s="157" t="e">
        <f t="shared" si="20"/>
        <v>#DIV/0!</v>
      </c>
    </row>
    <row r="267" spans="1:19" ht="12" hidden="1" customHeight="1" x14ac:dyDescent="0.2">
      <c r="A267" s="167"/>
      <c r="B267" s="167"/>
      <c r="C267" s="194"/>
      <c r="D267" s="167"/>
      <c r="E267" s="167"/>
      <c r="G267" s="200"/>
      <c r="H267" s="248"/>
      <c r="I267" s="200"/>
      <c r="J267" s="200"/>
      <c r="K267" s="200"/>
      <c r="L267" s="167"/>
      <c r="M267" s="157">
        <v>0</v>
      </c>
      <c r="N267" s="157">
        <v>0</v>
      </c>
      <c r="Q267" s="157">
        <f t="shared" si="18"/>
        <v>0</v>
      </c>
      <c r="R267" s="157">
        <f t="shared" si="19"/>
        <v>0</v>
      </c>
      <c r="S267" s="157" t="e">
        <f t="shared" si="20"/>
        <v>#DIV/0!</v>
      </c>
    </row>
    <row r="268" spans="1:19" ht="12" hidden="1" customHeight="1" x14ac:dyDescent="0.2">
      <c r="A268" s="167"/>
      <c r="B268" s="167"/>
      <c r="C268" s="194"/>
      <c r="D268" s="167"/>
      <c r="E268" s="167"/>
      <c r="G268" s="199" t="s">
        <v>692</v>
      </c>
      <c r="H268" s="247"/>
      <c r="I268" s="199"/>
      <c r="J268" s="199" t="s">
        <v>197</v>
      </c>
      <c r="K268" s="199"/>
      <c r="L268" s="192" t="s">
        <v>325</v>
      </c>
      <c r="M268" s="157">
        <v>0</v>
      </c>
      <c r="N268" s="157">
        <v>0</v>
      </c>
      <c r="Q268" s="157">
        <f t="shared" si="18"/>
        <v>0</v>
      </c>
      <c r="R268" s="157">
        <f t="shared" si="19"/>
        <v>0</v>
      </c>
      <c r="S268" s="157" t="e">
        <f t="shared" si="20"/>
        <v>#DIV/0!</v>
      </c>
    </row>
    <row r="269" spans="1:19" ht="12" hidden="1" customHeight="1" x14ac:dyDescent="0.2">
      <c r="A269" s="167"/>
      <c r="B269" s="167"/>
      <c r="C269" s="194"/>
      <c r="D269" s="167"/>
      <c r="E269" s="167"/>
      <c r="G269" s="200" t="s">
        <v>692</v>
      </c>
      <c r="H269" s="248"/>
      <c r="I269" s="200"/>
      <c r="J269" s="200" t="s">
        <v>702</v>
      </c>
      <c r="K269" s="200"/>
      <c r="L269" s="167" t="s">
        <v>703</v>
      </c>
      <c r="M269" s="157">
        <v>0</v>
      </c>
      <c r="N269" s="157">
        <v>0</v>
      </c>
      <c r="Q269" s="157">
        <f t="shared" si="18"/>
        <v>0</v>
      </c>
      <c r="R269" s="157">
        <f t="shared" si="19"/>
        <v>0</v>
      </c>
      <c r="S269" s="157" t="e">
        <f t="shared" si="20"/>
        <v>#DIV/0!</v>
      </c>
    </row>
    <row r="270" spans="1:19" ht="12" hidden="1" customHeight="1" x14ac:dyDescent="0.2">
      <c r="A270" s="167"/>
      <c r="B270" s="167"/>
      <c r="C270" s="194"/>
      <c r="D270" s="167"/>
      <c r="E270" s="167"/>
      <c r="G270" s="200" t="s">
        <v>3</v>
      </c>
      <c r="H270" s="248"/>
      <c r="I270" s="200"/>
      <c r="J270" s="200"/>
      <c r="K270" s="200"/>
      <c r="L270" s="167"/>
      <c r="M270" s="157">
        <v>0</v>
      </c>
      <c r="N270" s="157">
        <v>0</v>
      </c>
      <c r="Q270" s="157">
        <f t="shared" si="18"/>
        <v>0</v>
      </c>
      <c r="R270" s="157">
        <f t="shared" si="19"/>
        <v>0</v>
      </c>
      <c r="S270" s="157" t="e">
        <f t="shared" si="20"/>
        <v>#DIV/0!</v>
      </c>
    </row>
    <row r="271" spans="1:19" ht="12" hidden="1" customHeight="1" x14ac:dyDescent="0.2">
      <c r="A271" s="167"/>
      <c r="B271" s="167"/>
      <c r="C271" s="194"/>
      <c r="D271" s="167"/>
      <c r="E271" s="167"/>
      <c r="G271" s="200" t="s">
        <v>3</v>
      </c>
      <c r="H271" s="248"/>
      <c r="I271" s="200"/>
      <c r="J271" s="199" t="s">
        <v>704</v>
      </c>
      <c r="K271" s="199"/>
      <c r="L271" s="192" t="s">
        <v>705</v>
      </c>
      <c r="M271" s="157">
        <v>0</v>
      </c>
      <c r="N271" s="157">
        <v>0</v>
      </c>
      <c r="Q271" s="157">
        <f t="shared" si="18"/>
        <v>0</v>
      </c>
      <c r="R271" s="157">
        <f t="shared" si="19"/>
        <v>0</v>
      </c>
      <c r="S271" s="157" t="e">
        <f t="shared" si="20"/>
        <v>#DIV/0!</v>
      </c>
    </row>
    <row r="272" spans="1:19" ht="12" hidden="1" customHeight="1" x14ac:dyDescent="0.2">
      <c r="A272" s="167"/>
      <c r="B272" s="167"/>
      <c r="C272" s="194" t="s">
        <v>706</v>
      </c>
      <c r="D272" s="167" t="s">
        <v>707</v>
      </c>
      <c r="E272" s="167"/>
      <c r="G272" s="200" t="s">
        <v>706</v>
      </c>
      <c r="H272" s="248"/>
      <c r="I272" s="200"/>
      <c r="J272" s="200" t="s">
        <v>708</v>
      </c>
      <c r="K272" s="200"/>
      <c r="L272" s="167" t="s">
        <v>707</v>
      </c>
      <c r="M272" s="157">
        <v>0</v>
      </c>
      <c r="N272" s="157">
        <v>0</v>
      </c>
      <c r="Q272" s="157">
        <f t="shared" si="18"/>
        <v>0</v>
      </c>
      <c r="R272" s="157">
        <f t="shared" si="19"/>
        <v>0</v>
      </c>
      <c r="S272" s="157" t="e">
        <f t="shared" si="20"/>
        <v>#DIV/0!</v>
      </c>
    </row>
    <row r="273" spans="1:19" ht="12" hidden="1" customHeight="1" x14ac:dyDescent="0.2">
      <c r="A273" s="167"/>
      <c r="B273" s="167"/>
      <c r="C273" s="194" t="s">
        <v>709</v>
      </c>
      <c r="D273" s="167" t="s">
        <v>192</v>
      </c>
      <c r="E273" s="167"/>
      <c r="G273" s="200" t="s">
        <v>709</v>
      </c>
      <c r="H273" s="248"/>
      <c r="I273" s="200"/>
      <c r="J273" s="200" t="s">
        <v>710</v>
      </c>
      <c r="K273" s="200"/>
      <c r="L273" s="167" t="s">
        <v>711</v>
      </c>
      <c r="M273" s="157">
        <v>0</v>
      </c>
      <c r="N273" s="157">
        <v>0</v>
      </c>
      <c r="Q273" s="157">
        <f t="shared" si="18"/>
        <v>0</v>
      </c>
      <c r="R273" s="157">
        <f t="shared" si="19"/>
        <v>0</v>
      </c>
      <c r="S273" s="157" t="e">
        <f t="shared" si="20"/>
        <v>#DIV/0!</v>
      </c>
    </row>
    <row r="274" spans="1:19" ht="12" hidden="1" customHeight="1" x14ac:dyDescent="0.2">
      <c r="A274" s="167"/>
      <c r="B274" s="167"/>
      <c r="C274" s="194"/>
      <c r="D274" s="167"/>
      <c r="E274" s="167"/>
      <c r="G274" s="200" t="s">
        <v>709</v>
      </c>
      <c r="H274" s="248"/>
      <c r="I274" s="200"/>
      <c r="J274" s="200" t="s">
        <v>712</v>
      </c>
      <c r="K274" s="200"/>
      <c r="L274" s="167" t="s">
        <v>713</v>
      </c>
      <c r="M274" s="157">
        <v>0</v>
      </c>
      <c r="N274" s="157">
        <v>0</v>
      </c>
      <c r="Q274" s="157">
        <f t="shared" si="18"/>
        <v>0</v>
      </c>
      <c r="R274" s="157">
        <f t="shared" si="19"/>
        <v>0</v>
      </c>
      <c r="S274" s="157" t="e">
        <f t="shared" si="20"/>
        <v>#DIV/0!</v>
      </c>
    </row>
    <row r="275" spans="1:19" ht="12" hidden="1" customHeight="1" x14ac:dyDescent="0.2">
      <c r="A275" s="167"/>
      <c r="B275" s="167"/>
      <c r="C275" s="194"/>
      <c r="D275" s="167"/>
      <c r="E275" s="167"/>
      <c r="G275" s="167"/>
      <c r="H275" s="245"/>
      <c r="I275" s="167"/>
      <c r="J275" s="167"/>
      <c r="K275" s="167"/>
      <c r="L275" s="167"/>
      <c r="M275" s="157">
        <v>0</v>
      </c>
      <c r="N275" s="157">
        <v>0</v>
      </c>
      <c r="Q275" s="157">
        <f t="shared" ref="Q275:Q338" si="21">+N275+O275</f>
        <v>0</v>
      </c>
      <c r="R275" s="157">
        <f t="shared" ref="R275:R338" si="22">+M275-P275-Q275</f>
        <v>0</v>
      </c>
      <c r="S275" s="157" t="e">
        <f t="shared" ref="S275:S338" si="23">+Q275/M275*100</f>
        <v>#DIV/0!</v>
      </c>
    </row>
    <row r="276" spans="1:19" ht="12" customHeight="1" x14ac:dyDescent="0.2">
      <c r="A276" s="167"/>
      <c r="B276" s="167"/>
      <c r="C276" s="194"/>
      <c r="D276" s="167"/>
      <c r="E276" s="167"/>
      <c r="G276" s="170" t="s">
        <v>3</v>
      </c>
      <c r="H276" s="248"/>
      <c r="I276" s="170"/>
      <c r="J276" s="199" t="s">
        <v>197</v>
      </c>
      <c r="K276" s="199"/>
      <c r="L276" s="192" t="s">
        <v>325</v>
      </c>
      <c r="M276" s="193">
        <f t="shared" ref="M276:P277" si="24">+M277</f>
        <v>183480093</v>
      </c>
      <c r="N276" s="193">
        <f t="shared" si="24"/>
        <v>267589.2</v>
      </c>
      <c r="O276" s="193">
        <f t="shared" si="24"/>
        <v>86005558.939999998</v>
      </c>
      <c r="P276" s="193">
        <f t="shared" si="24"/>
        <v>0</v>
      </c>
      <c r="Q276" s="193">
        <f t="shared" si="21"/>
        <v>86273148.140000001</v>
      </c>
      <c r="R276" s="193">
        <f t="shared" si="22"/>
        <v>97206944.859999999</v>
      </c>
      <c r="S276" s="193">
        <f t="shared" si="23"/>
        <v>47.020440598970048</v>
      </c>
    </row>
    <row r="277" spans="1:19" s="190" customFormat="1" ht="12" customHeight="1" x14ac:dyDescent="0.2">
      <c r="A277" s="187"/>
      <c r="B277" s="187"/>
      <c r="C277" s="188" t="s">
        <v>714</v>
      </c>
      <c r="D277" s="187" t="s">
        <v>715</v>
      </c>
      <c r="E277" s="188"/>
      <c r="F277" s="197"/>
      <c r="G277" s="221" t="s">
        <v>714</v>
      </c>
      <c r="H277" s="252">
        <f>+O277</f>
        <v>86005558.939999998</v>
      </c>
      <c r="I277" s="187"/>
      <c r="J277" s="187" t="s">
        <v>284</v>
      </c>
      <c r="K277" s="187"/>
      <c r="L277" s="187" t="s">
        <v>285</v>
      </c>
      <c r="M277" s="197">
        <f t="shared" si="24"/>
        <v>183480093</v>
      </c>
      <c r="N277" s="197">
        <f t="shared" si="24"/>
        <v>267589.2</v>
      </c>
      <c r="O277" s="197">
        <f t="shared" si="24"/>
        <v>86005558.939999998</v>
      </c>
      <c r="P277" s="197">
        <f t="shared" si="24"/>
        <v>0</v>
      </c>
      <c r="Q277" s="197">
        <f t="shared" si="21"/>
        <v>86273148.140000001</v>
      </c>
      <c r="R277" s="197">
        <f t="shared" si="22"/>
        <v>97206944.859999999</v>
      </c>
      <c r="S277" s="197">
        <f t="shared" si="23"/>
        <v>47.020440598970048</v>
      </c>
    </row>
    <row r="278" spans="1:19" ht="12" customHeight="1" x14ac:dyDescent="0.2">
      <c r="A278" s="167"/>
      <c r="B278" s="167"/>
      <c r="C278" s="194" t="s">
        <v>716</v>
      </c>
      <c r="D278" s="167" t="s">
        <v>717</v>
      </c>
      <c r="E278" s="167"/>
      <c r="G278" s="194" t="s">
        <v>716</v>
      </c>
      <c r="H278" s="245"/>
      <c r="I278" s="194"/>
      <c r="J278" s="200" t="s">
        <v>284</v>
      </c>
      <c r="K278" s="200"/>
      <c r="L278" s="167" t="s">
        <v>285</v>
      </c>
      <c r="M278" s="157">
        <f>+'PROGRAMA 03 CON PROYEC.'!F187</f>
        <v>183480093</v>
      </c>
      <c r="N278" s="157">
        <f>+'PROGRAMA 03 CON PROYEC.'!G187</f>
        <v>267589.2</v>
      </c>
      <c r="O278" s="157">
        <f>+'PROGRAMA 03 CON PROYEC.'!H187</f>
        <v>86005558.939999998</v>
      </c>
      <c r="P278" s="157">
        <f>+'PROGRAMA 03 CON PROYEC.'!I187</f>
        <v>0</v>
      </c>
      <c r="Q278" s="157">
        <f>+'PROGRAMA 03 CON PROYEC.'!J187</f>
        <v>86273148.140000001</v>
      </c>
      <c r="R278" s="157">
        <f t="shared" si="22"/>
        <v>97206944.859999999</v>
      </c>
      <c r="S278" s="157">
        <f t="shared" si="23"/>
        <v>47.020440598970048</v>
      </c>
    </row>
    <row r="279" spans="1:19" ht="12" hidden="1" customHeight="1" x14ac:dyDescent="0.2">
      <c r="A279" s="167"/>
      <c r="B279" s="167"/>
      <c r="C279" s="167"/>
      <c r="D279" s="167"/>
      <c r="E279" s="167"/>
      <c r="G279" s="194" t="s">
        <v>716</v>
      </c>
      <c r="H279" s="245"/>
      <c r="I279" s="194"/>
      <c r="J279" s="200" t="s">
        <v>718</v>
      </c>
      <c r="K279" s="200"/>
      <c r="L279" s="167" t="s">
        <v>719</v>
      </c>
      <c r="M279" s="157">
        <v>0</v>
      </c>
      <c r="N279" s="157">
        <v>0</v>
      </c>
      <c r="Q279" s="157">
        <f t="shared" si="21"/>
        <v>0</v>
      </c>
      <c r="R279" s="157">
        <f t="shared" si="22"/>
        <v>0</v>
      </c>
      <c r="S279" s="157" t="e">
        <f t="shared" si="23"/>
        <v>#DIV/0!</v>
      </c>
    </row>
    <row r="280" spans="1:19" ht="12" hidden="1" customHeight="1" x14ac:dyDescent="0.2">
      <c r="A280" s="167"/>
      <c r="B280" s="167"/>
      <c r="C280" s="167"/>
      <c r="D280" s="167"/>
      <c r="E280" s="167"/>
      <c r="G280" s="170"/>
      <c r="H280" s="248"/>
      <c r="I280" s="170"/>
      <c r="J280" s="200"/>
      <c r="K280" s="200"/>
      <c r="L280" s="167"/>
      <c r="M280" s="157">
        <v>0</v>
      </c>
      <c r="N280" s="157">
        <v>0</v>
      </c>
      <c r="Q280" s="157">
        <f t="shared" si="21"/>
        <v>0</v>
      </c>
      <c r="R280" s="157">
        <f t="shared" si="22"/>
        <v>0</v>
      </c>
      <c r="S280" s="157" t="e">
        <f t="shared" si="23"/>
        <v>#DIV/0!</v>
      </c>
    </row>
    <row r="281" spans="1:19" ht="12" hidden="1" customHeight="1" x14ac:dyDescent="0.2">
      <c r="A281" s="167"/>
      <c r="B281" s="167"/>
      <c r="C281" s="167"/>
      <c r="D281" s="167"/>
      <c r="E281" s="167"/>
      <c r="G281" s="170"/>
      <c r="H281" s="248"/>
      <c r="I281" s="170"/>
      <c r="J281" s="200"/>
      <c r="K281" s="200"/>
      <c r="L281" s="167"/>
      <c r="M281" s="157">
        <v>0</v>
      </c>
      <c r="N281" s="157">
        <v>0</v>
      </c>
      <c r="Q281" s="157">
        <f t="shared" si="21"/>
        <v>0</v>
      </c>
      <c r="R281" s="157">
        <f t="shared" si="22"/>
        <v>0</v>
      </c>
      <c r="S281" s="157" t="e">
        <f t="shared" si="23"/>
        <v>#DIV/0!</v>
      </c>
    </row>
    <row r="282" spans="1:19" ht="12" hidden="1" customHeight="1" x14ac:dyDescent="0.2">
      <c r="A282" s="167"/>
      <c r="B282" s="195" t="s">
        <v>720</v>
      </c>
      <c r="C282" s="201" t="s">
        <v>721</v>
      </c>
      <c r="D282" s="167"/>
      <c r="E282" s="167"/>
      <c r="G282" s="199" t="s">
        <v>720</v>
      </c>
      <c r="H282" s="247"/>
      <c r="I282" s="199"/>
      <c r="J282" s="199">
        <v>7</v>
      </c>
      <c r="K282" s="199"/>
      <c r="L282" s="209" t="s">
        <v>721</v>
      </c>
      <c r="M282" s="157">
        <v>0</v>
      </c>
      <c r="N282" s="157">
        <v>0</v>
      </c>
      <c r="Q282" s="157">
        <f t="shared" si="21"/>
        <v>0</v>
      </c>
      <c r="R282" s="157">
        <f t="shared" si="22"/>
        <v>0</v>
      </c>
      <c r="S282" s="157" t="e">
        <f t="shared" si="23"/>
        <v>#DIV/0!</v>
      </c>
    </row>
    <row r="283" spans="1:19" ht="12" hidden="1" customHeight="1" x14ac:dyDescent="0.2">
      <c r="A283" s="167"/>
      <c r="B283" s="167"/>
      <c r="C283" s="167"/>
      <c r="D283" s="167"/>
      <c r="E283" s="167"/>
      <c r="G283" s="170"/>
      <c r="H283" s="248"/>
      <c r="I283" s="170"/>
      <c r="J283" s="200"/>
      <c r="K283" s="200"/>
      <c r="L283" s="170"/>
      <c r="M283" s="157">
        <v>0</v>
      </c>
      <c r="N283" s="157">
        <v>0</v>
      </c>
      <c r="Q283" s="157">
        <f t="shared" si="21"/>
        <v>0</v>
      </c>
      <c r="R283" s="157">
        <f t="shared" si="22"/>
        <v>0</v>
      </c>
      <c r="S283" s="157" t="e">
        <f t="shared" si="23"/>
        <v>#DIV/0!</v>
      </c>
    </row>
    <row r="284" spans="1:19" ht="12" hidden="1" customHeight="1" x14ac:dyDescent="0.2">
      <c r="A284" s="167"/>
      <c r="B284" s="167"/>
      <c r="C284" s="194" t="s">
        <v>722</v>
      </c>
      <c r="D284" s="167" t="s">
        <v>723</v>
      </c>
      <c r="E284" s="167"/>
      <c r="G284" s="199" t="s">
        <v>722</v>
      </c>
      <c r="H284" s="247"/>
      <c r="I284" s="199"/>
      <c r="J284" s="199" t="s">
        <v>724</v>
      </c>
      <c r="K284" s="199"/>
      <c r="L284" s="192" t="s">
        <v>725</v>
      </c>
      <c r="M284" s="157">
        <v>0</v>
      </c>
      <c r="N284" s="157">
        <v>0</v>
      </c>
      <c r="Q284" s="157">
        <f t="shared" si="21"/>
        <v>0</v>
      </c>
      <c r="R284" s="157">
        <f t="shared" si="22"/>
        <v>0</v>
      </c>
      <c r="S284" s="157" t="e">
        <f t="shared" si="23"/>
        <v>#DIV/0!</v>
      </c>
    </row>
    <row r="285" spans="1:19" ht="12" hidden="1" customHeight="1" x14ac:dyDescent="0.2">
      <c r="A285" s="167"/>
      <c r="B285" s="167"/>
      <c r="C285" s="194"/>
      <c r="D285" s="167"/>
      <c r="E285" s="167"/>
      <c r="G285" s="200" t="s">
        <v>722</v>
      </c>
      <c r="H285" s="248"/>
      <c r="I285" s="200"/>
      <c r="J285" s="200" t="s">
        <v>726</v>
      </c>
      <c r="K285" s="200"/>
      <c r="L285" s="170" t="s">
        <v>727</v>
      </c>
      <c r="M285" s="157">
        <v>0</v>
      </c>
      <c r="N285" s="157">
        <v>0</v>
      </c>
      <c r="Q285" s="157">
        <f t="shared" si="21"/>
        <v>0</v>
      </c>
      <c r="R285" s="157">
        <f t="shared" si="22"/>
        <v>0</v>
      </c>
      <c r="S285" s="157" t="e">
        <f t="shared" si="23"/>
        <v>#DIV/0!</v>
      </c>
    </row>
    <row r="286" spans="1:19" ht="12" hidden="1" customHeight="1" x14ac:dyDescent="0.2">
      <c r="A286" s="167"/>
      <c r="B286" s="167"/>
      <c r="C286" s="194"/>
      <c r="D286" s="167"/>
      <c r="E286" s="167"/>
      <c r="G286" s="200" t="s">
        <v>722</v>
      </c>
      <c r="H286" s="248"/>
      <c r="I286" s="200"/>
      <c r="J286" s="200" t="s">
        <v>728</v>
      </c>
      <c r="K286" s="200"/>
      <c r="L286" s="170" t="s">
        <v>729</v>
      </c>
      <c r="M286" s="157">
        <v>0</v>
      </c>
      <c r="N286" s="157">
        <v>0</v>
      </c>
      <c r="Q286" s="157">
        <f t="shared" si="21"/>
        <v>0</v>
      </c>
      <c r="R286" s="157">
        <f t="shared" si="22"/>
        <v>0</v>
      </c>
      <c r="S286" s="157" t="e">
        <f t="shared" si="23"/>
        <v>#DIV/0!</v>
      </c>
    </row>
    <row r="287" spans="1:19" ht="12" hidden="1" customHeight="1" x14ac:dyDescent="0.2">
      <c r="A287" s="167"/>
      <c r="B287" s="167"/>
      <c r="C287" s="194"/>
      <c r="D287" s="167"/>
      <c r="E287" s="167"/>
      <c r="G287" s="200" t="s">
        <v>722</v>
      </c>
      <c r="H287" s="248"/>
      <c r="I287" s="200"/>
      <c r="J287" s="200" t="s">
        <v>730</v>
      </c>
      <c r="K287" s="200"/>
      <c r="L287" s="170" t="s">
        <v>731</v>
      </c>
      <c r="M287" s="157">
        <v>0</v>
      </c>
      <c r="N287" s="157">
        <v>0</v>
      </c>
      <c r="Q287" s="157">
        <f t="shared" si="21"/>
        <v>0</v>
      </c>
      <c r="R287" s="157">
        <f t="shared" si="22"/>
        <v>0</v>
      </c>
      <c r="S287" s="157" t="e">
        <f t="shared" si="23"/>
        <v>#DIV/0!</v>
      </c>
    </row>
    <row r="288" spans="1:19" ht="12" hidden="1" customHeight="1" x14ac:dyDescent="0.2">
      <c r="A288" s="167"/>
      <c r="B288" s="167"/>
      <c r="C288" s="194"/>
      <c r="D288" s="167"/>
      <c r="E288" s="167"/>
      <c r="G288" s="200" t="s">
        <v>722</v>
      </c>
      <c r="H288" s="248"/>
      <c r="I288" s="200"/>
      <c r="J288" s="200" t="s">
        <v>732</v>
      </c>
      <c r="K288" s="200"/>
      <c r="L288" s="170" t="s">
        <v>733</v>
      </c>
      <c r="M288" s="157">
        <v>0</v>
      </c>
      <c r="N288" s="157">
        <v>0</v>
      </c>
      <c r="Q288" s="157">
        <f t="shared" si="21"/>
        <v>0</v>
      </c>
      <c r="R288" s="157">
        <f t="shared" si="22"/>
        <v>0</v>
      </c>
      <c r="S288" s="157" t="e">
        <f t="shared" si="23"/>
        <v>#DIV/0!</v>
      </c>
    </row>
    <row r="289" spans="1:19" ht="12" hidden="1" customHeight="1" x14ac:dyDescent="0.2">
      <c r="A289" s="167"/>
      <c r="B289" s="167"/>
      <c r="C289" s="194"/>
      <c r="D289" s="167"/>
      <c r="E289" s="167"/>
      <c r="G289" s="200" t="s">
        <v>722</v>
      </c>
      <c r="H289" s="248"/>
      <c r="I289" s="200"/>
      <c r="J289" s="200" t="s">
        <v>734</v>
      </c>
      <c r="K289" s="200"/>
      <c r="L289" s="170" t="s">
        <v>735</v>
      </c>
      <c r="M289" s="157">
        <v>0</v>
      </c>
      <c r="N289" s="157">
        <v>0</v>
      </c>
      <c r="Q289" s="157">
        <f t="shared" si="21"/>
        <v>0</v>
      </c>
      <c r="R289" s="157">
        <f t="shared" si="22"/>
        <v>0</v>
      </c>
      <c r="S289" s="157" t="e">
        <f t="shared" si="23"/>
        <v>#DIV/0!</v>
      </c>
    </row>
    <row r="290" spans="1:19" ht="12" hidden="1" customHeight="1" x14ac:dyDescent="0.2">
      <c r="A290" s="167"/>
      <c r="B290" s="167"/>
      <c r="C290" s="194"/>
      <c r="D290" s="167"/>
      <c r="E290" s="167"/>
      <c r="G290" s="200" t="s">
        <v>722</v>
      </c>
      <c r="H290" s="248"/>
      <c r="I290" s="200"/>
      <c r="J290" s="200" t="s">
        <v>736</v>
      </c>
      <c r="K290" s="200"/>
      <c r="L290" s="170" t="s">
        <v>737</v>
      </c>
      <c r="M290" s="157">
        <v>0</v>
      </c>
      <c r="N290" s="157">
        <v>0</v>
      </c>
      <c r="Q290" s="157">
        <f t="shared" si="21"/>
        <v>0</v>
      </c>
      <c r="R290" s="157">
        <f t="shared" si="22"/>
        <v>0</v>
      </c>
      <c r="S290" s="157" t="e">
        <f t="shared" si="23"/>
        <v>#DIV/0!</v>
      </c>
    </row>
    <row r="291" spans="1:19" ht="12" hidden="1" customHeight="1" x14ac:dyDescent="0.2">
      <c r="A291" s="167"/>
      <c r="B291" s="167"/>
      <c r="C291" s="194"/>
      <c r="D291" s="167"/>
      <c r="E291" s="167"/>
      <c r="G291" s="200" t="s">
        <v>722</v>
      </c>
      <c r="H291" s="248"/>
      <c r="I291" s="200"/>
      <c r="J291" s="200" t="s">
        <v>738</v>
      </c>
      <c r="K291" s="200"/>
      <c r="L291" s="170" t="s">
        <v>739</v>
      </c>
      <c r="M291" s="157">
        <v>0</v>
      </c>
      <c r="N291" s="157">
        <v>0</v>
      </c>
      <c r="Q291" s="157">
        <f t="shared" si="21"/>
        <v>0</v>
      </c>
      <c r="R291" s="157">
        <f t="shared" si="22"/>
        <v>0</v>
      </c>
      <c r="S291" s="157" t="e">
        <f t="shared" si="23"/>
        <v>#DIV/0!</v>
      </c>
    </row>
    <row r="292" spans="1:19" s="167" customFormat="1" ht="12" hidden="1" customHeight="1" x14ac:dyDescent="0.2">
      <c r="C292" s="194"/>
      <c r="F292" s="157"/>
      <c r="G292" s="170"/>
      <c r="H292" s="248"/>
      <c r="I292" s="170"/>
      <c r="J292" s="200"/>
      <c r="K292" s="200"/>
      <c r="L292" s="170"/>
      <c r="M292" s="157">
        <v>0</v>
      </c>
      <c r="N292" s="157">
        <v>0</v>
      </c>
      <c r="O292" s="157"/>
      <c r="P292" s="157"/>
      <c r="Q292" s="157">
        <f t="shared" si="21"/>
        <v>0</v>
      </c>
      <c r="R292" s="157">
        <f t="shared" si="22"/>
        <v>0</v>
      </c>
      <c r="S292" s="157" t="e">
        <f t="shared" si="23"/>
        <v>#DIV/0!</v>
      </c>
    </row>
    <row r="293" spans="1:19" ht="12" hidden="1" customHeight="1" x14ac:dyDescent="0.2">
      <c r="A293" s="167"/>
      <c r="B293" s="167"/>
      <c r="C293" s="194" t="s">
        <v>740</v>
      </c>
      <c r="D293" s="167" t="s">
        <v>741</v>
      </c>
      <c r="E293" s="167"/>
      <c r="G293" s="195" t="s">
        <v>740</v>
      </c>
      <c r="H293" s="246"/>
      <c r="I293" s="195"/>
      <c r="J293" s="199" t="s">
        <v>742</v>
      </c>
      <c r="K293" s="199"/>
      <c r="L293" s="192" t="s">
        <v>743</v>
      </c>
      <c r="M293" s="157">
        <v>0</v>
      </c>
      <c r="N293" s="157">
        <v>0</v>
      </c>
      <c r="Q293" s="157">
        <f t="shared" si="21"/>
        <v>0</v>
      </c>
      <c r="R293" s="157">
        <f t="shared" si="22"/>
        <v>0</v>
      </c>
      <c r="S293" s="157" t="e">
        <f t="shared" si="23"/>
        <v>#DIV/0!</v>
      </c>
    </row>
    <row r="294" spans="1:19" ht="12" hidden="1" customHeight="1" x14ac:dyDescent="0.2">
      <c r="A294" s="167"/>
      <c r="B294" s="167"/>
      <c r="C294" s="194"/>
      <c r="D294" s="167" t="s">
        <v>3</v>
      </c>
      <c r="E294" s="167"/>
      <c r="G294" s="194" t="s">
        <v>740</v>
      </c>
      <c r="H294" s="245"/>
      <c r="I294" s="194"/>
      <c r="J294" s="200" t="s">
        <v>744</v>
      </c>
      <c r="K294" s="200"/>
      <c r="L294" s="170" t="s">
        <v>745</v>
      </c>
      <c r="M294" s="157">
        <v>0</v>
      </c>
      <c r="N294" s="157">
        <v>0</v>
      </c>
      <c r="Q294" s="157">
        <f t="shared" si="21"/>
        <v>0</v>
      </c>
      <c r="R294" s="157">
        <f t="shared" si="22"/>
        <v>0</v>
      </c>
      <c r="S294" s="157" t="e">
        <f t="shared" si="23"/>
        <v>#DIV/0!</v>
      </c>
    </row>
    <row r="295" spans="1:19" ht="12" hidden="1" customHeight="1" x14ac:dyDescent="0.2">
      <c r="A295" s="167"/>
      <c r="B295" s="167"/>
      <c r="C295" s="194"/>
      <c r="D295" s="167"/>
      <c r="E295" s="167"/>
      <c r="G295" s="194" t="s">
        <v>740</v>
      </c>
      <c r="H295" s="245"/>
      <c r="I295" s="194"/>
      <c r="J295" s="199" t="s">
        <v>746</v>
      </c>
      <c r="K295" s="199"/>
      <c r="L295" s="192" t="s">
        <v>747</v>
      </c>
      <c r="M295" s="157">
        <v>0</v>
      </c>
      <c r="N295" s="157">
        <v>0</v>
      </c>
      <c r="Q295" s="157">
        <f t="shared" si="21"/>
        <v>0</v>
      </c>
      <c r="R295" s="157">
        <f t="shared" si="22"/>
        <v>0</v>
      </c>
      <c r="S295" s="157" t="e">
        <f t="shared" si="23"/>
        <v>#DIV/0!</v>
      </c>
    </row>
    <row r="296" spans="1:19" ht="12" hidden="1" customHeight="1" x14ac:dyDescent="0.2">
      <c r="A296" s="167"/>
      <c r="B296" s="167"/>
      <c r="C296" s="194"/>
      <c r="D296" s="167"/>
      <c r="E296" s="167"/>
      <c r="F296" s="168"/>
      <c r="G296" s="194" t="s">
        <v>740</v>
      </c>
      <c r="H296" s="245"/>
      <c r="I296" s="194"/>
      <c r="J296" s="200" t="s">
        <v>748</v>
      </c>
      <c r="K296" s="200"/>
      <c r="L296" s="170" t="s">
        <v>749</v>
      </c>
      <c r="M296" s="157">
        <v>0</v>
      </c>
      <c r="N296" s="157">
        <v>0</v>
      </c>
      <c r="Q296" s="157">
        <f t="shared" si="21"/>
        <v>0</v>
      </c>
      <c r="R296" s="157">
        <f t="shared" si="22"/>
        <v>0</v>
      </c>
      <c r="S296" s="157" t="e">
        <f t="shared" si="23"/>
        <v>#DIV/0!</v>
      </c>
    </row>
    <row r="297" spans="1:19" ht="12" hidden="1" customHeight="1" x14ac:dyDescent="0.2">
      <c r="A297" s="167"/>
      <c r="B297" s="167"/>
      <c r="C297" s="194"/>
      <c r="D297" s="167"/>
      <c r="E297" s="167"/>
      <c r="F297" s="168"/>
      <c r="G297" s="194" t="s">
        <v>740</v>
      </c>
      <c r="H297" s="245"/>
      <c r="I297" s="194"/>
      <c r="J297" s="200" t="s">
        <v>750</v>
      </c>
      <c r="K297" s="200"/>
      <c r="L297" s="170" t="s">
        <v>751</v>
      </c>
      <c r="M297" s="157">
        <v>0</v>
      </c>
      <c r="N297" s="157">
        <v>0</v>
      </c>
      <c r="Q297" s="157">
        <f t="shared" si="21"/>
        <v>0</v>
      </c>
      <c r="R297" s="157">
        <f t="shared" si="22"/>
        <v>0</v>
      </c>
      <c r="S297" s="157" t="e">
        <f t="shared" si="23"/>
        <v>#DIV/0!</v>
      </c>
    </row>
    <row r="298" spans="1:19" ht="12" hidden="1" customHeight="1" x14ac:dyDescent="0.2">
      <c r="A298" s="167"/>
      <c r="B298" s="167"/>
      <c r="C298" s="194"/>
      <c r="D298" s="167"/>
      <c r="E298" s="167"/>
      <c r="G298" s="194" t="s">
        <v>740</v>
      </c>
      <c r="H298" s="245"/>
      <c r="I298" s="194"/>
      <c r="J298" s="200" t="s">
        <v>752</v>
      </c>
      <c r="K298" s="200"/>
      <c r="L298" s="170" t="s">
        <v>753</v>
      </c>
      <c r="M298" s="157">
        <v>0</v>
      </c>
      <c r="N298" s="157">
        <v>0</v>
      </c>
      <c r="Q298" s="157">
        <f t="shared" si="21"/>
        <v>0</v>
      </c>
      <c r="R298" s="157">
        <f t="shared" si="22"/>
        <v>0</v>
      </c>
      <c r="S298" s="157" t="e">
        <f t="shared" si="23"/>
        <v>#DIV/0!</v>
      </c>
    </row>
    <row r="299" spans="1:19" ht="12" hidden="1" customHeight="1" x14ac:dyDescent="0.2">
      <c r="A299" s="167"/>
      <c r="B299" s="167"/>
      <c r="C299" s="194"/>
      <c r="D299" s="167" t="s">
        <v>3</v>
      </c>
      <c r="E299" s="167"/>
      <c r="G299" s="194" t="s">
        <v>740</v>
      </c>
      <c r="H299" s="245"/>
      <c r="I299" s="194"/>
      <c r="J299" s="200" t="s">
        <v>754</v>
      </c>
      <c r="K299" s="200"/>
      <c r="L299" s="170" t="s">
        <v>755</v>
      </c>
      <c r="M299" s="157">
        <v>0</v>
      </c>
      <c r="N299" s="157">
        <v>0</v>
      </c>
      <c r="Q299" s="157">
        <f t="shared" si="21"/>
        <v>0</v>
      </c>
      <c r="R299" s="157">
        <f t="shared" si="22"/>
        <v>0</v>
      </c>
      <c r="S299" s="157" t="e">
        <f t="shared" si="23"/>
        <v>#DIV/0!</v>
      </c>
    </row>
    <row r="300" spans="1:19" ht="12" hidden="1" customHeight="1" x14ac:dyDescent="0.2">
      <c r="A300" s="167"/>
      <c r="B300" s="167"/>
      <c r="C300" s="194"/>
      <c r="D300" s="167"/>
      <c r="E300" s="167"/>
      <c r="G300" s="194" t="s">
        <v>740</v>
      </c>
      <c r="H300" s="245"/>
      <c r="I300" s="194"/>
      <c r="J300" s="199" t="s">
        <v>756</v>
      </c>
      <c r="K300" s="199"/>
      <c r="L300" s="192" t="s">
        <v>757</v>
      </c>
      <c r="M300" s="157">
        <v>0</v>
      </c>
      <c r="N300" s="157">
        <v>0</v>
      </c>
      <c r="Q300" s="157">
        <f t="shared" si="21"/>
        <v>0</v>
      </c>
      <c r="R300" s="157">
        <f t="shared" si="22"/>
        <v>0</v>
      </c>
      <c r="S300" s="157" t="e">
        <f t="shared" si="23"/>
        <v>#DIV/0!</v>
      </c>
    </row>
    <row r="301" spans="1:19" ht="12" hidden="1" customHeight="1" x14ac:dyDescent="0.2">
      <c r="A301" s="201" t="s">
        <v>3</v>
      </c>
      <c r="B301" s="167"/>
      <c r="C301" s="194"/>
      <c r="D301" s="167"/>
      <c r="E301" s="167"/>
      <c r="G301" s="194" t="s">
        <v>740</v>
      </c>
      <c r="H301" s="245"/>
      <c r="I301" s="194"/>
      <c r="J301" s="200" t="s">
        <v>758</v>
      </c>
      <c r="K301" s="200"/>
      <c r="L301" s="170" t="s">
        <v>759</v>
      </c>
      <c r="M301" s="157">
        <v>0</v>
      </c>
      <c r="N301" s="157">
        <v>0</v>
      </c>
      <c r="Q301" s="157">
        <f t="shared" si="21"/>
        <v>0</v>
      </c>
      <c r="R301" s="157">
        <f t="shared" si="22"/>
        <v>0</v>
      </c>
      <c r="S301" s="157" t="e">
        <f t="shared" si="23"/>
        <v>#DIV/0!</v>
      </c>
    </row>
    <row r="302" spans="1:19" ht="12" hidden="1" customHeight="1" x14ac:dyDescent="0.2">
      <c r="A302" s="167"/>
      <c r="B302" s="167"/>
      <c r="C302" s="194"/>
      <c r="D302" s="167"/>
      <c r="E302" s="167"/>
      <c r="G302" s="170"/>
      <c r="H302" s="248"/>
      <c r="I302" s="170"/>
      <c r="J302" s="200"/>
      <c r="K302" s="200"/>
      <c r="L302" s="170"/>
      <c r="M302" s="157">
        <v>0</v>
      </c>
      <c r="N302" s="157">
        <v>0</v>
      </c>
      <c r="Q302" s="157">
        <f t="shared" si="21"/>
        <v>0</v>
      </c>
      <c r="R302" s="157">
        <f t="shared" si="22"/>
        <v>0</v>
      </c>
      <c r="S302" s="157" t="e">
        <f t="shared" si="23"/>
        <v>#DIV/0!</v>
      </c>
    </row>
    <row r="303" spans="1:19" ht="12" hidden="1" customHeight="1" x14ac:dyDescent="0.2">
      <c r="G303" s="181"/>
      <c r="H303" s="224"/>
      <c r="I303" s="181"/>
      <c r="J303" s="181"/>
      <c r="K303" s="181"/>
      <c r="M303" s="157">
        <v>0</v>
      </c>
      <c r="N303" s="157">
        <v>0</v>
      </c>
      <c r="Q303" s="157">
        <f t="shared" si="21"/>
        <v>0</v>
      </c>
      <c r="R303" s="157">
        <f t="shared" si="22"/>
        <v>0</v>
      </c>
      <c r="S303" s="157" t="e">
        <f t="shared" si="23"/>
        <v>#DIV/0!</v>
      </c>
    </row>
    <row r="304" spans="1:19" ht="12" hidden="1" customHeight="1" thickBot="1" x14ac:dyDescent="0.25">
      <c r="A304" s="204"/>
      <c r="B304" s="204"/>
      <c r="C304" s="204"/>
      <c r="D304" s="204"/>
      <c r="E304" s="204"/>
      <c r="F304" s="205"/>
      <c r="G304" s="207"/>
      <c r="H304" s="257"/>
      <c r="I304" s="207"/>
      <c r="J304" s="206"/>
      <c r="K304" s="206"/>
      <c r="L304" s="222"/>
      <c r="M304" s="157">
        <v>0</v>
      </c>
      <c r="N304" s="157">
        <v>0</v>
      </c>
      <c r="Q304" s="157">
        <f t="shared" si="21"/>
        <v>0</v>
      </c>
      <c r="R304" s="157">
        <f t="shared" si="22"/>
        <v>0</v>
      </c>
      <c r="S304" s="157" t="e">
        <f t="shared" si="23"/>
        <v>#DIV/0!</v>
      </c>
    </row>
    <row r="305" spans="1:19" ht="12" hidden="1" customHeight="1" x14ac:dyDescent="0.2">
      <c r="A305" s="167"/>
      <c r="B305" s="167"/>
      <c r="C305" s="167"/>
      <c r="D305" s="167"/>
      <c r="E305" s="167"/>
      <c r="F305" s="168"/>
      <c r="G305" s="194"/>
      <c r="H305" s="245"/>
      <c r="I305" s="194"/>
      <c r="J305" s="200"/>
      <c r="K305" s="200"/>
      <c r="L305" s="170"/>
      <c r="M305" s="157">
        <v>0</v>
      </c>
      <c r="N305" s="157">
        <v>0</v>
      </c>
      <c r="Q305" s="157">
        <f t="shared" si="21"/>
        <v>0</v>
      </c>
      <c r="R305" s="157">
        <f t="shared" si="22"/>
        <v>0</v>
      </c>
      <c r="S305" s="157" t="e">
        <f t="shared" si="23"/>
        <v>#DIV/0!</v>
      </c>
    </row>
    <row r="306" spans="1:19" ht="12" hidden="1" customHeight="1" x14ac:dyDescent="0.2">
      <c r="A306" s="167"/>
      <c r="B306" s="167"/>
      <c r="C306" s="194" t="s">
        <v>760</v>
      </c>
      <c r="D306" s="167" t="s">
        <v>761</v>
      </c>
      <c r="E306" s="167"/>
      <c r="G306" s="195" t="s">
        <v>760</v>
      </c>
      <c r="H306" s="246"/>
      <c r="I306" s="195"/>
      <c r="J306" s="199" t="s">
        <v>762</v>
      </c>
      <c r="K306" s="199"/>
      <c r="L306" s="192" t="s">
        <v>763</v>
      </c>
      <c r="M306" s="157">
        <v>0</v>
      </c>
      <c r="N306" s="157">
        <v>0</v>
      </c>
      <c r="Q306" s="157">
        <f t="shared" si="21"/>
        <v>0</v>
      </c>
      <c r="R306" s="157">
        <f t="shared" si="22"/>
        <v>0</v>
      </c>
      <c r="S306" s="157" t="e">
        <f t="shared" si="23"/>
        <v>#DIV/0!</v>
      </c>
    </row>
    <row r="307" spans="1:19" ht="12" hidden="1" customHeight="1" x14ac:dyDescent="0.2">
      <c r="A307" s="167"/>
      <c r="B307" s="167"/>
      <c r="C307" s="167"/>
      <c r="D307" s="167"/>
      <c r="E307" s="167"/>
      <c r="F307" s="168"/>
      <c r="G307" s="194" t="s">
        <v>760</v>
      </c>
      <c r="H307" s="245"/>
      <c r="I307" s="194"/>
      <c r="J307" s="200" t="s">
        <v>764</v>
      </c>
      <c r="K307" s="200"/>
      <c r="L307" s="170" t="s">
        <v>765</v>
      </c>
      <c r="M307" s="157">
        <v>0</v>
      </c>
      <c r="N307" s="157">
        <v>0</v>
      </c>
      <c r="Q307" s="157">
        <f t="shared" si="21"/>
        <v>0</v>
      </c>
      <c r="R307" s="157">
        <f t="shared" si="22"/>
        <v>0</v>
      </c>
      <c r="S307" s="157" t="e">
        <f t="shared" si="23"/>
        <v>#DIV/0!</v>
      </c>
    </row>
    <row r="308" spans="1:19" ht="12" hidden="1" customHeight="1" x14ac:dyDescent="0.2">
      <c r="A308" s="167"/>
      <c r="B308" s="167"/>
      <c r="C308" s="167"/>
      <c r="D308" s="167"/>
      <c r="E308" s="167"/>
      <c r="G308" s="194" t="s">
        <v>760</v>
      </c>
      <c r="H308" s="245"/>
      <c r="I308" s="194"/>
      <c r="J308" s="200" t="s">
        <v>766</v>
      </c>
      <c r="K308" s="200"/>
      <c r="L308" s="170" t="s">
        <v>767</v>
      </c>
      <c r="M308" s="157">
        <v>0</v>
      </c>
      <c r="N308" s="157">
        <v>0</v>
      </c>
      <c r="Q308" s="157">
        <f t="shared" si="21"/>
        <v>0</v>
      </c>
      <c r="R308" s="157">
        <f t="shared" si="22"/>
        <v>0</v>
      </c>
      <c r="S308" s="157" t="e">
        <f t="shared" si="23"/>
        <v>#DIV/0!</v>
      </c>
    </row>
    <row r="309" spans="1:19" ht="12" hidden="1" customHeight="1" x14ac:dyDescent="0.2">
      <c r="A309" s="167"/>
      <c r="B309" s="167"/>
      <c r="C309" s="167"/>
      <c r="D309" s="167"/>
      <c r="E309" s="167"/>
      <c r="G309" s="208"/>
      <c r="H309" s="247"/>
      <c r="I309" s="208"/>
      <c r="J309" s="199"/>
      <c r="K309" s="199"/>
      <c r="L309" s="167"/>
      <c r="M309" s="157">
        <v>0</v>
      </c>
      <c r="N309" s="157">
        <v>0</v>
      </c>
      <c r="Q309" s="157">
        <f t="shared" si="21"/>
        <v>0</v>
      </c>
      <c r="R309" s="157">
        <f t="shared" si="22"/>
        <v>0</v>
      </c>
      <c r="S309" s="157" t="e">
        <f t="shared" si="23"/>
        <v>#DIV/0!</v>
      </c>
    </row>
    <row r="310" spans="1:19" ht="12" hidden="1" customHeight="1" x14ac:dyDescent="0.2">
      <c r="A310" s="167"/>
      <c r="B310" s="167"/>
      <c r="C310" s="167"/>
      <c r="D310" s="201"/>
      <c r="E310" s="201"/>
      <c r="G310" s="170"/>
      <c r="H310" s="248"/>
      <c r="I310" s="170"/>
      <c r="J310" s="200"/>
      <c r="K310" s="200"/>
      <c r="L310" s="170"/>
      <c r="M310" s="157">
        <v>0</v>
      </c>
      <c r="N310" s="157">
        <v>0</v>
      </c>
      <c r="Q310" s="157">
        <f t="shared" si="21"/>
        <v>0</v>
      </c>
      <c r="R310" s="157">
        <f t="shared" si="22"/>
        <v>0</v>
      </c>
      <c r="S310" s="157" t="e">
        <f t="shared" si="23"/>
        <v>#DIV/0!</v>
      </c>
    </row>
    <row r="311" spans="1:19" ht="12" hidden="1" customHeight="1" x14ac:dyDescent="0.2">
      <c r="A311" s="195">
        <v>3</v>
      </c>
      <c r="B311" s="201" t="s">
        <v>768</v>
      </c>
      <c r="C311" s="167"/>
      <c r="D311" s="201"/>
      <c r="E311" s="201"/>
      <c r="G311" s="208">
        <v>3</v>
      </c>
      <c r="H311" s="247"/>
      <c r="I311" s="208"/>
      <c r="J311" s="199">
        <v>4</v>
      </c>
      <c r="K311" s="199"/>
      <c r="L311" s="209" t="s">
        <v>769</v>
      </c>
      <c r="M311" s="157">
        <v>0</v>
      </c>
      <c r="N311" s="157">
        <v>0</v>
      </c>
      <c r="Q311" s="157">
        <f t="shared" si="21"/>
        <v>0</v>
      </c>
      <c r="R311" s="157">
        <f t="shared" si="22"/>
        <v>0</v>
      </c>
      <c r="S311" s="157" t="e">
        <f t="shared" si="23"/>
        <v>#DIV/0!</v>
      </c>
    </row>
    <row r="312" spans="1:19" ht="12" hidden="1" customHeight="1" x14ac:dyDescent="0.2">
      <c r="A312" s="167"/>
      <c r="B312" s="201" t="s">
        <v>3</v>
      </c>
      <c r="C312" s="201"/>
      <c r="D312" s="167"/>
      <c r="E312" s="167"/>
      <c r="G312" s="170"/>
      <c r="H312" s="248"/>
      <c r="I312" s="170"/>
      <c r="J312" s="200"/>
      <c r="K312" s="200"/>
      <c r="L312" s="170"/>
      <c r="M312" s="157">
        <v>0</v>
      </c>
      <c r="N312" s="157">
        <v>0</v>
      </c>
      <c r="Q312" s="157">
        <f t="shared" si="21"/>
        <v>0</v>
      </c>
      <c r="R312" s="157">
        <f t="shared" si="22"/>
        <v>0</v>
      </c>
      <c r="S312" s="157" t="e">
        <f t="shared" si="23"/>
        <v>#DIV/0!</v>
      </c>
    </row>
    <row r="313" spans="1:19" ht="12" hidden="1" customHeight="1" x14ac:dyDescent="0.2">
      <c r="A313" s="167"/>
      <c r="B313" s="195" t="s">
        <v>770</v>
      </c>
      <c r="C313" s="223" t="s">
        <v>771</v>
      </c>
      <c r="D313" s="167"/>
      <c r="G313" s="199" t="s">
        <v>770</v>
      </c>
      <c r="H313" s="247"/>
      <c r="I313" s="199"/>
      <c r="J313" s="199" t="s">
        <v>772</v>
      </c>
      <c r="K313" s="199"/>
      <c r="L313" s="209" t="s">
        <v>773</v>
      </c>
      <c r="M313" s="157">
        <v>0</v>
      </c>
      <c r="N313" s="157">
        <v>0</v>
      </c>
      <c r="Q313" s="157">
        <f t="shared" si="21"/>
        <v>0</v>
      </c>
      <c r="R313" s="157">
        <f t="shared" si="22"/>
        <v>0</v>
      </c>
      <c r="S313" s="157" t="e">
        <f t="shared" si="23"/>
        <v>#DIV/0!</v>
      </c>
    </row>
    <row r="314" spans="1:19" ht="12" hidden="1" customHeight="1" x14ac:dyDescent="0.2">
      <c r="A314" s="167"/>
      <c r="B314" s="158"/>
      <c r="C314" s="167"/>
      <c r="D314" s="167"/>
      <c r="E314" s="167"/>
      <c r="G314" s="200" t="s">
        <v>770</v>
      </c>
      <c r="H314" s="248"/>
      <c r="I314" s="200"/>
      <c r="J314" s="200" t="s">
        <v>774</v>
      </c>
      <c r="K314" s="200"/>
      <c r="L314" s="170" t="s">
        <v>775</v>
      </c>
      <c r="M314" s="157">
        <v>0</v>
      </c>
      <c r="N314" s="157">
        <v>0</v>
      </c>
      <c r="Q314" s="157">
        <f t="shared" si="21"/>
        <v>0</v>
      </c>
      <c r="R314" s="157">
        <f t="shared" si="22"/>
        <v>0</v>
      </c>
      <c r="S314" s="157" t="e">
        <f t="shared" si="23"/>
        <v>#DIV/0!</v>
      </c>
    </row>
    <row r="315" spans="1:19" ht="12" hidden="1" customHeight="1" x14ac:dyDescent="0.2">
      <c r="A315" s="167"/>
      <c r="E315" s="167"/>
      <c r="G315" s="200" t="s">
        <v>770</v>
      </c>
      <c r="H315" s="248"/>
      <c r="I315" s="200"/>
      <c r="J315" s="200" t="s">
        <v>776</v>
      </c>
      <c r="K315" s="200"/>
      <c r="L315" s="170" t="s">
        <v>777</v>
      </c>
      <c r="M315" s="157">
        <v>0</v>
      </c>
      <c r="N315" s="157">
        <v>0</v>
      </c>
      <c r="Q315" s="157">
        <f t="shared" si="21"/>
        <v>0</v>
      </c>
      <c r="R315" s="157">
        <f t="shared" si="22"/>
        <v>0</v>
      </c>
      <c r="S315" s="157" t="e">
        <f t="shared" si="23"/>
        <v>#DIV/0!</v>
      </c>
    </row>
    <row r="316" spans="1:19" ht="12" hidden="1" customHeight="1" x14ac:dyDescent="0.2">
      <c r="A316" s="167"/>
      <c r="B316" s="158"/>
      <c r="C316" s="167"/>
      <c r="D316" s="167"/>
      <c r="E316" s="167"/>
      <c r="G316" s="200" t="s">
        <v>770</v>
      </c>
      <c r="H316" s="248"/>
      <c r="I316" s="200"/>
      <c r="J316" s="200" t="s">
        <v>778</v>
      </c>
      <c r="K316" s="200"/>
      <c r="L316" s="170" t="s">
        <v>779</v>
      </c>
      <c r="M316" s="157">
        <v>0</v>
      </c>
      <c r="N316" s="157">
        <v>0</v>
      </c>
      <c r="Q316" s="157">
        <f t="shared" si="21"/>
        <v>0</v>
      </c>
      <c r="R316" s="157">
        <f t="shared" si="22"/>
        <v>0</v>
      </c>
      <c r="S316" s="157" t="e">
        <f t="shared" si="23"/>
        <v>#DIV/0!</v>
      </c>
    </row>
    <row r="317" spans="1:19" ht="12" hidden="1" customHeight="1" x14ac:dyDescent="0.2">
      <c r="A317" s="167"/>
      <c r="B317" s="158"/>
      <c r="C317" s="167"/>
      <c r="D317" s="167"/>
      <c r="E317" s="167"/>
      <c r="G317" s="200" t="s">
        <v>770</v>
      </c>
      <c r="H317" s="248"/>
      <c r="I317" s="200"/>
      <c r="J317" s="200" t="s">
        <v>780</v>
      </c>
      <c r="K317" s="200"/>
      <c r="L317" s="170" t="s">
        <v>781</v>
      </c>
      <c r="M317" s="157">
        <v>0</v>
      </c>
      <c r="N317" s="157">
        <v>0</v>
      </c>
      <c r="Q317" s="157">
        <f t="shared" si="21"/>
        <v>0</v>
      </c>
      <c r="R317" s="157">
        <f t="shared" si="22"/>
        <v>0</v>
      </c>
      <c r="S317" s="157" t="e">
        <f t="shared" si="23"/>
        <v>#DIV/0!</v>
      </c>
    </row>
    <row r="318" spans="1:19" ht="12" hidden="1" customHeight="1" x14ac:dyDescent="0.2">
      <c r="A318" s="167"/>
      <c r="B318" s="158"/>
      <c r="C318" s="167"/>
      <c r="D318" s="167"/>
      <c r="E318" s="167"/>
      <c r="G318" s="200" t="s">
        <v>770</v>
      </c>
      <c r="H318" s="248"/>
      <c r="I318" s="200"/>
      <c r="J318" s="200" t="s">
        <v>782</v>
      </c>
      <c r="K318" s="200"/>
      <c r="L318" s="170" t="s">
        <v>783</v>
      </c>
      <c r="M318" s="157">
        <v>0</v>
      </c>
      <c r="N318" s="157">
        <v>0</v>
      </c>
      <c r="Q318" s="157">
        <f t="shared" si="21"/>
        <v>0</v>
      </c>
      <c r="R318" s="157">
        <f t="shared" si="22"/>
        <v>0</v>
      </c>
      <c r="S318" s="157" t="e">
        <f t="shared" si="23"/>
        <v>#DIV/0!</v>
      </c>
    </row>
    <row r="319" spans="1:19" ht="12" hidden="1" customHeight="1" x14ac:dyDescent="0.2">
      <c r="A319" s="167"/>
      <c r="B319" s="158"/>
      <c r="C319" s="167"/>
      <c r="D319" s="167"/>
      <c r="E319" s="167"/>
      <c r="G319" s="200" t="s">
        <v>770</v>
      </c>
      <c r="H319" s="248"/>
      <c r="I319" s="200"/>
      <c r="J319" s="200" t="s">
        <v>784</v>
      </c>
      <c r="K319" s="200"/>
      <c r="L319" s="170" t="s">
        <v>785</v>
      </c>
      <c r="M319" s="157">
        <v>0</v>
      </c>
      <c r="N319" s="157">
        <v>0</v>
      </c>
      <c r="Q319" s="157">
        <f t="shared" si="21"/>
        <v>0</v>
      </c>
      <c r="R319" s="157">
        <f t="shared" si="22"/>
        <v>0</v>
      </c>
      <c r="S319" s="157" t="e">
        <f t="shared" si="23"/>
        <v>#DIV/0!</v>
      </c>
    </row>
    <row r="320" spans="1:19" ht="12" hidden="1" customHeight="1" x14ac:dyDescent="0.2">
      <c r="A320" s="167"/>
      <c r="B320" s="158"/>
      <c r="C320" s="167"/>
      <c r="D320" s="167"/>
      <c r="E320" s="167"/>
      <c r="G320" s="200" t="s">
        <v>770</v>
      </c>
      <c r="H320" s="248"/>
      <c r="I320" s="200"/>
      <c r="J320" s="200" t="s">
        <v>786</v>
      </c>
      <c r="K320" s="200"/>
      <c r="L320" s="170" t="s">
        <v>787</v>
      </c>
      <c r="M320" s="157">
        <v>0</v>
      </c>
      <c r="N320" s="157">
        <v>0</v>
      </c>
      <c r="Q320" s="157">
        <f t="shared" si="21"/>
        <v>0</v>
      </c>
      <c r="R320" s="157">
        <f t="shared" si="22"/>
        <v>0</v>
      </c>
      <c r="S320" s="157" t="e">
        <f t="shared" si="23"/>
        <v>#DIV/0!</v>
      </c>
    </row>
    <row r="321" spans="1:19" ht="12" hidden="1" customHeight="1" x14ac:dyDescent="0.2">
      <c r="A321" s="167"/>
      <c r="B321" s="158"/>
      <c r="C321" s="167"/>
      <c r="D321" s="167"/>
      <c r="E321" s="167"/>
      <c r="G321" s="200" t="s">
        <v>770</v>
      </c>
      <c r="H321" s="248"/>
      <c r="I321" s="200"/>
      <c r="J321" s="200" t="s">
        <v>788</v>
      </c>
      <c r="K321" s="200"/>
      <c r="L321" s="170" t="s">
        <v>789</v>
      </c>
      <c r="M321" s="157">
        <v>0</v>
      </c>
      <c r="N321" s="157">
        <v>0</v>
      </c>
      <c r="Q321" s="157">
        <f t="shared" si="21"/>
        <v>0</v>
      </c>
      <c r="R321" s="157">
        <f t="shared" si="22"/>
        <v>0</v>
      </c>
      <c r="S321" s="157" t="e">
        <f t="shared" si="23"/>
        <v>#DIV/0!</v>
      </c>
    </row>
    <row r="322" spans="1:19" ht="12" hidden="1" customHeight="1" x14ac:dyDescent="0.2">
      <c r="A322" s="167"/>
      <c r="B322" s="158"/>
      <c r="C322" s="167"/>
      <c r="D322" s="201"/>
      <c r="E322" s="201"/>
      <c r="G322" s="170"/>
      <c r="H322" s="248"/>
      <c r="I322" s="170"/>
      <c r="J322" s="200"/>
      <c r="K322" s="200"/>
      <c r="L322" s="167"/>
      <c r="M322" s="157">
        <v>0</v>
      </c>
      <c r="N322" s="157">
        <v>0</v>
      </c>
      <c r="Q322" s="157">
        <f t="shared" si="21"/>
        <v>0</v>
      </c>
      <c r="R322" s="157">
        <f t="shared" si="22"/>
        <v>0</v>
      </c>
      <c r="S322" s="157" t="e">
        <f t="shared" si="23"/>
        <v>#DIV/0!</v>
      </c>
    </row>
    <row r="323" spans="1:19" ht="12" hidden="1" customHeight="1" x14ac:dyDescent="0.2">
      <c r="A323" s="167"/>
      <c r="B323" s="155" t="s">
        <v>790</v>
      </c>
      <c r="C323" s="201" t="s">
        <v>791</v>
      </c>
      <c r="E323" s="167"/>
      <c r="G323" s="199" t="s">
        <v>790</v>
      </c>
      <c r="H323" s="247"/>
      <c r="I323" s="199"/>
      <c r="J323" s="199" t="s">
        <v>792</v>
      </c>
      <c r="K323" s="199"/>
      <c r="L323" s="209" t="s">
        <v>791</v>
      </c>
      <c r="M323" s="157">
        <v>0</v>
      </c>
      <c r="N323" s="157">
        <v>0</v>
      </c>
      <c r="Q323" s="157">
        <f t="shared" si="21"/>
        <v>0</v>
      </c>
      <c r="R323" s="157">
        <f t="shared" si="22"/>
        <v>0</v>
      </c>
      <c r="S323" s="157" t="e">
        <f t="shared" si="23"/>
        <v>#DIV/0!</v>
      </c>
    </row>
    <row r="324" spans="1:19" ht="12" hidden="1" customHeight="1" x14ac:dyDescent="0.2">
      <c r="A324" s="167"/>
      <c r="B324" s="167"/>
      <c r="C324" s="167"/>
      <c r="D324" s="167"/>
      <c r="E324" s="167"/>
      <c r="G324" s="200" t="s">
        <v>790</v>
      </c>
      <c r="H324" s="248"/>
      <c r="I324" s="200"/>
      <c r="J324" s="200" t="s">
        <v>793</v>
      </c>
      <c r="K324" s="200"/>
      <c r="L324" s="170" t="s">
        <v>794</v>
      </c>
      <c r="M324" s="157">
        <v>0</v>
      </c>
      <c r="N324" s="157">
        <v>0</v>
      </c>
      <c r="Q324" s="157">
        <f t="shared" si="21"/>
        <v>0</v>
      </c>
      <c r="R324" s="157">
        <f t="shared" si="22"/>
        <v>0</v>
      </c>
      <c r="S324" s="157" t="e">
        <f t="shared" si="23"/>
        <v>#DIV/0!</v>
      </c>
    </row>
    <row r="325" spans="1:19" ht="12" hidden="1" customHeight="1" x14ac:dyDescent="0.2">
      <c r="A325" s="167"/>
      <c r="B325" s="167"/>
      <c r="C325" s="167"/>
      <c r="D325" s="167"/>
      <c r="E325" s="167"/>
      <c r="G325" s="200" t="s">
        <v>790</v>
      </c>
      <c r="H325" s="248"/>
      <c r="I325" s="200"/>
      <c r="J325" s="200" t="s">
        <v>795</v>
      </c>
      <c r="K325" s="200"/>
      <c r="L325" s="170" t="s">
        <v>796</v>
      </c>
      <c r="M325" s="157">
        <v>0</v>
      </c>
      <c r="N325" s="157">
        <v>0</v>
      </c>
      <c r="Q325" s="157">
        <f t="shared" si="21"/>
        <v>0</v>
      </c>
      <c r="R325" s="157">
        <f t="shared" si="22"/>
        <v>0</v>
      </c>
      <c r="S325" s="157" t="e">
        <f t="shared" si="23"/>
        <v>#DIV/0!</v>
      </c>
    </row>
    <row r="326" spans="1:19" ht="12" hidden="1" customHeight="1" x14ac:dyDescent="0.2">
      <c r="A326" s="167"/>
      <c r="B326" s="167"/>
      <c r="C326" s="167"/>
      <c r="D326" s="167"/>
      <c r="E326" s="167"/>
      <c r="G326" s="200" t="s">
        <v>790</v>
      </c>
      <c r="H326" s="248"/>
      <c r="I326" s="200"/>
      <c r="J326" s="200" t="s">
        <v>797</v>
      </c>
      <c r="K326" s="200"/>
      <c r="L326" s="170" t="s">
        <v>798</v>
      </c>
      <c r="M326" s="157">
        <v>0</v>
      </c>
      <c r="N326" s="157">
        <v>0</v>
      </c>
      <c r="Q326" s="157">
        <f t="shared" si="21"/>
        <v>0</v>
      </c>
      <c r="R326" s="157">
        <f t="shared" si="22"/>
        <v>0</v>
      </c>
      <c r="S326" s="157" t="e">
        <f t="shared" si="23"/>
        <v>#DIV/0!</v>
      </c>
    </row>
    <row r="327" spans="1:19" ht="12" hidden="1" customHeight="1" x14ac:dyDescent="0.2">
      <c r="A327" s="167"/>
      <c r="B327" s="167"/>
      <c r="C327" s="167"/>
      <c r="D327" s="167"/>
      <c r="E327" s="167"/>
      <c r="G327" s="200" t="s">
        <v>790</v>
      </c>
      <c r="H327" s="248"/>
      <c r="I327" s="200"/>
      <c r="J327" s="200" t="s">
        <v>799</v>
      </c>
      <c r="K327" s="200"/>
      <c r="L327" s="170" t="s">
        <v>800</v>
      </c>
      <c r="M327" s="157">
        <v>0</v>
      </c>
      <c r="N327" s="157">
        <v>0</v>
      </c>
      <c r="Q327" s="157">
        <f t="shared" si="21"/>
        <v>0</v>
      </c>
      <c r="R327" s="157">
        <f t="shared" si="22"/>
        <v>0</v>
      </c>
      <c r="S327" s="157" t="e">
        <f t="shared" si="23"/>
        <v>#DIV/0!</v>
      </c>
    </row>
    <row r="328" spans="1:19" ht="12" hidden="1" customHeight="1" x14ac:dyDescent="0.2">
      <c r="A328" s="167"/>
      <c r="B328" s="167"/>
      <c r="C328" s="167"/>
      <c r="D328" s="167"/>
      <c r="E328" s="167"/>
      <c r="G328" s="200" t="s">
        <v>790</v>
      </c>
      <c r="H328" s="248"/>
      <c r="I328" s="200"/>
      <c r="J328" s="200" t="s">
        <v>801</v>
      </c>
      <c r="K328" s="200"/>
      <c r="L328" s="170" t="s">
        <v>802</v>
      </c>
      <c r="M328" s="157">
        <v>0</v>
      </c>
      <c r="N328" s="157">
        <v>0</v>
      </c>
      <c r="Q328" s="157">
        <f t="shared" si="21"/>
        <v>0</v>
      </c>
      <c r="R328" s="157">
        <f t="shared" si="22"/>
        <v>0</v>
      </c>
      <c r="S328" s="157" t="e">
        <f t="shared" si="23"/>
        <v>#DIV/0!</v>
      </c>
    </row>
    <row r="329" spans="1:19" ht="12" hidden="1" customHeight="1" x14ac:dyDescent="0.2">
      <c r="A329" s="167"/>
      <c r="B329" s="167"/>
      <c r="C329" s="167"/>
      <c r="D329" s="167"/>
      <c r="E329" s="167"/>
      <c r="G329" s="200" t="s">
        <v>790</v>
      </c>
      <c r="H329" s="248"/>
      <c r="I329" s="200"/>
      <c r="J329" s="200" t="s">
        <v>803</v>
      </c>
      <c r="K329" s="200"/>
      <c r="L329" s="170" t="s">
        <v>804</v>
      </c>
      <c r="M329" s="157">
        <v>0</v>
      </c>
      <c r="N329" s="157">
        <v>0</v>
      </c>
      <c r="Q329" s="157">
        <f t="shared" si="21"/>
        <v>0</v>
      </c>
      <c r="R329" s="157">
        <f t="shared" si="22"/>
        <v>0</v>
      </c>
      <c r="S329" s="157" t="e">
        <f t="shared" si="23"/>
        <v>#DIV/0!</v>
      </c>
    </row>
    <row r="330" spans="1:19" ht="12" hidden="1" customHeight="1" x14ac:dyDescent="0.2">
      <c r="A330" s="167"/>
      <c r="B330" s="167"/>
      <c r="C330" s="167"/>
      <c r="D330" s="167"/>
      <c r="E330" s="167"/>
      <c r="G330" s="200" t="s">
        <v>790</v>
      </c>
      <c r="H330" s="248"/>
      <c r="I330" s="200"/>
      <c r="J330" s="200" t="s">
        <v>805</v>
      </c>
      <c r="K330" s="200"/>
      <c r="L330" s="170" t="s">
        <v>806</v>
      </c>
      <c r="M330" s="157">
        <v>0</v>
      </c>
      <c r="N330" s="157">
        <v>0</v>
      </c>
      <c r="Q330" s="157">
        <f t="shared" si="21"/>
        <v>0</v>
      </c>
      <c r="R330" s="157">
        <f t="shared" si="22"/>
        <v>0</v>
      </c>
      <c r="S330" s="157" t="e">
        <f t="shared" si="23"/>
        <v>#DIV/0!</v>
      </c>
    </row>
    <row r="331" spans="1:19" ht="12" hidden="1" customHeight="1" x14ac:dyDescent="0.2">
      <c r="A331" s="167"/>
      <c r="B331" s="167"/>
      <c r="C331" s="167"/>
      <c r="D331" s="167"/>
      <c r="E331" s="167"/>
      <c r="G331" s="200" t="s">
        <v>790</v>
      </c>
      <c r="H331" s="248"/>
      <c r="I331" s="200"/>
      <c r="J331" s="200" t="s">
        <v>807</v>
      </c>
      <c r="K331" s="200"/>
      <c r="L331" s="170" t="s">
        <v>808</v>
      </c>
      <c r="M331" s="157">
        <v>0</v>
      </c>
      <c r="N331" s="157">
        <v>0</v>
      </c>
      <c r="Q331" s="157">
        <f t="shared" si="21"/>
        <v>0</v>
      </c>
      <c r="R331" s="157">
        <f t="shared" si="22"/>
        <v>0</v>
      </c>
      <c r="S331" s="157" t="e">
        <f t="shared" si="23"/>
        <v>#DIV/0!</v>
      </c>
    </row>
    <row r="332" spans="1:19" ht="12" hidden="1" customHeight="1" x14ac:dyDescent="0.2">
      <c r="A332" s="167"/>
      <c r="B332" s="167"/>
      <c r="C332" s="167"/>
      <c r="D332" s="167"/>
      <c r="E332" s="167"/>
      <c r="G332" s="170"/>
      <c r="H332" s="248"/>
      <c r="I332" s="170"/>
      <c r="J332" s="200"/>
      <c r="K332" s="200"/>
      <c r="L332" s="167"/>
      <c r="M332" s="157">
        <v>0</v>
      </c>
      <c r="N332" s="157">
        <v>0</v>
      </c>
      <c r="Q332" s="157">
        <f t="shared" si="21"/>
        <v>0</v>
      </c>
      <c r="R332" s="157">
        <f t="shared" si="22"/>
        <v>0</v>
      </c>
      <c r="S332" s="157" t="e">
        <f t="shared" si="23"/>
        <v>#DIV/0!</v>
      </c>
    </row>
    <row r="333" spans="1:19" ht="12" hidden="1" customHeight="1" x14ac:dyDescent="0.2">
      <c r="A333" s="167"/>
      <c r="B333" s="195" t="s">
        <v>809</v>
      </c>
      <c r="C333" s="201" t="s">
        <v>810</v>
      </c>
      <c r="D333" s="167"/>
      <c r="E333" s="167"/>
      <c r="G333" s="199" t="s">
        <v>809</v>
      </c>
      <c r="H333" s="247"/>
      <c r="I333" s="199"/>
      <c r="J333" s="199">
        <v>8</v>
      </c>
      <c r="K333" s="199"/>
      <c r="L333" s="209" t="s">
        <v>811</v>
      </c>
      <c r="M333" s="157">
        <v>0</v>
      </c>
      <c r="N333" s="157">
        <v>0</v>
      </c>
      <c r="Q333" s="157">
        <f t="shared" si="21"/>
        <v>0</v>
      </c>
      <c r="R333" s="157">
        <f t="shared" si="22"/>
        <v>0</v>
      </c>
      <c r="S333" s="157" t="e">
        <f t="shared" si="23"/>
        <v>#DIV/0!</v>
      </c>
    </row>
    <row r="334" spans="1:19" ht="12" hidden="1" customHeight="1" x14ac:dyDescent="0.2">
      <c r="A334" s="167"/>
      <c r="B334" s="167"/>
      <c r="C334" s="167"/>
      <c r="D334" s="167"/>
      <c r="E334" s="167"/>
      <c r="G334" s="170"/>
      <c r="H334" s="248"/>
      <c r="I334" s="170"/>
      <c r="J334" s="200"/>
      <c r="K334" s="200"/>
      <c r="L334" s="167"/>
      <c r="M334" s="157">
        <v>0</v>
      </c>
      <c r="N334" s="157">
        <v>0</v>
      </c>
      <c r="Q334" s="157">
        <f t="shared" si="21"/>
        <v>0</v>
      </c>
      <c r="R334" s="157">
        <f t="shared" si="22"/>
        <v>0</v>
      </c>
      <c r="S334" s="157" t="e">
        <f t="shared" si="23"/>
        <v>#DIV/0!</v>
      </c>
    </row>
    <row r="335" spans="1:19" ht="12" hidden="1" customHeight="1" x14ac:dyDescent="0.2">
      <c r="A335" s="167"/>
      <c r="B335" s="167"/>
      <c r="C335" s="194" t="s">
        <v>812</v>
      </c>
      <c r="D335" s="167" t="s">
        <v>813</v>
      </c>
      <c r="E335" s="167"/>
      <c r="G335" s="170"/>
      <c r="H335" s="248"/>
      <c r="I335" s="170"/>
      <c r="J335" s="167"/>
      <c r="K335" s="167"/>
      <c r="L335" s="167"/>
      <c r="M335" s="157">
        <v>0</v>
      </c>
      <c r="N335" s="157">
        <v>0</v>
      </c>
      <c r="Q335" s="157">
        <f t="shared" si="21"/>
        <v>0</v>
      </c>
      <c r="R335" s="157">
        <f t="shared" si="22"/>
        <v>0</v>
      </c>
      <c r="S335" s="157" t="e">
        <f t="shared" si="23"/>
        <v>#DIV/0!</v>
      </c>
    </row>
    <row r="336" spans="1:19" ht="12" hidden="1" customHeight="1" x14ac:dyDescent="0.2">
      <c r="A336" s="167"/>
      <c r="B336" s="167"/>
      <c r="C336" s="167"/>
      <c r="D336" s="167"/>
      <c r="E336" s="167"/>
      <c r="G336" s="199" t="s">
        <v>812</v>
      </c>
      <c r="H336" s="247"/>
      <c r="I336" s="199"/>
      <c r="J336" s="199" t="s">
        <v>814</v>
      </c>
      <c r="K336" s="199"/>
      <c r="L336" s="209" t="s">
        <v>815</v>
      </c>
      <c r="M336" s="157">
        <v>0</v>
      </c>
      <c r="N336" s="157">
        <v>0</v>
      </c>
      <c r="Q336" s="157">
        <f t="shared" si="21"/>
        <v>0</v>
      </c>
      <c r="R336" s="157">
        <f t="shared" si="22"/>
        <v>0</v>
      </c>
      <c r="S336" s="157" t="e">
        <f t="shared" si="23"/>
        <v>#DIV/0!</v>
      </c>
    </row>
    <row r="337" spans="1:19" ht="12" hidden="1" customHeight="1" x14ac:dyDescent="0.2">
      <c r="A337" s="167"/>
      <c r="B337" s="167"/>
      <c r="C337" s="167"/>
      <c r="D337" s="167"/>
      <c r="E337" s="167"/>
      <c r="G337" s="200" t="s">
        <v>812</v>
      </c>
      <c r="H337" s="248"/>
      <c r="I337" s="200"/>
      <c r="J337" s="200" t="s">
        <v>816</v>
      </c>
      <c r="K337" s="200"/>
      <c r="L337" s="170" t="s">
        <v>817</v>
      </c>
      <c r="M337" s="157">
        <v>0</v>
      </c>
      <c r="N337" s="157">
        <v>0</v>
      </c>
      <c r="Q337" s="157">
        <f t="shared" si="21"/>
        <v>0</v>
      </c>
      <c r="R337" s="157">
        <f t="shared" si="22"/>
        <v>0</v>
      </c>
      <c r="S337" s="157" t="e">
        <f t="shared" si="23"/>
        <v>#DIV/0!</v>
      </c>
    </row>
    <row r="338" spans="1:19" ht="12" hidden="1" customHeight="1" x14ac:dyDescent="0.2">
      <c r="A338" s="167"/>
      <c r="B338" s="167"/>
      <c r="C338" s="167"/>
      <c r="D338" s="167"/>
      <c r="E338" s="167"/>
      <c r="G338" s="200" t="s">
        <v>812</v>
      </c>
      <c r="H338" s="248"/>
      <c r="I338" s="200"/>
      <c r="J338" s="200" t="s">
        <v>818</v>
      </c>
      <c r="K338" s="200"/>
      <c r="L338" s="170" t="s">
        <v>819</v>
      </c>
      <c r="M338" s="157">
        <v>0</v>
      </c>
      <c r="N338" s="157">
        <v>0</v>
      </c>
      <c r="Q338" s="157">
        <f t="shared" si="21"/>
        <v>0</v>
      </c>
      <c r="R338" s="157">
        <f t="shared" si="22"/>
        <v>0</v>
      </c>
      <c r="S338" s="157" t="e">
        <f t="shared" si="23"/>
        <v>#DIV/0!</v>
      </c>
    </row>
    <row r="339" spans="1:19" ht="12" hidden="1" customHeight="1" x14ac:dyDescent="0.2">
      <c r="A339" s="167"/>
      <c r="B339" s="167"/>
      <c r="C339" s="167"/>
      <c r="D339" s="167"/>
      <c r="E339" s="167"/>
      <c r="G339" s="199" t="s">
        <v>812</v>
      </c>
      <c r="H339" s="247"/>
      <c r="I339" s="199"/>
      <c r="J339" s="199" t="s">
        <v>820</v>
      </c>
      <c r="K339" s="199"/>
      <c r="L339" s="209" t="s">
        <v>821</v>
      </c>
      <c r="M339" s="157">
        <v>0</v>
      </c>
      <c r="N339" s="157">
        <v>0</v>
      </c>
      <c r="Q339" s="157">
        <f t="shared" ref="Q339:Q368" si="25">+N339+O339</f>
        <v>0</v>
      </c>
      <c r="R339" s="157">
        <f t="shared" ref="R339:R368" si="26">+M339-P339-Q339</f>
        <v>0</v>
      </c>
      <c r="S339" s="157" t="e">
        <f t="shared" ref="S339:S368" si="27">+Q339/M339*100</f>
        <v>#DIV/0!</v>
      </c>
    </row>
    <row r="340" spans="1:19" ht="12" hidden="1" customHeight="1" x14ac:dyDescent="0.2">
      <c r="A340" s="167"/>
      <c r="B340" s="167"/>
      <c r="C340" s="167"/>
      <c r="D340" s="167"/>
      <c r="E340" s="167"/>
      <c r="G340" s="200" t="s">
        <v>812</v>
      </c>
      <c r="H340" s="248"/>
      <c r="I340" s="200"/>
      <c r="J340" s="200" t="s">
        <v>822</v>
      </c>
      <c r="K340" s="200"/>
      <c r="L340" s="170" t="s">
        <v>823</v>
      </c>
      <c r="M340" s="157">
        <v>0</v>
      </c>
      <c r="N340" s="157">
        <v>0</v>
      </c>
      <c r="Q340" s="157">
        <f t="shared" si="25"/>
        <v>0</v>
      </c>
      <c r="R340" s="157">
        <f t="shared" si="26"/>
        <v>0</v>
      </c>
      <c r="S340" s="157" t="e">
        <f t="shared" si="27"/>
        <v>#DIV/0!</v>
      </c>
    </row>
    <row r="341" spans="1:19" ht="12" hidden="1" customHeight="1" x14ac:dyDescent="0.2">
      <c r="A341" s="167"/>
      <c r="B341" s="167"/>
      <c r="C341" s="167"/>
      <c r="D341" s="167"/>
      <c r="E341" s="167"/>
      <c r="G341" s="200" t="s">
        <v>812</v>
      </c>
      <c r="H341" s="248"/>
      <c r="I341" s="200"/>
      <c r="J341" s="200" t="s">
        <v>824</v>
      </c>
      <c r="K341" s="200"/>
      <c r="L341" s="170" t="s">
        <v>825</v>
      </c>
      <c r="M341" s="157">
        <v>0</v>
      </c>
      <c r="N341" s="157">
        <v>0</v>
      </c>
      <c r="Q341" s="157">
        <f t="shared" si="25"/>
        <v>0</v>
      </c>
      <c r="R341" s="157">
        <f t="shared" si="26"/>
        <v>0</v>
      </c>
      <c r="S341" s="157" t="e">
        <f t="shared" si="27"/>
        <v>#DIV/0!</v>
      </c>
    </row>
    <row r="342" spans="1:19" ht="12" hidden="1" customHeight="1" x14ac:dyDescent="0.2">
      <c r="A342" s="167"/>
      <c r="B342" s="167"/>
      <c r="C342" s="167"/>
      <c r="D342" s="167"/>
      <c r="E342" s="167"/>
      <c r="G342" s="200" t="s">
        <v>812</v>
      </c>
      <c r="H342" s="248"/>
      <c r="I342" s="200"/>
      <c r="J342" s="200" t="s">
        <v>826</v>
      </c>
      <c r="K342" s="200"/>
      <c r="L342" s="170" t="s">
        <v>827</v>
      </c>
      <c r="M342" s="157">
        <v>0</v>
      </c>
      <c r="N342" s="157">
        <v>0</v>
      </c>
      <c r="Q342" s="157">
        <f t="shared" si="25"/>
        <v>0</v>
      </c>
      <c r="R342" s="157">
        <f t="shared" si="26"/>
        <v>0</v>
      </c>
      <c r="S342" s="157" t="e">
        <f t="shared" si="27"/>
        <v>#DIV/0!</v>
      </c>
    </row>
    <row r="343" spans="1:19" ht="12" hidden="1" customHeight="1" x14ac:dyDescent="0.2">
      <c r="A343" s="167"/>
      <c r="B343" s="167"/>
      <c r="C343" s="167"/>
      <c r="D343" s="167"/>
      <c r="E343" s="167"/>
      <c r="G343" s="200" t="s">
        <v>812</v>
      </c>
      <c r="H343" s="248"/>
      <c r="I343" s="200"/>
      <c r="J343" s="200" t="s">
        <v>828</v>
      </c>
      <c r="K343" s="200"/>
      <c r="L343" s="170" t="s">
        <v>829</v>
      </c>
      <c r="M343" s="210">
        <v>0</v>
      </c>
      <c r="N343" s="210">
        <v>0</v>
      </c>
      <c r="O343" s="210"/>
      <c r="P343" s="210"/>
      <c r="Q343" s="210">
        <f t="shared" si="25"/>
        <v>0</v>
      </c>
      <c r="R343" s="210">
        <f t="shared" si="26"/>
        <v>0</v>
      </c>
      <c r="S343" s="210" t="e">
        <f t="shared" si="27"/>
        <v>#DIV/0!</v>
      </c>
    </row>
    <row r="344" spans="1:19" ht="12" hidden="1" customHeight="1" x14ac:dyDescent="0.2">
      <c r="A344" s="167"/>
      <c r="B344" s="167"/>
      <c r="C344" s="167"/>
      <c r="D344" s="167"/>
      <c r="E344" s="167"/>
      <c r="G344" s="200" t="s">
        <v>812</v>
      </c>
      <c r="H344" s="248"/>
      <c r="I344" s="200"/>
      <c r="J344" s="200" t="s">
        <v>830</v>
      </c>
      <c r="K344" s="200"/>
      <c r="L344" s="170" t="s">
        <v>831</v>
      </c>
      <c r="M344" s="157">
        <v>0</v>
      </c>
      <c r="N344" s="157">
        <v>0</v>
      </c>
      <c r="Q344" s="157">
        <f t="shared" si="25"/>
        <v>0</v>
      </c>
      <c r="R344" s="157">
        <f t="shared" si="26"/>
        <v>0</v>
      </c>
      <c r="S344" s="157" t="e">
        <f t="shared" si="27"/>
        <v>#DIV/0!</v>
      </c>
    </row>
    <row r="345" spans="1:19" ht="12" hidden="1" customHeight="1" x14ac:dyDescent="0.2">
      <c r="A345" s="167"/>
      <c r="B345" s="167"/>
      <c r="C345" s="167"/>
      <c r="D345" s="167"/>
      <c r="E345" s="167"/>
      <c r="G345" s="200" t="s">
        <v>812</v>
      </c>
      <c r="H345" s="248"/>
      <c r="I345" s="200"/>
      <c r="J345" s="200" t="s">
        <v>832</v>
      </c>
      <c r="K345" s="200"/>
      <c r="L345" s="170" t="s">
        <v>833</v>
      </c>
      <c r="M345" s="157">
        <v>0</v>
      </c>
      <c r="N345" s="157">
        <v>0</v>
      </c>
      <c r="Q345" s="157">
        <f t="shared" si="25"/>
        <v>0</v>
      </c>
      <c r="R345" s="157">
        <f t="shared" si="26"/>
        <v>0</v>
      </c>
      <c r="S345" s="157" t="e">
        <f t="shared" si="27"/>
        <v>#DIV/0!</v>
      </c>
    </row>
    <row r="346" spans="1:19" ht="12" hidden="1" customHeight="1" x14ac:dyDescent="0.2">
      <c r="A346" s="167"/>
      <c r="B346" s="167"/>
      <c r="C346" s="167"/>
      <c r="D346" s="167"/>
      <c r="E346" s="167"/>
      <c r="G346" s="200" t="s">
        <v>812</v>
      </c>
      <c r="H346" s="248"/>
      <c r="I346" s="200"/>
      <c r="J346" s="200" t="s">
        <v>834</v>
      </c>
      <c r="K346" s="200"/>
      <c r="L346" s="170" t="s">
        <v>835</v>
      </c>
      <c r="M346" s="157">
        <v>0</v>
      </c>
      <c r="N346" s="157">
        <v>0</v>
      </c>
      <c r="Q346" s="157">
        <f t="shared" si="25"/>
        <v>0</v>
      </c>
      <c r="R346" s="157">
        <f t="shared" si="26"/>
        <v>0</v>
      </c>
      <c r="S346" s="157" t="e">
        <f t="shared" si="27"/>
        <v>#DIV/0!</v>
      </c>
    </row>
    <row r="347" spans="1:19" ht="12" hidden="1" customHeight="1" x14ac:dyDescent="0.2">
      <c r="A347" s="167"/>
      <c r="B347" s="167"/>
      <c r="C347" s="167"/>
      <c r="D347" s="167"/>
      <c r="E347" s="167"/>
      <c r="F347" s="224"/>
      <c r="G347" s="199" t="s">
        <v>812</v>
      </c>
      <c r="H347" s="247"/>
      <c r="I347" s="199"/>
      <c r="J347" s="199" t="s">
        <v>836</v>
      </c>
      <c r="K347" s="199"/>
      <c r="L347" s="209" t="s">
        <v>837</v>
      </c>
      <c r="M347" s="157">
        <v>0</v>
      </c>
      <c r="N347" s="157">
        <v>0</v>
      </c>
      <c r="Q347" s="157">
        <f t="shared" si="25"/>
        <v>0</v>
      </c>
      <c r="R347" s="157">
        <f t="shared" si="26"/>
        <v>0</v>
      </c>
      <c r="S347" s="157" t="e">
        <f t="shared" si="27"/>
        <v>#DIV/0!</v>
      </c>
    </row>
    <row r="348" spans="1:19" ht="12" hidden="1" customHeight="1" x14ac:dyDescent="0.2">
      <c r="A348" s="167"/>
      <c r="B348" s="167"/>
      <c r="C348" s="167"/>
      <c r="D348" s="167"/>
      <c r="E348" s="167"/>
      <c r="G348" s="200" t="s">
        <v>812</v>
      </c>
      <c r="H348" s="248"/>
      <c r="I348" s="200"/>
      <c r="J348" s="200" t="s">
        <v>838</v>
      </c>
      <c r="K348" s="200"/>
      <c r="L348" s="170" t="s">
        <v>839</v>
      </c>
      <c r="M348" s="157">
        <v>0</v>
      </c>
      <c r="N348" s="157">
        <v>0</v>
      </c>
      <c r="Q348" s="157">
        <f t="shared" si="25"/>
        <v>0</v>
      </c>
      <c r="R348" s="157">
        <f t="shared" si="26"/>
        <v>0</v>
      </c>
      <c r="S348" s="157" t="e">
        <f t="shared" si="27"/>
        <v>#DIV/0!</v>
      </c>
    </row>
    <row r="349" spans="1:19" ht="12" hidden="1" customHeight="1" x14ac:dyDescent="0.2">
      <c r="A349" s="167"/>
      <c r="B349" s="167"/>
      <c r="C349" s="167"/>
      <c r="D349" s="167"/>
      <c r="E349" s="167"/>
      <c r="G349" s="200"/>
      <c r="H349" s="248"/>
      <c r="I349" s="200"/>
      <c r="J349" s="200"/>
      <c r="K349" s="200"/>
      <c r="L349" s="170"/>
      <c r="M349" s="157">
        <v>0</v>
      </c>
      <c r="N349" s="157">
        <v>0</v>
      </c>
      <c r="Q349" s="157">
        <f t="shared" si="25"/>
        <v>0</v>
      </c>
      <c r="R349" s="157">
        <f t="shared" si="26"/>
        <v>0</v>
      </c>
      <c r="S349" s="157" t="e">
        <f t="shared" si="27"/>
        <v>#DIV/0!</v>
      </c>
    </row>
    <row r="350" spans="1:19" ht="12" hidden="1" customHeight="1" x14ac:dyDescent="0.2">
      <c r="A350" s="167"/>
      <c r="B350" s="167"/>
      <c r="C350" s="194" t="s">
        <v>840</v>
      </c>
      <c r="D350" s="167" t="s">
        <v>841</v>
      </c>
      <c r="E350" s="167"/>
      <c r="G350" s="170"/>
      <c r="H350" s="248"/>
      <c r="I350" s="170"/>
      <c r="J350" s="200"/>
      <c r="K350" s="200"/>
      <c r="L350" s="167"/>
      <c r="M350" s="157">
        <v>0</v>
      </c>
      <c r="N350" s="157">
        <v>0</v>
      </c>
      <c r="Q350" s="157">
        <f t="shared" si="25"/>
        <v>0</v>
      </c>
      <c r="R350" s="157">
        <f t="shared" si="26"/>
        <v>0</v>
      </c>
      <c r="S350" s="157" t="e">
        <f t="shared" si="27"/>
        <v>#DIV/0!</v>
      </c>
    </row>
    <row r="351" spans="1:19" ht="12" hidden="1" customHeight="1" x14ac:dyDescent="0.2">
      <c r="A351" s="167"/>
      <c r="B351" s="167"/>
      <c r="C351" s="167"/>
      <c r="D351" s="167"/>
      <c r="E351" s="167"/>
      <c r="G351" s="199" t="s">
        <v>840</v>
      </c>
      <c r="H351" s="247"/>
      <c r="I351" s="199"/>
      <c r="J351" s="199" t="s">
        <v>814</v>
      </c>
      <c r="K351" s="199"/>
      <c r="L351" s="209" t="s">
        <v>815</v>
      </c>
      <c r="M351" s="157">
        <v>0</v>
      </c>
      <c r="N351" s="157">
        <v>0</v>
      </c>
      <c r="Q351" s="157">
        <f t="shared" si="25"/>
        <v>0</v>
      </c>
      <c r="R351" s="157">
        <f t="shared" si="26"/>
        <v>0</v>
      </c>
      <c r="S351" s="157" t="e">
        <f t="shared" si="27"/>
        <v>#DIV/0!</v>
      </c>
    </row>
    <row r="352" spans="1:19" ht="12" hidden="1" customHeight="1" x14ac:dyDescent="0.2">
      <c r="A352" s="167"/>
      <c r="B352" s="167"/>
      <c r="C352" s="167"/>
      <c r="D352" s="167"/>
      <c r="E352" s="167"/>
      <c r="F352" s="168"/>
      <c r="G352" s="200" t="s">
        <v>840</v>
      </c>
      <c r="H352" s="248"/>
      <c r="I352" s="200"/>
      <c r="J352" s="200" t="s">
        <v>842</v>
      </c>
      <c r="K352" s="200"/>
      <c r="L352" s="170" t="s">
        <v>843</v>
      </c>
      <c r="M352" s="157">
        <v>0</v>
      </c>
      <c r="N352" s="157">
        <v>0</v>
      </c>
      <c r="Q352" s="157">
        <f t="shared" si="25"/>
        <v>0</v>
      </c>
      <c r="R352" s="157">
        <f t="shared" si="26"/>
        <v>0</v>
      </c>
      <c r="S352" s="157" t="e">
        <f t="shared" si="27"/>
        <v>#DIV/0!</v>
      </c>
    </row>
    <row r="353" spans="1:19" ht="15.75" hidden="1" customHeight="1" x14ac:dyDescent="0.2">
      <c r="A353" s="167"/>
      <c r="B353" s="167"/>
      <c r="C353" s="167"/>
      <c r="D353" s="167"/>
      <c r="E353" s="167"/>
      <c r="F353" s="168"/>
      <c r="G353" s="200" t="s">
        <v>840</v>
      </c>
      <c r="H353" s="248"/>
      <c r="I353" s="200"/>
      <c r="J353" s="200" t="s">
        <v>844</v>
      </c>
      <c r="K353" s="200"/>
      <c r="L353" s="170" t="s">
        <v>845</v>
      </c>
      <c r="M353" s="157">
        <v>0</v>
      </c>
      <c r="N353" s="157">
        <v>0</v>
      </c>
      <c r="Q353" s="157">
        <f t="shared" si="25"/>
        <v>0</v>
      </c>
      <c r="R353" s="157">
        <f t="shared" si="26"/>
        <v>0</v>
      </c>
      <c r="S353" s="157" t="e">
        <f t="shared" si="27"/>
        <v>#DIV/0!</v>
      </c>
    </row>
    <row r="354" spans="1:19" ht="15" hidden="1" customHeight="1" x14ac:dyDescent="0.2">
      <c r="A354" s="167"/>
      <c r="B354" s="167"/>
      <c r="C354" s="167"/>
      <c r="D354" s="167"/>
      <c r="E354" s="167"/>
      <c r="F354" s="168"/>
      <c r="G354" s="199" t="s">
        <v>840</v>
      </c>
      <c r="H354" s="247"/>
      <c r="I354" s="199"/>
      <c r="J354" s="199" t="s">
        <v>820</v>
      </c>
      <c r="K354" s="199"/>
      <c r="L354" s="209" t="s">
        <v>821</v>
      </c>
      <c r="M354" s="157">
        <v>0</v>
      </c>
      <c r="N354" s="157">
        <v>0</v>
      </c>
      <c r="Q354" s="157">
        <f t="shared" si="25"/>
        <v>0</v>
      </c>
      <c r="R354" s="157">
        <f t="shared" si="26"/>
        <v>0</v>
      </c>
      <c r="S354" s="157" t="e">
        <f t="shared" si="27"/>
        <v>#DIV/0!</v>
      </c>
    </row>
    <row r="355" spans="1:19" ht="12.75" hidden="1" customHeight="1" x14ac:dyDescent="0.2">
      <c r="A355" s="167"/>
      <c r="B355" s="167"/>
      <c r="C355" s="167"/>
      <c r="D355" s="167"/>
      <c r="E355" s="167"/>
      <c r="F355" s="168"/>
      <c r="G355" s="200" t="s">
        <v>840</v>
      </c>
      <c r="H355" s="248"/>
      <c r="I355" s="200"/>
      <c r="J355" s="200" t="s">
        <v>846</v>
      </c>
      <c r="K355" s="200"/>
      <c r="L355" s="170" t="s">
        <v>847</v>
      </c>
      <c r="M355" s="157">
        <v>0</v>
      </c>
      <c r="N355" s="157">
        <v>0</v>
      </c>
      <c r="Q355" s="157">
        <f t="shared" si="25"/>
        <v>0</v>
      </c>
      <c r="R355" s="157">
        <f t="shared" si="26"/>
        <v>0</v>
      </c>
      <c r="S355" s="157" t="e">
        <f t="shared" si="27"/>
        <v>#DIV/0!</v>
      </c>
    </row>
    <row r="356" spans="1:19" ht="13.5" hidden="1" customHeight="1" x14ac:dyDescent="0.2">
      <c r="A356" s="167"/>
      <c r="B356" s="167"/>
      <c r="C356" s="167"/>
      <c r="D356" s="167"/>
      <c r="E356" s="167"/>
      <c r="F356" s="168"/>
      <c r="G356" s="170"/>
      <c r="H356" s="248"/>
      <c r="I356" s="170"/>
      <c r="J356" s="200"/>
      <c r="K356" s="200"/>
      <c r="L356" s="167"/>
      <c r="M356" s="157">
        <v>0</v>
      </c>
      <c r="N356" s="157">
        <v>0</v>
      </c>
      <c r="Q356" s="157">
        <f t="shared" si="25"/>
        <v>0</v>
      </c>
      <c r="R356" s="157">
        <f t="shared" si="26"/>
        <v>0</v>
      </c>
      <c r="S356" s="157" t="e">
        <f t="shared" si="27"/>
        <v>#DIV/0!</v>
      </c>
    </row>
    <row r="357" spans="1:19" ht="11.25" hidden="1" customHeight="1" x14ac:dyDescent="0.2">
      <c r="A357" s="167"/>
      <c r="B357" s="195" t="s">
        <v>848</v>
      </c>
      <c r="C357" s="201" t="s">
        <v>849</v>
      </c>
      <c r="D357" s="201"/>
      <c r="E357" s="208"/>
      <c r="F357" s="225"/>
      <c r="G357" s="199" t="s">
        <v>848</v>
      </c>
      <c r="H357" s="247"/>
      <c r="I357" s="199"/>
      <c r="J357" s="199" t="s">
        <v>850</v>
      </c>
      <c r="K357" s="199"/>
      <c r="L357" s="209" t="s">
        <v>849</v>
      </c>
      <c r="M357" s="157">
        <v>0</v>
      </c>
      <c r="N357" s="157">
        <v>0</v>
      </c>
      <c r="Q357" s="157">
        <f t="shared" si="25"/>
        <v>0</v>
      </c>
      <c r="R357" s="157">
        <f t="shared" si="26"/>
        <v>0</v>
      </c>
      <c r="S357" s="157" t="e">
        <f t="shared" si="27"/>
        <v>#DIV/0!</v>
      </c>
    </row>
    <row r="358" spans="1:19" ht="9.75" hidden="1" customHeight="1" x14ac:dyDescent="0.2">
      <c r="A358" s="167"/>
      <c r="B358" s="167"/>
      <c r="C358" s="167"/>
      <c r="D358" s="167"/>
      <c r="E358" s="167"/>
      <c r="F358" s="168"/>
      <c r="G358" s="200" t="s">
        <v>848</v>
      </c>
      <c r="H358" s="248"/>
      <c r="I358" s="200"/>
      <c r="J358" s="200" t="s">
        <v>851</v>
      </c>
      <c r="K358" s="200"/>
      <c r="L358" s="170" t="s">
        <v>852</v>
      </c>
      <c r="M358" s="157">
        <v>0</v>
      </c>
      <c r="N358" s="157">
        <v>0</v>
      </c>
      <c r="Q358" s="157">
        <f t="shared" si="25"/>
        <v>0</v>
      </c>
      <c r="R358" s="157">
        <f t="shared" si="26"/>
        <v>0</v>
      </c>
      <c r="S358" s="157" t="e">
        <f t="shared" si="27"/>
        <v>#DIV/0!</v>
      </c>
    </row>
    <row r="359" spans="1:19" ht="10.5" hidden="1" customHeight="1" x14ac:dyDescent="0.2">
      <c r="A359" s="167"/>
      <c r="B359" s="167"/>
      <c r="C359" s="167"/>
      <c r="D359" s="167"/>
      <c r="E359" s="167" t="s">
        <v>3</v>
      </c>
      <c r="F359" s="168"/>
      <c r="G359" s="200" t="s">
        <v>848</v>
      </c>
      <c r="H359" s="248"/>
      <c r="I359" s="200"/>
      <c r="J359" s="200" t="s">
        <v>853</v>
      </c>
      <c r="K359" s="200"/>
      <c r="L359" s="170" t="s">
        <v>854</v>
      </c>
      <c r="M359" s="157">
        <v>0</v>
      </c>
      <c r="N359" s="157">
        <v>0</v>
      </c>
      <c r="Q359" s="157">
        <f t="shared" si="25"/>
        <v>0</v>
      </c>
      <c r="R359" s="157">
        <f t="shared" si="26"/>
        <v>0</v>
      </c>
      <c r="S359" s="157" t="e">
        <f t="shared" si="27"/>
        <v>#DIV/0!</v>
      </c>
    </row>
    <row r="360" spans="1:19" ht="9" hidden="1" customHeight="1" x14ac:dyDescent="0.2">
      <c r="A360" s="167"/>
      <c r="B360" s="167"/>
      <c r="C360" s="167"/>
      <c r="D360" s="167"/>
      <c r="E360" s="167"/>
      <c r="F360" s="168"/>
      <c r="G360" s="170"/>
      <c r="H360" s="248"/>
      <c r="I360" s="170"/>
      <c r="J360" s="200"/>
      <c r="K360" s="200"/>
      <c r="L360" s="170"/>
      <c r="M360" s="157">
        <v>0</v>
      </c>
      <c r="N360" s="157">
        <v>0</v>
      </c>
      <c r="Q360" s="157">
        <f t="shared" si="25"/>
        <v>0</v>
      </c>
      <c r="R360" s="157">
        <f t="shared" si="26"/>
        <v>0</v>
      </c>
      <c r="S360" s="157" t="e">
        <f t="shared" si="27"/>
        <v>#DIV/0!</v>
      </c>
    </row>
    <row r="361" spans="1:19" ht="12" customHeight="1" x14ac:dyDescent="0.2">
      <c r="D361" s="208"/>
      <c r="E361" s="201"/>
      <c r="F361" s="226"/>
      <c r="G361" s="200"/>
      <c r="H361" s="248"/>
      <c r="I361" s="200"/>
      <c r="J361" s="199"/>
      <c r="K361" s="199"/>
      <c r="L361" s="209"/>
    </row>
    <row r="362" spans="1:19" s="175" customFormat="1" ht="20.100000000000001" customHeight="1" x14ac:dyDescent="0.2">
      <c r="A362" s="215">
        <v>4</v>
      </c>
      <c r="B362" s="331" t="s">
        <v>855</v>
      </c>
      <c r="C362" s="331"/>
      <c r="D362" s="171"/>
      <c r="E362" s="171"/>
      <c r="F362" s="172" t="s">
        <v>3</v>
      </c>
      <c r="G362" s="171" t="s">
        <v>3</v>
      </c>
      <c r="H362" s="253">
        <f>+O362</f>
        <v>0</v>
      </c>
      <c r="I362" s="171"/>
      <c r="J362" s="171" t="s">
        <v>212</v>
      </c>
      <c r="K362" s="173"/>
      <c r="L362" s="171" t="s">
        <v>856</v>
      </c>
      <c r="M362" s="174">
        <f>+M364</f>
        <v>3576773916</v>
      </c>
      <c r="N362" s="174">
        <f>+N364</f>
        <v>0</v>
      </c>
      <c r="O362" s="174">
        <f>+O364</f>
        <v>0</v>
      </c>
      <c r="P362" s="174">
        <f>+P364</f>
        <v>0</v>
      </c>
      <c r="Q362" s="174">
        <f t="shared" si="25"/>
        <v>0</v>
      </c>
      <c r="R362" s="174">
        <f t="shared" si="26"/>
        <v>3576773916</v>
      </c>
      <c r="S362" s="174">
        <f t="shared" si="27"/>
        <v>0</v>
      </c>
    </row>
    <row r="363" spans="1:19" ht="12" hidden="1" customHeight="1" x14ac:dyDescent="0.2">
      <c r="A363" s="167"/>
      <c r="B363" s="167"/>
      <c r="C363" s="167"/>
      <c r="D363" s="167"/>
      <c r="E363" s="167"/>
      <c r="F363" s="168"/>
      <c r="G363" s="200">
        <v>4</v>
      </c>
      <c r="H363" s="248"/>
      <c r="I363" s="200"/>
      <c r="J363" s="200" t="s">
        <v>214</v>
      </c>
      <c r="K363" s="200"/>
      <c r="L363" s="170" t="s">
        <v>857</v>
      </c>
      <c r="M363" s="157">
        <v>0</v>
      </c>
      <c r="N363" s="157">
        <v>0</v>
      </c>
      <c r="Q363" s="157">
        <f t="shared" si="25"/>
        <v>0</v>
      </c>
      <c r="R363" s="157">
        <f t="shared" si="26"/>
        <v>0</v>
      </c>
      <c r="S363" s="157" t="e">
        <f t="shared" si="27"/>
        <v>#DIV/0!</v>
      </c>
    </row>
    <row r="364" spans="1:19" ht="12" customHeight="1" x14ac:dyDescent="0.2">
      <c r="A364" s="167"/>
      <c r="B364" s="167"/>
      <c r="C364" s="167"/>
      <c r="D364" s="167"/>
      <c r="E364" s="167"/>
      <c r="F364" s="168"/>
      <c r="G364" s="200">
        <v>4</v>
      </c>
      <c r="H364" s="248"/>
      <c r="I364" s="200"/>
      <c r="J364" s="200" t="s">
        <v>216</v>
      </c>
      <c r="K364" s="200"/>
      <c r="L364" s="170" t="s">
        <v>858</v>
      </c>
      <c r="M364" s="157">
        <f>+'PROGRAMA 03 CON PROYEC.'!F216</f>
        <v>3576773916</v>
      </c>
      <c r="N364" s="157">
        <f>+'PROGRAMA 03 CON PROYEC.'!G216</f>
        <v>0</v>
      </c>
      <c r="O364" s="157">
        <f>+'PROGRAMA 03 CON PROYEC.'!H216</f>
        <v>0</v>
      </c>
      <c r="P364" s="157">
        <f>+'PROGRAMA 03 CON PROYEC.'!I216</f>
        <v>0</v>
      </c>
      <c r="Q364" s="157">
        <f>+'PROGRAMA 03 CON PROYEC.'!J216</f>
        <v>0</v>
      </c>
      <c r="R364" s="157">
        <f t="shared" si="26"/>
        <v>3576773916</v>
      </c>
      <c r="S364" s="157">
        <f t="shared" si="27"/>
        <v>0</v>
      </c>
    </row>
    <row r="365" spans="1:19" ht="12" hidden="1" customHeight="1" x14ac:dyDescent="0.2">
      <c r="M365" s="157">
        <v>0</v>
      </c>
      <c r="N365" s="157">
        <v>0</v>
      </c>
      <c r="Q365" s="157">
        <f t="shared" si="25"/>
        <v>0</v>
      </c>
      <c r="R365" s="157">
        <f t="shared" si="26"/>
        <v>0</v>
      </c>
      <c r="S365" s="157" t="e">
        <f t="shared" si="27"/>
        <v>#DIV/0!</v>
      </c>
    </row>
    <row r="366" spans="1:19" ht="7.5" hidden="1" customHeight="1" thickBot="1" x14ac:dyDescent="0.25">
      <c r="A366" s="204"/>
      <c r="B366" s="204"/>
      <c r="C366" s="204"/>
      <c r="D366" s="204"/>
      <c r="E366" s="204"/>
      <c r="F366" s="205"/>
      <c r="G366" s="222"/>
      <c r="H366" s="250"/>
      <c r="I366" s="222"/>
      <c r="J366" s="206"/>
      <c r="K366" s="206"/>
      <c r="L366" s="204"/>
      <c r="M366" s="205"/>
      <c r="N366" s="205"/>
      <c r="O366" s="205"/>
      <c r="P366" s="205"/>
      <c r="Q366" s="205"/>
      <c r="R366" s="205"/>
      <c r="S366" s="205"/>
    </row>
    <row r="367" spans="1:19" x14ac:dyDescent="0.2">
      <c r="G367" s="181"/>
      <c r="H367" s="224"/>
      <c r="I367" s="181"/>
      <c r="J367" s="181"/>
      <c r="K367" s="181"/>
    </row>
    <row r="368" spans="1:19" s="229" customFormat="1" ht="30" customHeight="1" x14ac:dyDescent="0.3">
      <c r="A368" s="319" t="s">
        <v>859</v>
      </c>
      <c r="B368" s="319"/>
      <c r="C368" s="319"/>
      <c r="D368" s="319"/>
      <c r="E368" s="227"/>
      <c r="F368" s="228" t="s">
        <v>3</v>
      </c>
      <c r="G368" s="227"/>
      <c r="H368" s="270">
        <f>+H362+H10+H243</f>
        <v>1496467850.0100002</v>
      </c>
      <c r="I368" s="227"/>
      <c r="J368" s="227"/>
      <c r="K368" s="227"/>
      <c r="L368" s="227"/>
      <c r="M368" s="228">
        <f>+M362+M10+M243</f>
        <v>10746629088.299999</v>
      </c>
      <c r="N368" s="228">
        <f>+N362+N10+N243</f>
        <v>4196615840.1100006</v>
      </c>
      <c r="O368" s="228">
        <f>+O362+O10+O243</f>
        <v>1496467850.0100002</v>
      </c>
      <c r="P368" s="228">
        <f>+P362+P10+P243</f>
        <v>0</v>
      </c>
      <c r="Q368" s="228">
        <f t="shared" si="25"/>
        <v>5693083690.1200008</v>
      </c>
      <c r="R368" s="228">
        <f t="shared" si="26"/>
        <v>5053545398.1799984</v>
      </c>
      <c r="S368" s="228">
        <f t="shared" si="27"/>
        <v>52.975529753028681</v>
      </c>
    </row>
    <row r="369" spans="6:18" ht="13.2" hidden="1" x14ac:dyDescent="0.25">
      <c r="F369" s="231"/>
    </row>
    <row r="370" spans="6:18" hidden="1" x14ac:dyDescent="0.2">
      <c r="M370" s="157">
        <f>+'PROGRAMA 03 CON PROYEC.'!F11</f>
        <v>10746629088.299999</v>
      </c>
      <c r="N370" s="157">
        <f>+'PROGRAMA 03 CON PROYEC.'!G11</f>
        <v>4196615840.1100006</v>
      </c>
      <c r="O370" s="157">
        <f>+'PROGRAMA 03 CON PROYEC.'!H11</f>
        <v>1496467850.0100002</v>
      </c>
      <c r="P370" s="157">
        <f>+'PROGRAMA 03 CON PROYEC.'!I11</f>
        <v>0</v>
      </c>
      <c r="Q370" s="157">
        <f>+'PROGRAMA 03 CON PROYEC.'!J11</f>
        <v>5693083690.1199999</v>
      </c>
      <c r="R370" s="157">
        <f>+'PROGRAMA 03 CON PROYEC.'!K11</f>
        <v>5053545398.1800003</v>
      </c>
    </row>
    <row r="371" spans="6:18" hidden="1" x14ac:dyDescent="0.2"/>
    <row r="372" spans="6:18" hidden="1" x14ac:dyDescent="0.2">
      <c r="M372" s="157">
        <f t="shared" ref="M372:R372" si="28">+M368-M370</f>
        <v>0</v>
      </c>
      <c r="N372" s="157">
        <f t="shared" si="28"/>
        <v>0</v>
      </c>
      <c r="O372" s="157">
        <f t="shared" si="28"/>
        <v>0</v>
      </c>
      <c r="P372" s="157">
        <f t="shared" si="28"/>
        <v>0</v>
      </c>
      <c r="Q372" s="157">
        <f t="shared" si="28"/>
        <v>0</v>
      </c>
      <c r="R372" s="157">
        <f t="shared" si="28"/>
        <v>0</v>
      </c>
    </row>
  </sheetData>
  <mergeCells count="23">
    <mergeCell ref="R7:R8"/>
    <mergeCell ref="S7:S8"/>
    <mergeCell ref="B10:D10"/>
    <mergeCell ref="A1:S1"/>
    <mergeCell ref="A2:R2"/>
    <mergeCell ref="A3:S3"/>
    <mergeCell ref="A4:S4"/>
    <mergeCell ref="A5:S5"/>
    <mergeCell ref="A7:F8"/>
    <mergeCell ref="Q7:Q8"/>
    <mergeCell ref="G7:H7"/>
    <mergeCell ref="G8:H8"/>
    <mergeCell ref="D216:E216"/>
    <mergeCell ref="B243:C243"/>
    <mergeCell ref="B362:C362"/>
    <mergeCell ref="A368:D368"/>
    <mergeCell ref="P7:P8"/>
    <mergeCell ref="L7:L8"/>
    <mergeCell ref="M7:M8"/>
    <mergeCell ref="N7:N8"/>
    <mergeCell ref="O7:O8"/>
    <mergeCell ref="D200:E200"/>
    <mergeCell ref="C198:E198"/>
  </mergeCells>
  <printOptions horizontalCentered="1"/>
  <pageMargins left="0.59055118110236227" right="0.59055118110236227" top="0.59055118110236227" bottom="0.59055118110236227" header="0.59055118110236227" footer="0.59055118110236227"/>
  <pageSetup scale="43" firstPageNumber="19" orientation="landscape" useFirstPageNumber="1" r:id="rId1"/>
  <headerFooter>
    <oddFooter>&amp;C&amp;P</oddFooter>
  </headerFooter>
  <rowBreaks count="1" manualBreakCount="1">
    <brk id="214" max="16383" man="1"/>
  </rowBreaks>
  <ignoredErrors>
    <ignoredError sqref="Q369:S372 S24:S368" formula="1"/>
    <ignoredError sqref="Q24:R59 Q199:R215 Q69:R111 R68 Q61:R67 R60 Q120:R144 R119 Q147:R148 R145 R146 Q150:R197 R149 Q113:R118 R112 Q217:R368" numberStoredAsText="1" formula="1"/>
    <ignoredError sqref="J23:R23 J24:P62 M199 I198:L368 J69:P69 J68:L68 J71:P104 J70:L70 P70 J106:P111 J105:L105 N105:P105 J114:P118 J112:L113 N113:P113 J120:P144 J119:L119 J148:P148 J145:L147 N147:P147 J150:P197 J149:L149 M215:P215 A199:G368 A198:C198 F198:G198 M217:P220 P216 M201:P213 M200 P200 J64:P67 J63:M63 O63:P63 M222:P367 M221 O221:P221 M368 O368:P368 O199:P19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9"/>
  <sheetViews>
    <sheetView showGridLines="0" tabSelected="1" topLeftCell="C88" zoomScale="80" zoomScaleNormal="80" workbookViewId="0">
      <selection activeCell="G23" sqref="G23"/>
    </sheetView>
  </sheetViews>
  <sheetFormatPr baseColWidth="10" defaultColWidth="11.44140625" defaultRowHeight="11.4" x14ac:dyDescent="0.2"/>
  <cols>
    <col min="1" max="1" width="1.6640625" style="156" customWidth="1"/>
    <col min="2" max="2" width="7.6640625" style="156" customWidth="1"/>
    <col min="3" max="3" width="10.5546875" style="156" customWidth="1"/>
    <col min="4" max="4" width="30.6640625" style="156" customWidth="1"/>
    <col min="5" max="5" width="16.44140625" style="156" customWidth="1"/>
    <col min="6" max="6" width="8.44140625" style="157" bestFit="1" customWidth="1"/>
    <col min="7" max="7" width="5.88671875" style="156" customWidth="1"/>
    <col min="8" max="8" width="16.33203125" style="157" bestFit="1" customWidth="1"/>
    <col min="9" max="9" width="1" style="156" hidden="1" customWidth="1"/>
    <col min="10" max="10" width="8.6640625" style="156" customWidth="1"/>
    <col min="11" max="11" width="0.88671875" style="156" hidden="1" customWidth="1"/>
    <col min="12" max="12" width="66.5546875" style="156" customWidth="1"/>
    <col min="13" max="13" width="14.33203125" style="157" customWidth="1"/>
    <col min="14" max="14" width="13" style="156" customWidth="1"/>
    <col min="15" max="15" width="16.33203125" style="156" bestFit="1" customWidth="1"/>
    <col min="16" max="16" width="12.44140625" style="156" bestFit="1" customWidth="1"/>
    <col min="17" max="18" width="14.109375" style="156" customWidth="1"/>
    <col min="19" max="19" width="7.109375" style="156" bestFit="1" customWidth="1"/>
    <col min="20" max="16384" width="11.44140625" style="156"/>
  </cols>
  <sheetData>
    <row r="1" spans="1:19" x14ac:dyDescent="0.2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</row>
    <row r="2" spans="1:19" x14ac:dyDescent="0.2">
      <c r="A2" s="335" t="s">
        <v>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</row>
    <row r="3" spans="1:19" x14ac:dyDescent="0.2">
      <c r="A3" s="335" t="s">
        <v>383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</row>
    <row r="4" spans="1:19" x14ac:dyDescent="0.2">
      <c r="A4" s="336" t="str">
        <f>+'PROGRAMA 03 (CEG)'!A4:S4</f>
        <v>Presupuesto Ordinario   2021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1:19" x14ac:dyDescent="0.2">
      <c r="A5" s="336" t="s">
        <v>866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</row>
    <row r="6" spans="1:19" ht="10.5" customHeight="1" x14ac:dyDescent="0.2">
      <c r="A6" s="158"/>
      <c r="B6" s="158" t="s">
        <v>3</v>
      </c>
      <c r="C6" s="159"/>
      <c r="D6" s="159"/>
      <c r="E6" s="159"/>
      <c r="F6" s="160" t="s">
        <v>3</v>
      </c>
      <c r="G6" s="159"/>
      <c r="H6" s="160"/>
      <c r="I6" s="159"/>
    </row>
    <row r="7" spans="1:19" ht="36" customHeight="1" x14ac:dyDescent="0.2">
      <c r="A7" s="324" t="s">
        <v>383</v>
      </c>
      <c r="B7" s="325"/>
      <c r="C7" s="325"/>
      <c r="D7" s="325"/>
      <c r="E7" s="325"/>
      <c r="F7" s="326"/>
      <c r="G7" s="332" t="s">
        <v>385</v>
      </c>
      <c r="H7" s="333"/>
      <c r="I7" s="262"/>
      <c r="J7" s="260" t="s">
        <v>385</v>
      </c>
      <c r="K7" s="163"/>
      <c r="L7" s="338" t="s">
        <v>386</v>
      </c>
      <c r="M7" s="320" t="str">
        <f>+'PROGRAMA 03 (CEG)'!M7:M8</f>
        <v>PRESUPUESTO ORDINARIO MODIFICADO</v>
      </c>
      <c r="N7" s="320" t="str">
        <f>+'PROGRAMA 03 (CEG)'!N7:N8</f>
        <v>EGRESOS ACUMULADOS AL 30/09/2021</v>
      </c>
      <c r="O7" s="320" t="str">
        <f>+'PROGRAMA 03 (CEG)'!O7:O8</f>
        <v>EGRESOS DEL PERIODO AL 31/12/2021</v>
      </c>
      <c r="P7" s="320" t="str">
        <f>+'PROGRAMA 03 (CEG)'!P7:P8</f>
        <v>RESERVAS AL 31/12/2021</v>
      </c>
      <c r="Q7" s="320" t="str">
        <f>+'PROGRAMA 03 (CEG)'!Q7:Q8</f>
        <v>TOTAL EGRESOS DEL PERIODO AL 31/12/2021</v>
      </c>
      <c r="R7" s="320" t="str">
        <f>+'PROGRAMA 03 (CEG)'!R7:R8</f>
        <v>SALDO DISPONIBLE AL 31/12/2021</v>
      </c>
      <c r="S7" s="320" t="s">
        <v>388</v>
      </c>
    </row>
    <row r="8" spans="1:19" ht="20.25" customHeight="1" thickBot="1" x14ac:dyDescent="0.25">
      <c r="A8" s="327"/>
      <c r="B8" s="328"/>
      <c r="C8" s="328"/>
      <c r="D8" s="328"/>
      <c r="E8" s="328"/>
      <c r="F8" s="329"/>
      <c r="G8" s="340" t="s">
        <v>389</v>
      </c>
      <c r="H8" s="341"/>
      <c r="I8" s="263"/>
      <c r="J8" s="261" t="s">
        <v>390</v>
      </c>
      <c r="K8" s="166"/>
      <c r="L8" s="339"/>
      <c r="M8" s="321"/>
      <c r="N8" s="321"/>
      <c r="O8" s="321"/>
      <c r="P8" s="321"/>
      <c r="Q8" s="321"/>
      <c r="R8" s="321"/>
      <c r="S8" s="321"/>
    </row>
    <row r="9" spans="1:19" ht="12" customHeight="1" x14ac:dyDescent="0.2">
      <c r="A9" s="167"/>
      <c r="B9" s="167"/>
      <c r="C9" s="167"/>
      <c r="D9" s="167"/>
      <c r="E9" s="167"/>
      <c r="F9" s="168"/>
      <c r="G9" s="169"/>
      <c r="H9" s="168"/>
      <c r="I9" s="170"/>
      <c r="J9" s="170"/>
      <c r="K9" s="170"/>
      <c r="L9" s="167"/>
    </row>
    <row r="10" spans="1:19" s="175" customFormat="1" ht="20.100000000000001" customHeight="1" x14ac:dyDescent="0.2">
      <c r="A10" s="171">
        <v>1</v>
      </c>
      <c r="B10" s="331" t="s">
        <v>391</v>
      </c>
      <c r="C10" s="331"/>
      <c r="D10" s="331"/>
      <c r="E10" s="171"/>
      <c r="F10" s="172" t="s">
        <v>3</v>
      </c>
      <c r="G10" s="173"/>
      <c r="H10" s="174">
        <f>+H12+H198</f>
        <v>154011866.35999998</v>
      </c>
      <c r="I10" s="173"/>
      <c r="J10" s="173"/>
      <c r="K10" s="173"/>
      <c r="L10" s="173"/>
      <c r="M10" s="174">
        <f t="shared" ref="M10:R10" si="0">+M12+M198</f>
        <v>465987800</v>
      </c>
      <c r="N10" s="174">
        <f t="shared" si="0"/>
        <v>216521487.69999999</v>
      </c>
      <c r="O10" s="174">
        <f t="shared" si="0"/>
        <v>154011866.36000001</v>
      </c>
      <c r="P10" s="174">
        <f t="shared" si="0"/>
        <v>0</v>
      </c>
      <c r="Q10" s="174">
        <f t="shared" si="0"/>
        <v>370533354.06</v>
      </c>
      <c r="R10" s="174">
        <f t="shared" si="0"/>
        <v>95454445.939999998</v>
      </c>
      <c r="S10" s="174">
        <f>+Q10/M10*100</f>
        <v>79.515677032746353</v>
      </c>
    </row>
    <row r="11" spans="1:19" ht="12" customHeight="1" x14ac:dyDescent="0.2">
      <c r="A11" s="167"/>
      <c r="B11" s="167"/>
      <c r="C11" s="167"/>
      <c r="D11" s="167"/>
      <c r="E11" s="167"/>
      <c r="F11" s="168"/>
      <c r="G11" s="170"/>
      <c r="I11" s="170"/>
      <c r="J11" s="170"/>
      <c r="K11" s="170"/>
      <c r="L11" s="167"/>
      <c r="N11" s="157"/>
      <c r="O11" s="157"/>
      <c r="P11" s="157"/>
      <c r="Q11" s="157"/>
      <c r="R11" s="157"/>
      <c r="S11" s="157"/>
    </row>
    <row r="12" spans="1:19" s="181" customFormat="1" ht="12" customHeight="1" x14ac:dyDescent="0.2">
      <c r="A12" s="176"/>
      <c r="B12" s="177" t="s">
        <v>392</v>
      </c>
      <c r="C12" s="178" t="s">
        <v>393</v>
      </c>
      <c r="D12" s="178"/>
      <c r="E12" s="178"/>
      <c r="F12" s="179" t="s">
        <v>3</v>
      </c>
      <c r="G12" s="176"/>
      <c r="H12" s="180">
        <f>+H14+H52+H115</f>
        <v>153096409.22</v>
      </c>
      <c r="I12" s="176"/>
      <c r="J12" s="176"/>
      <c r="K12" s="176"/>
      <c r="L12" s="176"/>
      <c r="M12" s="180">
        <f t="shared" ref="M12:R12" si="1">+M14+M52+M115</f>
        <v>463987800</v>
      </c>
      <c r="N12" s="180">
        <f t="shared" si="1"/>
        <v>215521487.69999999</v>
      </c>
      <c r="O12" s="180">
        <f t="shared" si="1"/>
        <v>153096409.22000003</v>
      </c>
      <c r="P12" s="180">
        <f t="shared" si="1"/>
        <v>0</v>
      </c>
      <c r="Q12" s="180">
        <f t="shared" si="1"/>
        <v>368617896.92000002</v>
      </c>
      <c r="R12" s="180">
        <f t="shared" si="1"/>
        <v>95369903.079999998</v>
      </c>
      <c r="S12" s="180">
        <f>+Q12/M12*100</f>
        <v>79.44560113865063</v>
      </c>
    </row>
    <row r="13" spans="1:19" ht="12" customHeight="1" x14ac:dyDescent="0.2">
      <c r="A13" s="167"/>
      <c r="B13" s="167"/>
      <c r="C13" s="167"/>
      <c r="D13" s="167"/>
      <c r="E13" s="167"/>
      <c r="F13" s="168"/>
      <c r="G13" s="170"/>
      <c r="H13" s="225"/>
      <c r="I13" s="170"/>
      <c r="J13" s="170"/>
      <c r="K13" s="170"/>
      <c r="L13" s="167"/>
      <c r="N13" s="157"/>
      <c r="O13" s="157"/>
      <c r="P13" s="157"/>
      <c r="Q13" s="157"/>
      <c r="R13" s="157"/>
      <c r="S13" s="157"/>
    </row>
    <row r="14" spans="1:19" ht="12" customHeight="1" x14ac:dyDescent="0.2">
      <c r="A14" s="182"/>
      <c r="B14" s="182"/>
      <c r="C14" s="183" t="s">
        <v>394</v>
      </c>
      <c r="D14" s="184" t="s">
        <v>15</v>
      </c>
      <c r="E14" s="184"/>
      <c r="F14" s="185" t="s">
        <v>3</v>
      </c>
      <c r="G14" s="183" t="s">
        <v>394</v>
      </c>
      <c r="H14" s="242">
        <f>+H16+H38</f>
        <v>70541181.030000001</v>
      </c>
      <c r="I14" s="183"/>
      <c r="J14" s="183">
        <v>0</v>
      </c>
      <c r="K14" s="183"/>
      <c r="L14" s="186" t="s">
        <v>15</v>
      </c>
      <c r="M14" s="185">
        <f t="shared" ref="M14:R14" si="2">+M17+M23+M29+M39+M35+M45</f>
        <v>300389500</v>
      </c>
      <c r="N14" s="185">
        <f t="shared" si="2"/>
        <v>175925567.03</v>
      </c>
      <c r="O14" s="185">
        <f t="shared" si="2"/>
        <v>70541181.030000001</v>
      </c>
      <c r="P14" s="185">
        <f t="shared" si="2"/>
        <v>0</v>
      </c>
      <c r="Q14" s="185">
        <f t="shared" si="2"/>
        <v>246466748.06</v>
      </c>
      <c r="R14" s="185">
        <f t="shared" si="2"/>
        <v>53922751.940000005</v>
      </c>
      <c r="S14" s="185">
        <f>+Q14/M14*100</f>
        <v>82.04905566273122</v>
      </c>
    </row>
    <row r="15" spans="1:19" ht="12" customHeight="1" x14ac:dyDescent="0.2">
      <c r="A15" s="167"/>
      <c r="B15" s="167"/>
      <c r="C15" s="167"/>
      <c r="D15" s="167"/>
      <c r="E15" s="167"/>
      <c r="G15" s="170"/>
      <c r="H15" s="225"/>
      <c r="I15" s="170"/>
      <c r="J15" s="170"/>
      <c r="K15" s="170"/>
      <c r="L15" s="167"/>
      <c r="N15" s="157"/>
      <c r="O15" s="157"/>
      <c r="P15" s="157"/>
      <c r="Q15" s="157"/>
      <c r="R15" s="157"/>
      <c r="S15" s="157"/>
    </row>
    <row r="16" spans="1:19" s="190" customFormat="1" ht="12" customHeight="1" x14ac:dyDescent="0.2">
      <c r="A16" s="187"/>
      <c r="B16" s="187"/>
      <c r="C16" s="187"/>
      <c r="D16" s="188" t="s">
        <v>395</v>
      </c>
      <c r="E16" s="187" t="s">
        <v>396</v>
      </c>
      <c r="F16" s="189" t="s">
        <v>3</v>
      </c>
      <c r="G16" s="187"/>
      <c r="H16" s="197">
        <f>+O16</f>
        <v>58713230.269999996</v>
      </c>
      <c r="I16" s="187"/>
      <c r="J16" s="187"/>
      <c r="K16" s="187"/>
      <c r="L16" s="187"/>
      <c r="M16" s="189">
        <f t="shared" ref="M16:R16" si="3">+M17+M23+M29+M35</f>
        <v>241244100</v>
      </c>
      <c r="N16" s="189">
        <f t="shared" si="3"/>
        <v>138604938.05000001</v>
      </c>
      <c r="O16" s="189">
        <f t="shared" si="3"/>
        <v>58713230.269999996</v>
      </c>
      <c r="P16" s="189">
        <f t="shared" si="3"/>
        <v>0</v>
      </c>
      <c r="Q16" s="189">
        <f t="shared" si="3"/>
        <v>197318168.31999999</v>
      </c>
      <c r="R16" s="189">
        <f t="shared" si="3"/>
        <v>43925931.68</v>
      </c>
      <c r="S16" s="189">
        <f>+Q16/M16*100</f>
        <v>81.791914629207511</v>
      </c>
    </row>
    <row r="17" spans="1:19" ht="12" customHeight="1" x14ac:dyDescent="0.2">
      <c r="A17" s="167"/>
      <c r="B17" s="167"/>
      <c r="C17" s="167"/>
      <c r="D17" s="167"/>
      <c r="E17" s="167"/>
      <c r="G17" s="191" t="s">
        <v>395</v>
      </c>
      <c r="H17" s="244"/>
      <c r="I17" s="191"/>
      <c r="J17" s="191" t="s">
        <v>397</v>
      </c>
      <c r="K17" s="191"/>
      <c r="L17" s="192" t="s">
        <v>398</v>
      </c>
      <c r="M17" s="193">
        <f t="shared" ref="M17:R17" si="4">+M18+M19+M20+M22</f>
        <v>108756000</v>
      </c>
      <c r="N17" s="193">
        <f t="shared" si="4"/>
        <v>62823825.700000003</v>
      </c>
      <c r="O17" s="193">
        <f t="shared" si="4"/>
        <v>22487200</v>
      </c>
      <c r="P17" s="193">
        <f t="shared" si="4"/>
        <v>0</v>
      </c>
      <c r="Q17" s="193">
        <f t="shared" si="4"/>
        <v>85311025.700000003</v>
      </c>
      <c r="R17" s="193">
        <f t="shared" si="4"/>
        <v>23444974.299999997</v>
      </c>
      <c r="S17" s="193">
        <f>+Q17/M17*100</f>
        <v>78.442592316745746</v>
      </c>
    </row>
    <row r="18" spans="1:19" ht="12" customHeight="1" x14ac:dyDescent="0.2">
      <c r="A18" s="167"/>
      <c r="B18" s="167"/>
      <c r="C18" s="167"/>
      <c r="D18" s="167"/>
      <c r="E18" s="167"/>
      <c r="G18" s="194" t="s">
        <v>395</v>
      </c>
      <c r="H18" s="245"/>
      <c r="I18" s="194"/>
      <c r="J18" s="194" t="s">
        <v>18</v>
      </c>
      <c r="K18" s="194"/>
      <c r="L18" s="167" t="s">
        <v>399</v>
      </c>
      <c r="M18" s="157">
        <f>+'PROGRAMA 04'!F16</f>
        <v>108756000</v>
      </c>
      <c r="N18" s="157">
        <f>+'PROGRAMA 04'!G16</f>
        <v>62823825.700000003</v>
      </c>
      <c r="O18" s="157">
        <f>+'PROGRAMA 04'!H16</f>
        <v>22487200</v>
      </c>
      <c r="P18" s="157">
        <f>+'PROGRAMA 04'!I16</f>
        <v>0</v>
      </c>
      <c r="Q18" s="157">
        <f>+'PROGRAMA 04'!J16</f>
        <v>85311025.700000003</v>
      </c>
      <c r="R18" s="157">
        <f>+M18-P18-Q18</f>
        <v>23444974.299999997</v>
      </c>
      <c r="S18" s="157">
        <f>+Q18/M18*100</f>
        <v>78.442592316745746</v>
      </c>
    </row>
    <row r="19" spans="1:19" ht="12" hidden="1" customHeight="1" x14ac:dyDescent="0.2">
      <c r="A19" s="167"/>
      <c r="B19" s="167"/>
      <c r="C19" s="167"/>
      <c r="D19" s="167"/>
      <c r="E19" s="167"/>
      <c r="G19" s="194" t="s">
        <v>395</v>
      </c>
      <c r="H19" s="245"/>
      <c r="I19" s="194"/>
      <c r="J19" s="194" t="s">
        <v>400</v>
      </c>
      <c r="K19" s="194"/>
      <c r="L19" s="167" t="s">
        <v>401</v>
      </c>
      <c r="M19" s="157">
        <v>0</v>
      </c>
      <c r="N19" s="157"/>
      <c r="O19" s="157"/>
      <c r="P19" s="157"/>
      <c r="Q19" s="157">
        <f t="shared" ref="Q19:Q82" si="5">+N19+O19</f>
        <v>0</v>
      </c>
      <c r="R19" s="157">
        <f t="shared" ref="R19:R82" si="6">+M19-P19-Q19</f>
        <v>0</v>
      </c>
      <c r="S19" s="157" t="e">
        <f t="shared" ref="S19:S82" si="7">+Q19/M19*100</f>
        <v>#DIV/0!</v>
      </c>
    </row>
    <row r="20" spans="1:19" ht="12" hidden="1" customHeight="1" x14ac:dyDescent="0.2">
      <c r="A20" s="167"/>
      <c r="B20" s="167"/>
      <c r="C20" s="167"/>
      <c r="D20" s="167"/>
      <c r="E20" s="167"/>
      <c r="G20" s="194" t="s">
        <v>395</v>
      </c>
      <c r="H20" s="245"/>
      <c r="I20" s="194"/>
      <c r="J20" s="194" t="s">
        <v>19</v>
      </c>
      <c r="K20" s="194"/>
      <c r="L20" s="167" t="s">
        <v>402</v>
      </c>
      <c r="M20" s="157">
        <v>0</v>
      </c>
      <c r="N20" s="157">
        <v>0</v>
      </c>
      <c r="O20" s="157"/>
      <c r="P20" s="157"/>
      <c r="Q20" s="157">
        <f t="shared" si="5"/>
        <v>0</v>
      </c>
      <c r="R20" s="157">
        <f t="shared" si="6"/>
        <v>0</v>
      </c>
      <c r="S20" s="157" t="e">
        <f t="shared" si="7"/>
        <v>#DIV/0!</v>
      </c>
    </row>
    <row r="21" spans="1:19" ht="12" hidden="1" customHeight="1" x14ac:dyDescent="0.2">
      <c r="A21" s="167"/>
      <c r="B21" s="167"/>
      <c r="C21" s="167"/>
      <c r="D21" s="167"/>
      <c r="E21" s="167"/>
      <c r="G21" s="194" t="s">
        <v>395</v>
      </c>
      <c r="H21" s="245"/>
      <c r="I21" s="194"/>
      <c r="J21" s="194" t="s">
        <v>403</v>
      </c>
      <c r="K21" s="194"/>
      <c r="L21" s="167" t="s">
        <v>404</v>
      </c>
      <c r="M21" s="157">
        <v>0</v>
      </c>
      <c r="N21" s="157"/>
      <c r="O21" s="157"/>
      <c r="P21" s="157"/>
      <c r="Q21" s="157">
        <f t="shared" si="5"/>
        <v>0</v>
      </c>
      <c r="R21" s="157">
        <f t="shared" si="6"/>
        <v>0</v>
      </c>
      <c r="S21" s="157" t="e">
        <f t="shared" si="7"/>
        <v>#DIV/0!</v>
      </c>
    </row>
    <row r="22" spans="1:19" hidden="1" x14ac:dyDescent="0.2">
      <c r="A22" s="167"/>
      <c r="B22" s="167"/>
      <c r="C22" s="167"/>
      <c r="D22" s="167"/>
      <c r="E22" s="167"/>
      <c r="G22" s="194" t="s">
        <v>395</v>
      </c>
      <c r="H22" s="245"/>
      <c r="I22" s="194"/>
      <c r="J22" s="194" t="s">
        <v>231</v>
      </c>
      <c r="K22" s="194"/>
      <c r="L22" s="167" t="s">
        <v>405</v>
      </c>
      <c r="M22" s="157">
        <v>0</v>
      </c>
      <c r="N22" s="157">
        <v>0</v>
      </c>
      <c r="O22" s="157"/>
      <c r="P22" s="157"/>
      <c r="Q22" s="157">
        <f t="shared" si="5"/>
        <v>0</v>
      </c>
      <c r="R22" s="157">
        <f t="shared" si="6"/>
        <v>0</v>
      </c>
      <c r="S22" s="157" t="e">
        <f t="shared" si="7"/>
        <v>#DIV/0!</v>
      </c>
    </row>
    <row r="23" spans="1:19" ht="12" customHeight="1" x14ac:dyDescent="0.2">
      <c r="A23" s="167"/>
      <c r="B23" s="167"/>
      <c r="C23" s="167"/>
      <c r="D23" s="167"/>
      <c r="E23" s="167"/>
      <c r="G23" s="195" t="s">
        <v>395</v>
      </c>
      <c r="H23" s="246"/>
      <c r="I23" s="195"/>
      <c r="J23" s="195" t="s">
        <v>20</v>
      </c>
      <c r="K23" s="195"/>
      <c r="L23" s="192" t="s">
        <v>21</v>
      </c>
      <c r="M23" s="193">
        <f>+M24+M25+M26+M27+M28</f>
        <v>3719000</v>
      </c>
      <c r="N23" s="193">
        <f>+N24+N25+N26+N27+N28</f>
        <v>1010813.0499999999</v>
      </c>
      <c r="O23" s="193">
        <f>+O24+O25+O26+O27+O28</f>
        <v>342482.88</v>
      </c>
      <c r="P23" s="193">
        <f>+P24+P25+P26+P27+P28</f>
        <v>0</v>
      </c>
      <c r="Q23" s="193">
        <f t="shared" si="5"/>
        <v>1353295.93</v>
      </c>
      <c r="R23" s="193">
        <f t="shared" si="6"/>
        <v>2365704.0700000003</v>
      </c>
      <c r="S23" s="193">
        <f t="shared" si="7"/>
        <v>36.388704759343909</v>
      </c>
    </row>
    <row r="24" spans="1:19" ht="12" customHeight="1" x14ac:dyDescent="0.2">
      <c r="A24" s="167"/>
      <c r="B24" s="167"/>
      <c r="C24" s="167"/>
      <c r="D24" s="167"/>
      <c r="E24" s="167"/>
      <c r="G24" s="194" t="s">
        <v>395</v>
      </c>
      <c r="H24" s="245"/>
      <c r="I24" s="194"/>
      <c r="J24" s="194" t="s">
        <v>22</v>
      </c>
      <c r="K24" s="194"/>
      <c r="L24" s="167" t="s">
        <v>406</v>
      </c>
      <c r="M24" s="157">
        <f>+'PROGRAMA 04'!F22</f>
        <v>3719000</v>
      </c>
      <c r="N24" s="157">
        <f>+'PROGRAMA 04'!G22</f>
        <v>1010813.0499999999</v>
      </c>
      <c r="O24" s="157">
        <f>+'PROGRAMA 04'!H22</f>
        <v>342482.88</v>
      </c>
      <c r="P24" s="157">
        <f>+'PROGRAMA 04'!I22</f>
        <v>0</v>
      </c>
      <c r="Q24" s="157">
        <f>+'PROGRAMA 04'!J22</f>
        <v>1353295.93</v>
      </c>
      <c r="R24" s="157">
        <f t="shared" si="6"/>
        <v>2365704.0700000003</v>
      </c>
      <c r="S24" s="157">
        <f t="shared" si="7"/>
        <v>36.388704759343909</v>
      </c>
    </row>
    <row r="25" spans="1:19" hidden="1" x14ac:dyDescent="0.2">
      <c r="A25" s="167"/>
      <c r="B25" s="167"/>
      <c r="C25" s="167"/>
      <c r="D25" s="167"/>
      <c r="E25" s="167"/>
      <c r="G25" s="194" t="s">
        <v>395</v>
      </c>
      <c r="H25" s="245"/>
      <c r="I25" s="194"/>
      <c r="J25" s="194" t="s">
        <v>357</v>
      </c>
      <c r="K25" s="194"/>
      <c r="L25" s="167" t="s">
        <v>407</v>
      </c>
      <c r="M25" s="157">
        <v>0</v>
      </c>
      <c r="N25" s="157">
        <v>0</v>
      </c>
      <c r="O25" s="157">
        <v>0</v>
      </c>
      <c r="P25" s="157">
        <v>0</v>
      </c>
      <c r="Q25" s="157">
        <f t="shared" si="5"/>
        <v>0</v>
      </c>
      <c r="R25" s="157">
        <f t="shared" si="6"/>
        <v>0</v>
      </c>
      <c r="S25" s="157" t="e">
        <f t="shared" si="7"/>
        <v>#DIV/0!</v>
      </c>
    </row>
    <row r="26" spans="1:19" ht="12" hidden="1" customHeight="1" x14ac:dyDescent="0.2">
      <c r="A26" s="167"/>
      <c r="B26" s="167"/>
      <c r="C26" s="167"/>
      <c r="D26" s="167"/>
      <c r="E26" s="167"/>
      <c r="G26" s="194" t="s">
        <v>395</v>
      </c>
      <c r="H26" s="245"/>
      <c r="I26" s="194"/>
      <c r="J26" s="194" t="s">
        <v>408</v>
      </c>
      <c r="K26" s="194"/>
      <c r="L26" s="167" t="s">
        <v>409</v>
      </c>
      <c r="M26" s="157">
        <v>0</v>
      </c>
      <c r="N26" s="157">
        <v>0</v>
      </c>
      <c r="O26" s="157"/>
      <c r="P26" s="157"/>
      <c r="Q26" s="157">
        <f t="shared" si="5"/>
        <v>0</v>
      </c>
      <c r="R26" s="157">
        <f t="shared" si="6"/>
        <v>0</v>
      </c>
      <c r="S26" s="157" t="e">
        <f t="shared" si="7"/>
        <v>#DIV/0!</v>
      </c>
    </row>
    <row r="27" spans="1:19" ht="12" hidden="1" customHeight="1" x14ac:dyDescent="0.2">
      <c r="A27" s="167"/>
      <c r="B27" s="167"/>
      <c r="C27" s="167"/>
      <c r="D27" s="167"/>
      <c r="E27" s="167"/>
      <c r="G27" s="194" t="s">
        <v>395</v>
      </c>
      <c r="H27" s="245"/>
      <c r="I27" s="194"/>
      <c r="J27" s="194" t="s">
        <v>410</v>
      </c>
      <c r="K27" s="194"/>
      <c r="L27" s="167" t="s">
        <v>411</v>
      </c>
      <c r="M27" s="157">
        <v>0</v>
      </c>
      <c r="N27" s="157">
        <v>0</v>
      </c>
      <c r="O27" s="157"/>
      <c r="P27" s="157"/>
      <c r="Q27" s="157">
        <f t="shared" si="5"/>
        <v>0</v>
      </c>
      <c r="R27" s="157">
        <f t="shared" si="6"/>
        <v>0</v>
      </c>
      <c r="S27" s="157" t="e">
        <f t="shared" si="7"/>
        <v>#DIV/0!</v>
      </c>
    </row>
    <row r="28" spans="1:19" ht="12" hidden="1" customHeight="1" x14ac:dyDescent="0.2">
      <c r="A28" s="167"/>
      <c r="B28" s="167"/>
      <c r="C28" s="167"/>
      <c r="D28" s="167"/>
      <c r="E28" s="167"/>
      <c r="G28" s="194" t="s">
        <v>395</v>
      </c>
      <c r="H28" s="245"/>
      <c r="I28" s="194"/>
      <c r="J28" s="194" t="s">
        <v>24</v>
      </c>
      <c r="K28" s="194"/>
      <c r="L28" s="167" t="s">
        <v>25</v>
      </c>
      <c r="M28" s="157">
        <v>0</v>
      </c>
      <c r="N28" s="157">
        <v>0</v>
      </c>
      <c r="O28" s="157"/>
      <c r="P28" s="157"/>
      <c r="Q28" s="157">
        <f t="shared" si="5"/>
        <v>0</v>
      </c>
      <c r="R28" s="157">
        <f t="shared" si="6"/>
        <v>0</v>
      </c>
      <c r="S28" s="157" t="e">
        <f t="shared" si="7"/>
        <v>#DIV/0!</v>
      </c>
    </row>
    <row r="29" spans="1:19" ht="12" customHeight="1" x14ac:dyDescent="0.2">
      <c r="A29" s="167"/>
      <c r="B29" s="167"/>
      <c r="C29" s="167"/>
      <c r="D29" s="167"/>
      <c r="E29" s="167"/>
      <c r="G29" s="195" t="s">
        <v>395</v>
      </c>
      <c r="H29" s="246"/>
      <c r="I29" s="195"/>
      <c r="J29" s="195" t="s">
        <v>26</v>
      </c>
      <c r="K29" s="195"/>
      <c r="L29" s="192" t="s">
        <v>27</v>
      </c>
      <c r="M29" s="193">
        <f>+M30+M31+M32+M33+M34</f>
        <v>128769100</v>
      </c>
      <c r="N29" s="193">
        <f>+N30+N31+N32+N33+N34</f>
        <v>74770299.299999997</v>
      </c>
      <c r="O29" s="193">
        <f>+O30+O31+O32+O33+O34</f>
        <v>35883547.390000001</v>
      </c>
      <c r="P29" s="193">
        <f>+P30+P31+P32+P33+P34</f>
        <v>0</v>
      </c>
      <c r="Q29" s="193">
        <f t="shared" si="5"/>
        <v>110653846.69</v>
      </c>
      <c r="R29" s="193">
        <f t="shared" si="6"/>
        <v>18115253.310000002</v>
      </c>
      <c r="S29" s="193">
        <f t="shared" si="7"/>
        <v>85.931987324598836</v>
      </c>
    </row>
    <row r="30" spans="1:19" ht="12" customHeight="1" x14ac:dyDescent="0.2">
      <c r="A30" s="167"/>
      <c r="B30" s="167"/>
      <c r="C30" s="167"/>
      <c r="D30" s="167"/>
      <c r="E30" s="167"/>
      <c r="G30" s="194" t="s">
        <v>395</v>
      </c>
      <c r="H30" s="245"/>
      <c r="I30" s="194"/>
      <c r="J30" s="194" t="s">
        <v>28</v>
      </c>
      <c r="K30" s="194"/>
      <c r="L30" s="167" t="s">
        <v>412</v>
      </c>
      <c r="M30" s="157">
        <f>+'PROGRAMA 04'!F28</f>
        <v>48726800</v>
      </c>
      <c r="N30" s="157">
        <f>+'PROGRAMA 04'!G28</f>
        <v>32252845.399999999</v>
      </c>
      <c r="O30" s="157">
        <f>+'PROGRAMA 04'!H28</f>
        <v>10485044</v>
      </c>
      <c r="P30" s="157">
        <f>+'PROGRAMA 04'!I28</f>
        <v>0</v>
      </c>
      <c r="Q30" s="157">
        <f>+'PROGRAMA 04'!J28</f>
        <v>42737889.399999999</v>
      </c>
      <c r="R30" s="157">
        <f t="shared" si="6"/>
        <v>5988910.6000000015</v>
      </c>
      <c r="S30" s="157">
        <f t="shared" si="7"/>
        <v>87.709206022147967</v>
      </c>
    </row>
    <row r="31" spans="1:19" ht="12" customHeight="1" x14ac:dyDescent="0.2">
      <c r="A31" s="167"/>
      <c r="B31" s="167"/>
      <c r="C31" s="167"/>
      <c r="D31" s="167"/>
      <c r="E31" s="167"/>
      <c r="G31" s="194" t="s">
        <v>395</v>
      </c>
      <c r="H31" s="245"/>
      <c r="I31" s="194"/>
      <c r="J31" s="194" t="s">
        <v>29</v>
      </c>
      <c r="K31" s="194"/>
      <c r="L31" s="167" t="s">
        <v>413</v>
      </c>
      <c r="M31" s="157">
        <f>+'PROGRAMA 04'!F29</f>
        <v>32806000</v>
      </c>
      <c r="N31" s="157">
        <f>+'PROGRAMA 04'!G29</f>
        <v>18894493.75</v>
      </c>
      <c r="O31" s="157">
        <f>+'PROGRAMA 04'!H29</f>
        <v>7064447.5</v>
      </c>
      <c r="P31" s="157">
        <f>+'PROGRAMA 04'!I29</f>
        <v>0</v>
      </c>
      <c r="Q31" s="157">
        <f>+'PROGRAMA 04'!J29</f>
        <v>25958941.25</v>
      </c>
      <c r="R31" s="157">
        <f t="shared" si="6"/>
        <v>6847058.75</v>
      </c>
      <c r="S31" s="157">
        <f t="shared" si="7"/>
        <v>79.128638816070236</v>
      </c>
    </row>
    <row r="32" spans="1:19" ht="12" customHeight="1" x14ac:dyDescent="0.2">
      <c r="A32" s="167"/>
      <c r="B32" s="167"/>
      <c r="C32" s="167"/>
      <c r="D32" s="167"/>
      <c r="E32" s="167"/>
      <c r="G32" s="194" t="s">
        <v>395</v>
      </c>
      <c r="H32" s="245"/>
      <c r="I32" s="194"/>
      <c r="J32" s="194" t="s">
        <v>30</v>
      </c>
      <c r="K32" s="194"/>
      <c r="L32" s="167" t="s">
        <v>414</v>
      </c>
      <c r="M32" s="157">
        <f>+'PROGRAMA 04'!F30</f>
        <v>18550400</v>
      </c>
      <c r="N32" s="157">
        <f>+'PROGRAMA 04'!G30</f>
        <v>284790.8</v>
      </c>
      <c r="O32" s="157">
        <f>+'PROGRAMA 04'!H30</f>
        <v>15666260.390000001</v>
      </c>
      <c r="P32" s="157">
        <f>+'PROGRAMA 04'!I30</f>
        <v>0</v>
      </c>
      <c r="Q32" s="157">
        <f>+'PROGRAMA 04'!J30</f>
        <v>15951051.190000001</v>
      </c>
      <c r="R32" s="157">
        <f t="shared" si="6"/>
        <v>2599348.8099999987</v>
      </c>
      <c r="S32" s="157">
        <f t="shared" si="7"/>
        <v>85.987640104795588</v>
      </c>
    </row>
    <row r="33" spans="1:19" ht="12" customHeight="1" x14ac:dyDescent="0.2">
      <c r="A33" s="167"/>
      <c r="B33" s="167"/>
      <c r="C33" s="167"/>
      <c r="D33" s="167"/>
      <c r="E33" s="167"/>
      <c r="G33" s="194" t="s">
        <v>395</v>
      </c>
      <c r="H33" s="245"/>
      <c r="I33" s="194"/>
      <c r="J33" s="194" t="s">
        <v>31</v>
      </c>
      <c r="K33" s="194"/>
      <c r="L33" s="167" t="s">
        <v>415</v>
      </c>
      <c r="M33" s="157">
        <f>+'PROGRAMA 04'!F31</f>
        <v>16953900</v>
      </c>
      <c r="N33" s="157">
        <f>+'PROGRAMA 04'!G31</f>
        <v>15598192.85</v>
      </c>
      <c r="O33" s="157">
        <f>+'PROGRAMA 04'!H31</f>
        <v>0</v>
      </c>
      <c r="P33" s="157">
        <f>+'PROGRAMA 04'!I31</f>
        <v>0</v>
      </c>
      <c r="Q33" s="157">
        <f>+'PROGRAMA 04'!J31</f>
        <v>15598192.85</v>
      </c>
      <c r="R33" s="157">
        <f t="shared" si="6"/>
        <v>1355707.1500000004</v>
      </c>
      <c r="S33" s="157">
        <f t="shared" si="7"/>
        <v>92.003567615710836</v>
      </c>
    </row>
    <row r="34" spans="1:19" ht="12" customHeight="1" x14ac:dyDescent="0.2">
      <c r="A34" s="167"/>
      <c r="B34" s="167"/>
      <c r="C34" s="167"/>
      <c r="D34" s="167"/>
      <c r="E34" s="167"/>
      <c r="G34" s="194" t="s">
        <v>395</v>
      </c>
      <c r="H34" s="245"/>
      <c r="I34" s="194"/>
      <c r="J34" s="194" t="s">
        <v>33</v>
      </c>
      <c r="K34" s="194"/>
      <c r="L34" s="167" t="s">
        <v>416</v>
      </c>
      <c r="M34" s="157">
        <f>+'PROGRAMA 04'!F32</f>
        <v>11732000</v>
      </c>
      <c r="N34" s="157">
        <f>+'PROGRAMA 04'!G32</f>
        <v>7739976.5</v>
      </c>
      <c r="O34" s="157">
        <f>+'PROGRAMA 04'!H32</f>
        <v>2667795.5</v>
      </c>
      <c r="P34" s="157">
        <f>+'PROGRAMA 04'!I32</f>
        <v>0</v>
      </c>
      <c r="Q34" s="157">
        <f>+'PROGRAMA 04'!J32</f>
        <v>10407772</v>
      </c>
      <c r="R34" s="157">
        <f t="shared" si="6"/>
        <v>1324228</v>
      </c>
      <c r="S34" s="157">
        <f t="shared" si="7"/>
        <v>88.712683259461301</v>
      </c>
    </row>
    <row r="35" spans="1:19" ht="12" hidden="1" customHeight="1" x14ac:dyDescent="0.2">
      <c r="A35" s="167"/>
      <c r="B35" s="167"/>
      <c r="C35" s="167"/>
      <c r="D35" s="167"/>
      <c r="E35" s="167"/>
      <c r="G35" s="195" t="s">
        <v>395</v>
      </c>
      <c r="H35" s="246"/>
      <c r="I35" s="195"/>
      <c r="J35" s="191" t="s">
        <v>223</v>
      </c>
      <c r="K35" s="191"/>
      <c r="L35" s="192" t="s">
        <v>417</v>
      </c>
      <c r="M35" s="193">
        <f>+M36+M37</f>
        <v>0</v>
      </c>
      <c r="N35" s="193">
        <f>+N36+N37</f>
        <v>0</v>
      </c>
      <c r="O35" s="193">
        <f>+O36+O37</f>
        <v>0</v>
      </c>
      <c r="P35" s="193">
        <f>+P36+P37</f>
        <v>0</v>
      </c>
      <c r="Q35" s="193">
        <f t="shared" si="5"/>
        <v>0</v>
      </c>
      <c r="R35" s="193">
        <f t="shared" si="6"/>
        <v>0</v>
      </c>
      <c r="S35" s="193" t="e">
        <f t="shared" si="7"/>
        <v>#DIV/0!</v>
      </c>
    </row>
    <row r="36" spans="1:19" ht="12" hidden="1" customHeight="1" x14ac:dyDescent="0.2">
      <c r="A36" s="167"/>
      <c r="B36" s="167"/>
      <c r="C36" s="167"/>
      <c r="D36" s="167"/>
      <c r="E36" s="167"/>
      <c r="G36" s="194" t="s">
        <v>395</v>
      </c>
      <c r="H36" s="245"/>
      <c r="I36" s="194"/>
      <c r="J36" s="194" t="s">
        <v>418</v>
      </c>
      <c r="K36" s="194"/>
      <c r="L36" s="167" t="s">
        <v>419</v>
      </c>
      <c r="M36" s="157">
        <v>0</v>
      </c>
      <c r="N36" s="157"/>
      <c r="O36" s="157"/>
      <c r="P36" s="157"/>
      <c r="Q36" s="157">
        <f t="shared" si="5"/>
        <v>0</v>
      </c>
      <c r="R36" s="157">
        <f t="shared" si="6"/>
        <v>0</v>
      </c>
      <c r="S36" s="157" t="e">
        <f t="shared" si="7"/>
        <v>#DIV/0!</v>
      </c>
    </row>
    <row r="37" spans="1:19" ht="12" hidden="1" customHeight="1" x14ac:dyDescent="0.2">
      <c r="A37" s="167"/>
      <c r="B37" s="167"/>
      <c r="C37" s="167"/>
      <c r="D37" s="167"/>
      <c r="E37" s="167"/>
      <c r="G37" s="194" t="s">
        <v>395</v>
      </c>
      <c r="H37" s="245"/>
      <c r="I37" s="194"/>
      <c r="J37" s="194" t="s">
        <v>221</v>
      </c>
      <c r="K37" s="194"/>
      <c r="L37" s="167" t="s">
        <v>420</v>
      </c>
      <c r="M37" s="157">
        <v>0</v>
      </c>
      <c r="N37" s="157">
        <v>0</v>
      </c>
      <c r="O37" s="157"/>
      <c r="P37" s="157"/>
      <c r="Q37" s="157">
        <f t="shared" si="5"/>
        <v>0</v>
      </c>
      <c r="R37" s="157">
        <f t="shared" si="6"/>
        <v>0</v>
      </c>
      <c r="S37" s="157" t="e">
        <f t="shared" si="7"/>
        <v>#DIV/0!</v>
      </c>
    </row>
    <row r="38" spans="1:19" s="190" customFormat="1" ht="12" customHeight="1" x14ac:dyDescent="0.2">
      <c r="A38" s="187"/>
      <c r="B38" s="187"/>
      <c r="C38" s="187"/>
      <c r="D38" s="188" t="s">
        <v>421</v>
      </c>
      <c r="E38" s="196" t="s">
        <v>422</v>
      </c>
      <c r="F38" s="197" t="s">
        <v>3</v>
      </c>
      <c r="G38" s="198" t="s">
        <v>3</v>
      </c>
      <c r="H38" s="189">
        <f>+O38</f>
        <v>11827950.759999998</v>
      </c>
      <c r="I38" s="187"/>
      <c r="J38" s="187"/>
      <c r="K38" s="187"/>
      <c r="L38" s="187"/>
      <c r="M38" s="197">
        <f>+M39+M45</f>
        <v>59145400</v>
      </c>
      <c r="N38" s="197">
        <f>+N39+N45</f>
        <v>37320628.980000004</v>
      </c>
      <c r="O38" s="197">
        <f>+O39+O45</f>
        <v>11827950.759999998</v>
      </c>
      <c r="P38" s="197">
        <f>+P39+P45</f>
        <v>0</v>
      </c>
      <c r="Q38" s="197">
        <f t="shared" si="5"/>
        <v>49148579.740000002</v>
      </c>
      <c r="R38" s="197">
        <f t="shared" si="6"/>
        <v>9996820.2599999979</v>
      </c>
      <c r="S38" s="197">
        <f t="shared" si="7"/>
        <v>83.097890520649116</v>
      </c>
    </row>
    <row r="39" spans="1:19" ht="12" customHeight="1" x14ac:dyDescent="0.2">
      <c r="A39" s="167"/>
      <c r="B39" s="167"/>
      <c r="C39" s="167"/>
      <c r="D39" s="167"/>
      <c r="E39" s="194"/>
      <c r="G39" s="199" t="s">
        <v>421</v>
      </c>
      <c r="H39" s="247"/>
      <c r="I39" s="199"/>
      <c r="J39" s="199" t="s">
        <v>35</v>
      </c>
      <c r="K39" s="199"/>
      <c r="L39" s="192" t="s">
        <v>423</v>
      </c>
      <c r="M39" s="193">
        <f>SUM(M40:M44)</f>
        <v>37301000</v>
      </c>
      <c r="N39" s="193">
        <f>SUM(N40:N44)</f>
        <v>23589433.010000002</v>
      </c>
      <c r="O39" s="193">
        <f>SUM(O40:O44)</f>
        <v>7476096.8599999985</v>
      </c>
      <c r="P39" s="193">
        <f>SUM(P40:P44)</f>
        <v>0</v>
      </c>
      <c r="Q39" s="193">
        <f t="shared" si="5"/>
        <v>31065529.870000001</v>
      </c>
      <c r="R39" s="193">
        <f t="shared" si="6"/>
        <v>6235470.129999999</v>
      </c>
      <c r="S39" s="193">
        <f t="shared" si="7"/>
        <v>83.283370070507502</v>
      </c>
    </row>
    <row r="40" spans="1:19" ht="12" customHeight="1" x14ac:dyDescent="0.2">
      <c r="A40" s="167"/>
      <c r="B40" s="167"/>
      <c r="C40" s="167"/>
      <c r="D40" s="167"/>
      <c r="E40" s="194"/>
      <c r="G40" s="200" t="s">
        <v>421</v>
      </c>
      <c r="H40" s="248"/>
      <c r="I40" s="200"/>
      <c r="J40" s="200" t="s">
        <v>37</v>
      </c>
      <c r="K40" s="200"/>
      <c r="L40" s="167" t="s">
        <v>424</v>
      </c>
      <c r="M40" s="157">
        <f>+'PROGRAMA 04'!F36</f>
        <v>20599100</v>
      </c>
      <c r="N40" s="157">
        <f>+'PROGRAMA 04'!G36</f>
        <v>13026994.640000001</v>
      </c>
      <c r="O40" s="157">
        <f>+'PROGRAMA 04'!H36</f>
        <v>4128590.8</v>
      </c>
      <c r="P40" s="157">
        <f>+'PROGRAMA 04'!I36</f>
        <v>0</v>
      </c>
      <c r="Q40" s="157">
        <f>+'PROGRAMA 04'!J36</f>
        <v>17155585.440000001</v>
      </c>
      <c r="R40" s="157">
        <f t="shared" si="6"/>
        <v>3443514.5599999987</v>
      </c>
      <c r="S40" s="157">
        <f t="shared" si="7"/>
        <v>83.28317955638839</v>
      </c>
    </row>
    <row r="41" spans="1:19" ht="12" customHeight="1" x14ac:dyDescent="0.2">
      <c r="A41" s="167"/>
      <c r="B41" s="167"/>
      <c r="C41" s="167"/>
      <c r="D41" s="167"/>
      <c r="E41" s="194"/>
      <c r="G41" s="200" t="s">
        <v>421</v>
      </c>
      <c r="H41" s="248"/>
      <c r="I41" s="200"/>
      <c r="J41" s="200" t="s">
        <v>38</v>
      </c>
      <c r="K41" s="200"/>
      <c r="L41" s="167" t="s">
        <v>425</v>
      </c>
      <c r="M41" s="157">
        <f>+'PROGRAMA 04'!F37</f>
        <v>1113400</v>
      </c>
      <c r="N41" s="157">
        <f>+'PROGRAMA 04'!G37</f>
        <v>704161.87</v>
      </c>
      <c r="O41" s="157">
        <f>+'PROGRAMA 04'!H37</f>
        <v>223167.06</v>
      </c>
      <c r="P41" s="157">
        <f>+'PROGRAMA 04'!I37</f>
        <v>0</v>
      </c>
      <c r="Q41" s="157">
        <f>+'PROGRAMA 04'!J37</f>
        <v>927328.92999999993</v>
      </c>
      <c r="R41" s="157">
        <f t="shared" si="6"/>
        <v>186071.07000000007</v>
      </c>
      <c r="S41" s="157">
        <f t="shared" si="7"/>
        <v>83.288030357463612</v>
      </c>
    </row>
    <row r="42" spans="1:19" ht="12" customHeight="1" x14ac:dyDescent="0.2">
      <c r="A42" s="167"/>
      <c r="B42" s="167"/>
      <c r="C42" s="167"/>
      <c r="D42" s="167"/>
      <c r="E42" s="194"/>
      <c r="G42" s="200" t="s">
        <v>421</v>
      </c>
      <c r="H42" s="248"/>
      <c r="I42" s="200"/>
      <c r="J42" s="200" t="s">
        <v>39</v>
      </c>
      <c r="K42" s="200"/>
      <c r="L42" s="167" t="s">
        <v>426</v>
      </c>
      <c r="M42" s="157">
        <f>+'PROGRAMA 04'!F38</f>
        <v>3340400</v>
      </c>
      <c r="N42" s="157">
        <f>+'PROGRAMA 04'!G38</f>
        <v>2112485.6100000003</v>
      </c>
      <c r="O42" s="157">
        <f>+'PROGRAMA 04'!H38</f>
        <v>669501.22</v>
      </c>
      <c r="P42" s="157">
        <f>+'PROGRAMA 04'!I38</f>
        <v>0</v>
      </c>
      <c r="Q42" s="157">
        <f>+'PROGRAMA 04'!J38</f>
        <v>2781986.83</v>
      </c>
      <c r="R42" s="157">
        <f t="shared" si="6"/>
        <v>558413.16999999993</v>
      </c>
      <c r="S42" s="157">
        <f t="shared" si="7"/>
        <v>83.283044844928753</v>
      </c>
    </row>
    <row r="43" spans="1:19" ht="12" customHeight="1" x14ac:dyDescent="0.2">
      <c r="A43" s="167"/>
      <c r="B43" s="167"/>
      <c r="C43" s="167"/>
      <c r="D43" s="167"/>
      <c r="E43" s="194"/>
      <c r="G43" s="200" t="s">
        <v>421</v>
      </c>
      <c r="H43" s="248"/>
      <c r="I43" s="200"/>
      <c r="J43" s="200" t="s">
        <v>40</v>
      </c>
      <c r="K43" s="200"/>
      <c r="L43" s="167" t="s">
        <v>427</v>
      </c>
      <c r="M43" s="157">
        <f>+'PROGRAMA 04'!F39</f>
        <v>11134700</v>
      </c>
      <c r="N43" s="157">
        <f>+'PROGRAMA 04'!G39</f>
        <v>7041618.6899999995</v>
      </c>
      <c r="O43" s="157">
        <f>+'PROGRAMA 04'!H39</f>
        <v>2231670.7200000002</v>
      </c>
      <c r="P43" s="157">
        <f>+'PROGRAMA 04'!I39</f>
        <v>0</v>
      </c>
      <c r="Q43" s="157">
        <f>+'PROGRAMA 04'!J39</f>
        <v>9273289.4100000001</v>
      </c>
      <c r="R43" s="157">
        <f t="shared" si="6"/>
        <v>1861410.5899999999</v>
      </c>
      <c r="S43" s="157">
        <f t="shared" si="7"/>
        <v>83.282795315545101</v>
      </c>
    </row>
    <row r="44" spans="1:19" ht="12" customHeight="1" x14ac:dyDescent="0.2">
      <c r="A44" s="167"/>
      <c r="B44" s="167"/>
      <c r="C44" s="167"/>
      <c r="D44" s="167"/>
      <c r="E44" s="194"/>
      <c r="G44" s="200" t="s">
        <v>421</v>
      </c>
      <c r="H44" s="248"/>
      <c r="I44" s="200"/>
      <c r="J44" s="200" t="s">
        <v>41</v>
      </c>
      <c r="K44" s="200"/>
      <c r="L44" s="167" t="s">
        <v>428</v>
      </c>
      <c r="M44" s="157">
        <f>+'PROGRAMA 04'!F40</f>
        <v>1113400</v>
      </c>
      <c r="N44" s="157">
        <f>+'PROGRAMA 04'!G40</f>
        <v>704172.2</v>
      </c>
      <c r="O44" s="157">
        <f>+'PROGRAMA 04'!H40</f>
        <v>223167.06000000003</v>
      </c>
      <c r="P44" s="157">
        <f>+'PROGRAMA 04'!I40</f>
        <v>0</v>
      </c>
      <c r="Q44" s="157">
        <f>+'PROGRAMA 04'!J40</f>
        <v>927339.26</v>
      </c>
      <c r="R44" s="157">
        <f t="shared" si="6"/>
        <v>186060.74</v>
      </c>
      <c r="S44" s="157">
        <f t="shared" si="7"/>
        <v>83.288958146218789</v>
      </c>
    </row>
    <row r="45" spans="1:19" ht="12" customHeight="1" x14ac:dyDescent="0.2">
      <c r="A45" s="167"/>
      <c r="B45" s="167"/>
      <c r="C45" s="167"/>
      <c r="D45" s="167"/>
      <c r="E45" s="194"/>
      <c r="G45" s="199" t="s">
        <v>421</v>
      </c>
      <c r="H45" s="247"/>
      <c r="I45" s="199"/>
      <c r="J45" s="199" t="s">
        <v>42</v>
      </c>
      <c r="K45" s="199"/>
      <c r="L45" s="192" t="s">
        <v>429</v>
      </c>
      <c r="M45" s="193">
        <f>SUM(M46:M50)</f>
        <v>21844400</v>
      </c>
      <c r="N45" s="193">
        <f>SUM(N46:N50)</f>
        <v>13731195.969999999</v>
      </c>
      <c r="O45" s="193">
        <f>SUM(O46:O50)</f>
        <v>4351853.9000000004</v>
      </c>
      <c r="P45" s="193">
        <f>SUM(P46:P50)</f>
        <v>0</v>
      </c>
      <c r="Q45" s="193">
        <f t="shared" si="5"/>
        <v>18083049.869999997</v>
      </c>
      <c r="R45" s="193">
        <f t="shared" si="6"/>
        <v>3761350.1300000027</v>
      </c>
      <c r="S45" s="193">
        <f t="shared" si="7"/>
        <v>82.781169865045484</v>
      </c>
    </row>
    <row r="46" spans="1:19" ht="12" customHeight="1" x14ac:dyDescent="0.2">
      <c r="A46" s="167"/>
      <c r="B46" s="167"/>
      <c r="C46" s="167"/>
      <c r="D46" s="167"/>
      <c r="E46" s="194"/>
      <c r="G46" s="200" t="s">
        <v>421</v>
      </c>
      <c r="H46" s="248"/>
      <c r="I46" s="200"/>
      <c r="J46" s="200" t="s">
        <v>335</v>
      </c>
      <c r="K46" s="200"/>
      <c r="L46" s="167" t="s">
        <v>430</v>
      </c>
      <c r="M46" s="157">
        <f>+'PROGRAMA 04'!F44</f>
        <v>11691400</v>
      </c>
      <c r="N46" s="157">
        <f>+'PROGRAMA 04'!G44</f>
        <v>7393699.6600000001</v>
      </c>
      <c r="O46" s="157">
        <f>+'PROGRAMA 04'!H44</f>
        <v>2343254.2400000002</v>
      </c>
      <c r="P46" s="157">
        <f>+'PROGRAMA 04'!I44</f>
        <v>0</v>
      </c>
      <c r="Q46" s="157">
        <f>+'PROGRAMA 04'!J44</f>
        <v>9736953.9000000004</v>
      </c>
      <c r="R46" s="157">
        <f t="shared" si="6"/>
        <v>1954446.0999999996</v>
      </c>
      <c r="S46" s="157">
        <f t="shared" si="7"/>
        <v>83.28304480216228</v>
      </c>
    </row>
    <row r="47" spans="1:19" ht="12" customHeight="1" x14ac:dyDescent="0.2">
      <c r="A47" s="167"/>
      <c r="B47" s="167"/>
      <c r="C47" s="167"/>
      <c r="D47" s="167"/>
      <c r="E47" s="194"/>
      <c r="G47" s="200" t="s">
        <v>421</v>
      </c>
      <c r="H47" s="248"/>
      <c r="I47" s="200"/>
      <c r="J47" s="200" t="s">
        <v>44</v>
      </c>
      <c r="K47" s="200"/>
      <c r="L47" s="167" t="s">
        <v>431</v>
      </c>
      <c r="M47" s="157">
        <f>+'PROGRAMA 04'!F45</f>
        <v>6614900</v>
      </c>
      <c r="N47" s="157">
        <f>+'PROGRAMA 04'!G45</f>
        <v>4225017.0199999996</v>
      </c>
      <c r="O47" s="157">
        <f>+'PROGRAMA 04'!H45</f>
        <v>1339112.44</v>
      </c>
      <c r="P47" s="157">
        <f>+'PROGRAMA 04'!I45</f>
        <v>0</v>
      </c>
      <c r="Q47" s="157">
        <f>+'PROGRAMA 04'!J45</f>
        <v>5564129.459999999</v>
      </c>
      <c r="R47" s="157">
        <f t="shared" si="6"/>
        <v>1050770.540000001</v>
      </c>
      <c r="S47" s="157">
        <f t="shared" si="7"/>
        <v>84.115095617469635</v>
      </c>
    </row>
    <row r="48" spans="1:19" ht="12" customHeight="1" x14ac:dyDescent="0.2">
      <c r="A48" s="167"/>
      <c r="B48" s="167"/>
      <c r="C48" s="167"/>
      <c r="D48" s="167"/>
      <c r="E48" s="194"/>
      <c r="G48" s="200" t="s">
        <v>421</v>
      </c>
      <c r="H48" s="248"/>
      <c r="I48" s="200"/>
      <c r="J48" s="200" t="s">
        <v>45</v>
      </c>
      <c r="K48" s="200"/>
      <c r="L48" s="167" t="s">
        <v>432</v>
      </c>
      <c r="M48" s="157">
        <f>+'PROGRAMA 04'!F46</f>
        <v>3538100</v>
      </c>
      <c r="N48" s="157">
        <f>+'PROGRAMA 04'!G46</f>
        <v>2112479.29</v>
      </c>
      <c r="O48" s="157">
        <f>+'PROGRAMA 04'!H46</f>
        <v>669487.22</v>
      </c>
      <c r="P48" s="157">
        <f>+'PROGRAMA 04'!I46</f>
        <v>0</v>
      </c>
      <c r="Q48" s="157">
        <f>+'PROGRAMA 04'!J46</f>
        <v>2781966.51</v>
      </c>
      <c r="R48" s="157">
        <f t="shared" si="6"/>
        <v>756133.49000000022</v>
      </c>
      <c r="S48" s="157">
        <f t="shared" si="7"/>
        <v>78.628826488793408</v>
      </c>
    </row>
    <row r="49" spans="1:19" ht="12" hidden="1" customHeight="1" x14ac:dyDescent="0.2">
      <c r="A49" s="167"/>
      <c r="B49" s="167"/>
      <c r="C49" s="167"/>
      <c r="D49" s="167"/>
      <c r="E49" s="167"/>
      <c r="G49" s="200" t="s">
        <v>421</v>
      </c>
      <c r="H49" s="248"/>
      <c r="I49" s="200"/>
      <c r="J49" s="200" t="s">
        <v>433</v>
      </c>
      <c r="K49" s="200"/>
      <c r="L49" s="167" t="s">
        <v>434</v>
      </c>
      <c r="M49" s="157">
        <v>0</v>
      </c>
      <c r="N49" s="157"/>
      <c r="O49" s="157"/>
      <c r="P49" s="157"/>
      <c r="Q49" s="157">
        <f t="shared" si="5"/>
        <v>0</v>
      </c>
      <c r="R49" s="157">
        <f t="shared" si="6"/>
        <v>0</v>
      </c>
      <c r="S49" s="157" t="e">
        <f t="shared" si="7"/>
        <v>#DIV/0!</v>
      </c>
    </row>
    <row r="50" spans="1:19" ht="12" hidden="1" customHeight="1" x14ac:dyDescent="0.2">
      <c r="A50" s="167"/>
      <c r="B50" s="167"/>
      <c r="C50" s="167"/>
      <c r="D50" s="167"/>
      <c r="E50" s="167"/>
      <c r="G50" s="200" t="s">
        <v>421</v>
      </c>
      <c r="H50" s="248"/>
      <c r="I50" s="200"/>
      <c r="J50" s="200" t="s">
        <v>435</v>
      </c>
      <c r="K50" s="200"/>
      <c r="L50" s="167" t="s">
        <v>436</v>
      </c>
      <c r="M50" s="157">
        <v>0</v>
      </c>
      <c r="N50" s="157"/>
      <c r="O50" s="157"/>
      <c r="P50" s="157"/>
      <c r="Q50" s="157">
        <f t="shared" si="5"/>
        <v>0</v>
      </c>
      <c r="R50" s="157">
        <f t="shared" si="6"/>
        <v>0</v>
      </c>
      <c r="S50" s="157" t="e">
        <f t="shared" si="7"/>
        <v>#DIV/0!</v>
      </c>
    </row>
    <row r="51" spans="1:19" ht="12" customHeight="1" x14ac:dyDescent="0.2">
      <c r="A51" s="167"/>
      <c r="B51" s="167"/>
      <c r="E51" s="201"/>
      <c r="G51" s="194"/>
      <c r="H51" s="245"/>
      <c r="I51" s="194"/>
      <c r="J51" s="170"/>
      <c r="K51" s="170"/>
      <c r="L51" s="167"/>
      <c r="N51" s="157"/>
      <c r="O51" s="157"/>
      <c r="P51" s="157"/>
      <c r="Q51" s="157"/>
      <c r="R51" s="157"/>
      <c r="S51" s="157"/>
    </row>
    <row r="52" spans="1:19" ht="12.75" customHeight="1" x14ac:dyDescent="0.2">
      <c r="A52" s="182"/>
      <c r="B52" s="182"/>
      <c r="C52" s="183" t="s">
        <v>437</v>
      </c>
      <c r="D52" s="184" t="s">
        <v>438</v>
      </c>
      <c r="E52" s="184"/>
      <c r="F52" s="185" t="s">
        <v>3</v>
      </c>
      <c r="G52" s="183" t="s">
        <v>437</v>
      </c>
      <c r="H52" s="242">
        <f>+O52+O115</f>
        <v>82555228.189999998</v>
      </c>
      <c r="I52" s="183"/>
      <c r="J52" s="183">
        <v>1</v>
      </c>
      <c r="K52" s="183"/>
      <c r="L52" s="186" t="s">
        <v>439</v>
      </c>
      <c r="M52" s="185">
        <f>+M54+M60+M66+M74+M83+M88+M92+M96+M107</f>
        <v>163345300</v>
      </c>
      <c r="N52" s="185">
        <f>+N54+N60+N66+N74+N83+N88+N92+N96+N107</f>
        <v>39595920.670000002</v>
      </c>
      <c r="O52" s="185">
        <f>+O54+O60+O66+O74+O83+O88+O92+O96+O107</f>
        <v>82507967.329999998</v>
      </c>
      <c r="P52" s="185">
        <f>+P54+P60+P66+P74+P83+P88+P92+P96+P107</f>
        <v>0</v>
      </c>
      <c r="Q52" s="185">
        <f t="shared" si="5"/>
        <v>122103888</v>
      </c>
      <c r="R52" s="185">
        <f t="shared" si="6"/>
        <v>41241412</v>
      </c>
      <c r="S52" s="185">
        <f t="shared" si="7"/>
        <v>74.752005720397221</v>
      </c>
    </row>
    <row r="53" spans="1:19" ht="12" customHeight="1" x14ac:dyDescent="0.2">
      <c r="A53" s="167"/>
      <c r="B53" s="167"/>
      <c r="C53" s="167"/>
      <c r="D53" s="167"/>
      <c r="E53" s="167"/>
      <c r="G53" s="194"/>
      <c r="H53" s="245"/>
      <c r="I53" s="194"/>
      <c r="J53" s="195"/>
      <c r="K53" s="195"/>
      <c r="L53" s="201"/>
      <c r="N53" s="157"/>
      <c r="O53" s="157"/>
      <c r="P53" s="157"/>
      <c r="Q53" s="157"/>
      <c r="R53" s="157"/>
      <c r="S53" s="157"/>
    </row>
    <row r="54" spans="1:19" ht="12" customHeight="1" x14ac:dyDescent="0.2">
      <c r="A54" s="167"/>
      <c r="B54" s="167"/>
      <c r="C54" s="167"/>
      <c r="D54" s="167"/>
      <c r="E54" s="167"/>
      <c r="G54" s="195" t="s">
        <v>437</v>
      </c>
      <c r="H54" s="246"/>
      <c r="I54" s="195"/>
      <c r="J54" s="195" t="s">
        <v>48</v>
      </c>
      <c r="K54" s="195"/>
      <c r="L54" s="192" t="s">
        <v>440</v>
      </c>
      <c r="M54" s="193">
        <f>+M55+M56+M57+M58+M59</f>
        <v>49457800</v>
      </c>
      <c r="N54" s="193">
        <f>+N55+N56+N57+N58+N59</f>
        <v>22841313.75</v>
      </c>
      <c r="O54" s="193">
        <f>+O55+O56+O57+O58+O59</f>
        <v>21401115.550000001</v>
      </c>
      <c r="P54" s="193">
        <f>+P55+P56+P57+P58+P59</f>
        <v>0</v>
      </c>
      <c r="Q54" s="193">
        <f t="shared" si="5"/>
        <v>44242429.299999997</v>
      </c>
      <c r="R54" s="193">
        <f t="shared" si="6"/>
        <v>5215370.700000003</v>
      </c>
      <c r="S54" s="193">
        <f t="shared" si="7"/>
        <v>89.454907618211891</v>
      </c>
    </row>
    <row r="55" spans="1:19" ht="10.5" customHeight="1" x14ac:dyDescent="0.2">
      <c r="A55" s="167"/>
      <c r="B55" s="167"/>
      <c r="C55" s="167"/>
      <c r="D55" s="167"/>
      <c r="E55" s="167"/>
      <c r="G55" s="194" t="s">
        <v>437</v>
      </c>
      <c r="H55" s="245"/>
      <c r="I55" s="194"/>
      <c r="J55" s="194" t="s">
        <v>50</v>
      </c>
      <c r="K55" s="194"/>
      <c r="L55" s="167" t="s">
        <v>441</v>
      </c>
      <c r="M55" s="157">
        <f>+'PROGRAMA 04'!F56</f>
        <v>49457800</v>
      </c>
      <c r="N55" s="157">
        <f>+'PROGRAMA 04'!G56</f>
        <v>22841313.75</v>
      </c>
      <c r="O55" s="157">
        <f>+'PROGRAMA 04'!H56</f>
        <v>21401115.550000001</v>
      </c>
      <c r="P55" s="157">
        <f>+'PROGRAMA 04'!I56</f>
        <v>0</v>
      </c>
      <c r="Q55" s="157">
        <f>+'PROGRAMA 04'!J56</f>
        <v>44242429.299999997</v>
      </c>
      <c r="R55" s="157">
        <f t="shared" si="6"/>
        <v>5215370.700000003</v>
      </c>
      <c r="S55" s="157">
        <f t="shared" si="7"/>
        <v>89.454907618211891</v>
      </c>
    </row>
    <row r="56" spans="1:19" hidden="1" x14ac:dyDescent="0.2">
      <c r="A56" s="167"/>
      <c r="B56" s="167"/>
      <c r="C56" s="167"/>
      <c r="D56" s="167"/>
      <c r="E56" s="167"/>
      <c r="G56" s="194" t="s">
        <v>437</v>
      </c>
      <c r="H56" s="245"/>
      <c r="I56" s="194"/>
      <c r="J56" s="194" t="s">
        <v>52</v>
      </c>
      <c r="K56" s="194"/>
      <c r="L56" s="167" t="s">
        <v>442</v>
      </c>
      <c r="M56" s="157">
        <v>0</v>
      </c>
      <c r="N56" s="157">
        <v>0</v>
      </c>
      <c r="O56" s="157"/>
      <c r="P56" s="157"/>
      <c r="Q56" s="157">
        <f t="shared" si="5"/>
        <v>0</v>
      </c>
      <c r="R56" s="157">
        <f t="shared" si="6"/>
        <v>0</v>
      </c>
      <c r="S56" s="157" t="e">
        <f t="shared" si="7"/>
        <v>#DIV/0!</v>
      </c>
    </row>
    <row r="57" spans="1:19" hidden="1" x14ac:dyDescent="0.2">
      <c r="A57" s="167"/>
      <c r="B57" s="167"/>
      <c r="C57" s="167"/>
      <c r="D57" s="167"/>
      <c r="E57" s="167"/>
      <c r="G57" s="194" t="s">
        <v>437</v>
      </c>
      <c r="H57" s="245"/>
      <c r="I57" s="194"/>
      <c r="J57" s="194" t="s">
        <v>54</v>
      </c>
      <c r="K57" s="194"/>
      <c r="L57" s="167" t="s">
        <v>443</v>
      </c>
      <c r="M57" s="157">
        <v>0</v>
      </c>
      <c r="N57" s="157">
        <v>0</v>
      </c>
      <c r="O57" s="157"/>
      <c r="P57" s="157"/>
      <c r="Q57" s="157">
        <f t="shared" si="5"/>
        <v>0</v>
      </c>
      <c r="R57" s="157">
        <f t="shared" si="6"/>
        <v>0</v>
      </c>
      <c r="S57" s="157" t="e">
        <f t="shared" si="7"/>
        <v>#DIV/0!</v>
      </c>
    </row>
    <row r="58" spans="1:19" hidden="1" x14ac:dyDescent="0.2">
      <c r="A58" s="167"/>
      <c r="B58" s="167"/>
      <c r="C58" s="167"/>
      <c r="D58" s="167"/>
      <c r="E58" s="167"/>
      <c r="G58" s="194" t="s">
        <v>437</v>
      </c>
      <c r="H58" s="245"/>
      <c r="I58" s="194"/>
      <c r="J58" s="194" t="s">
        <v>444</v>
      </c>
      <c r="K58" s="194"/>
      <c r="L58" s="167" t="s">
        <v>445</v>
      </c>
      <c r="M58" s="157">
        <v>0</v>
      </c>
      <c r="N58" s="157">
        <v>0</v>
      </c>
      <c r="O58" s="157"/>
      <c r="P58" s="157"/>
      <c r="Q58" s="157">
        <f t="shared" si="5"/>
        <v>0</v>
      </c>
      <c r="R58" s="157">
        <f t="shared" si="6"/>
        <v>0</v>
      </c>
      <c r="S58" s="157" t="e">
        <f t="shared" si="7"/>
        <v>#DIV/0!</v>
      </c>
    </row>
    <row r="59" spans="1:19" ht="13.5" hidden="1" customHeight="1" x14ac:dyDescent="0.2">
      <c r="A59" s="167"/>
      <c r="B59" s="167"/>
      <c r="C59" s="167"/>
      <c r="D59" s="167"/>
      <c r="E59" s="167"/>
      <c r="G59" s="194" t="s">
        <v>437</v>
      </c>
      <c r="H59" s="245"/>
      <c r="I59" s="194"/>
      <c r="J59" s="194" t="s">
        <v>56</v>
      </c>
      <c r="K59" s="194"/>
      <c r="L59" s="167" t="s">
        <v>446</v>
      </c>
      <c r="M59" s="157">
        <v>0</v>
      </c>
      <c r="N59" s="157">
        <v>0</v>
      </c>
      <c r="O59" s="157">
        <v>0</v>
      </c>
      <c r="P59" s="157">
        <v>0</v>
      </c>
      <c r="Q59" s="157">
        <f t="shared" si="5"/>
        <v>0</v>
      </c>
      <c r="R59" s="157">
        <f t="shared" si="6"/>
        <v>0</v>
      </c>
      <c r="S59" s="157" t="e">
        <f t="shared" si="7"/>
        <v>#DIV/0!</v>
      </c>
    </row>
    <row r="60" spans="1:19" ht="12" customHeight="1" x14ac:dyDescent="0.2">
      <c r="A60" s="167"/>
      <c r="B60" s="167"/>
      <c r="C60" s="167"/>
      <c r="D60" s="167"/>
      <c r="E60" s="167"/>
      <c r="G60" s="195" t="s">
        <v>437</v>
      </c>
      <c r="H60" s="246"/>
      <c r="I60" s="195"/>
      <c r="J60" s="195" t="s">
        <v>58</v>
      </c>
      <c r="K60" s="195"/>
      <c r="L60" s="192" t="s">
        <v>447</v>
      </c>
      <c r="M60" s="193">
        <f>SUM(M61:M65)</f>
        <v>12729700</v>
      </c>
      <c r="N60" s="193">
        <f>SUM(N61:N65)</f>
        <v>7539624.4800000004</v>
      </c>
      <c r="O60" s="193">
        <f>SUM(O61:O65)</f>
        <v>2067286.17</v>
      </c>
      <c r="P60" s="193">
        <f>SUM(P61:P65)</f>
        <v>0</v>
      </c>
      <c r="Q60" s="193">
        <f t="shared" si="5"/>
        <v>9606910.6500000004</v>
      </c>
      <c r="R60" s="193">
        <f t="shared" si="6"/>
        <v>3122789.3499999996</v>
      </c>
      <c r="S60" s="193">
        <f t="shared" si="7"/>
        <v>75.468476476272031</v>
      </c>
    </row>
    <row r="61" spans="1:19" ht="12" customHeight="1" x14ac:dyDescent="0.2">
      <c r="A61" s="167"/>
      <c r="B61" s="167"/>
      <c r="C61" s="167"/>
      <c r="D61" s="167"/>
      <c r="E61" s="167"/>
      <c r="G61" s="194" t="s">
        <v>437</v>
      </c>
      <c r="H61" s="245"/>
      <c r="I61" s="194"/>
      <c r="J61" s="194" t="s">
        <v>60</v>
      </c>
      <c r="K61" s="194"/>
      <c r="L61" s="167" t="s">
        <v>448</v>
      </c>
      <c r="M61" s="157">
        <f>+'PROGRAMA 04'!F63</f>
        <v>2445000</v>
      </c>
      <c r="N61" s="157">
        <f>+'PROGRAMA 04'!G63</f>
        <v>578750.31000000006</v>
      </c>
      <c r="O61" s="157">
        <f>+'PROGRAMA 04'!H63</f>
        <v>164238.60999999999</v>
      </c>
      <c r="P61" s="157">
        <f>+'PROGRAMA 04'!I63</f>
        <v>0</v>
      </c>
      <c r="Q61" s="157">
        <f>+'PROGRAMA 04'!J63</f>
        <v>742988.92</v>
      </c>
      <c r="R61" s="157">
        <f t="shared" si="6"/>
        <v>1702011.08</v>
      </c>
      <c r="S61" s="157">
        <f t="shared" si="7"/>
        <v>30.388094887525561</v>
      </c>
    </row>
    <row r="62" spans="1:19" ht="12" customHeight="1" x14ac:dyDescent="0.2">
      <c r="A62" s="167"/>
      <c r="B62" s="167"/>
      <c r="C62" s="167"/>
      <c r="D62" s="167"/>
      <c r="E62" s="167"/>
      <c r="G62" s="194" t="s">
        <v>437</v>
      </c>
      <c r="H62" s="245"/>
      <c r="I62" s="194"/>
      <c r="J62" s="194" t="s">
        <v>62</v>
      </c>
      <c r="K62" s="194"/>
      <c r="L62" s="167" t="s">
        <v>449</v>
      </c>
      <c r="M62" s="157">
        <f>+'PROGRAMA 04'!F64</f>
        <v>6366300</v>
      </c>
      <c r="N62" s="157">
        <f>+'PROGRAMA 04'!G64</f>
        <v>3605040.17</v>
      </c>
      <c r="O62" s="157">
        <f>+'PROGRAMA 04'!H64</f>
        <v>1481618</v>
      </c>
      <c r="P62" s="157">
        <f>+'PROGRAMA 04'!I64</f>
        <v>0</v>
      </c>
      <c r="Q62" s="157">
        <f>+'PROGRAMA 04'!J64</f>
        <v>5086658.17</v>
      </c>
      <c r="R62" s="157">
        <f t="shared" si="6"/>
        <v>1279641.83</v>
      </c>
      <c r="S62" s="157">
        <f t="shared" si="7"/>
        <v>79.899756059249484</v>
      </c>
    </row>
    <row r="63" spans="1:19" ht="12" hidden="1" customHeight="1" x14ac:dyDescent="0.2">
      <c r="A63" s="167"/>
      <c r="B63" s="167"/>
      <c r="C63" s="167"/>
      <c r="D63" s="167"/>
      <c r="E63" s="167"/>
      <c r="G63" s="194" t="s">
        <v>437</v>
      </c>
      <c r="H63" s="245"/>
      <c r="I63" s="194"/>
      <c r="J63" s="194" t="s">
        <v>64</v>
      </c>
      <c r="K63" s="194"/>
      <c r="L63" s="167" t="s">
        <v>450</v>
      </c>
      <c r="M63" s="157">
        <v>0</v>
      </c>
      <c r="N63" s="157">
        <v>0</v>
      </c>
      <c r="O63" s="157"/>
      <c r="P63" s="157"/>
      <c r="Q63" s="157">
        <f t="shared" si="5"/>
        <v>0</v>
      </c>
      <c r="R63" s="157">
        <f t="shared" si="6"/>
        <v>0</v>
      </c>
      <c r="S63" s="157" t="e">
        <f t="shared" si="7"/>
        <v>#DIV/0!</v>
      </c>
    </row>
    <row r="64" spans="1:19" ht="12" customHeight="1" x14ac:dyDescent="0.2">
      <c r="A64" s="167"/>
      <c r="B64" s="167"/>
      <c r="C64" s="167"/>
      <c r="D64" s="167"/>
      <c r="E64" s="167"/>
      <c r="G64" s="194" t="s">
        <v>437</v>
      </c>
      <c r="H64" s="245"/>
      <c r="I64" s="194"/>
      <c r="J64" s="194" t="s">
        <v>66</v>
      </c>
      <c r="K64" s="194"/>
      <c r="L64" s="167" t="s">
        <v>451</v>
      </c>
      <c r="M64" s="157">
        <f>+'PROGRAMA 04'!F66</f>
        <v>3918400</v>
      </c>
      <c r="N64" s="157">
        <f>+'PROGRAMA 04'!G66</f>
        <v>3355834</v>
      </c>
      <c r="O64" s="157">
        <f>+'PROGRAMA 04'!H66</f>
        <v>421429.56</v>
      </c>
      <c r="P64" s="157">
        <f>+'PROGRAMA 04'!I66</f>
        <v>0</v>
      </c>
      <c r="Q64" s="157">
        <f>+'PROGRAMA 04'!J66</f>
        <v>3777263.56</v>
      </c>
      <c r="R64" s="157">
        <f t="shared" si="6"/>
        <v>141136.43999999994</v>
      </c>
      <c r="S64" s="157">
        <f t="shared" si="7"/>
        <v>96.398110453246218</v>
      </c>
    </row>
    <row r="65" spans="1:19" ht="12" hidden="1" customHeight="1" x14ac:dyDescent="0.2">
      <c r="A65" s="167"/>
      <c r="B65" s="167"/>
      <c r="C65" s="167"/>
      <c r="D65" s="167"/>
      <c r="E65" s="167"/>
      <c r="G65" s="194" t="s">
        <v>437</v>
      </c>
      <c r="H65" s="245"/>
      <c r="I65" s="194"/>
      <c r="J65" s="194" t="s">
        <v>67</v>
      </c>
      <c r="K65" s="194"/>
      <c r="L65" s="167" t="s">
        <v>452</v>
      </c>
      <c r="M65" s="157">
        <v>0</v>
      </c>
      <c r="N65" s="157">
        <v>0</v>
      </c>
      <c r="O65" s="157"/>
      <c r="P65" s="157"/>
      <c r="Q65" s="157">
        <f t="shared" si="5"/>
        <v>0</v>
      </c>
      <c r="R65" s="157">
        <f t="shared" si="6"/>
        <v>0</v>
      </c>
      <c r="S65" s="157" t="e">
        <f t="shared" si="7"/>
        <v>#DIV/0!</v>
      </c>
    </row>
    <row r="66" spans="1:19" ht="12" customHeight="1" x14ac:dyDescent="0.2">
      <c r="A66" s="167"/>
      <c r="B66" s="167"/>
      <c r="C66" s="167"/>
      <c r="D66" s="167"/>
      <c r="E66" s="167"/>
      <c r="G66" s="195" t="s">
        <v>437</v>
      </c>
      <c r="H66" s="246"/>
      <c r="I66" s="195"/>
      <c r="J66" s="195" t="s">
        <v>69</v>
      </c>
      <c r="K66" s="195"/>
      <c r="L66" s="192" t="s">
        <v>70</v>
      </c>
      <c r="M66" s="193">
        <f>SUM(M67:M73)</f>
        <v>2620000</v>
      </c>
      <c r="N66" s="193">
        <f>SUM(N67:N73)</f>
        <v>2511807.89</v>
      </c>
      <c r="O66" s="193">
        <f>SUM(O67:O73)</f>
        <v>0</v>
      </c>
      <c r="P66" s="193">
        <f>SUM(P67:P73)</f>
        <v>0</v>
      </c>
      <c r="Q66" s="193">
        <f t="shared" si="5"/>
        <v>2511807.89</v>
      </c>
      <c r="R66" s="193">
        <f t="shared" si="6"/>
        <v>108192.10999999987</v>
      </c>
      <c r="S66" s="193">
        <f t="shared" si="7"/>
        <v>95.870530152671762</v>
      </c>
    </row>
    <row r="67" spans="1:19" ht="12" hidden="1" customHeight="1" x14ac:dyDescent="0.2">
      <c r="A67" s="167"/>
      <c r="B67" s="167"/>
      <c r="C67" s="167"/>
      <c r="D67" s="167"/>
      <c r="E67" s="167"/>
      <c r="G67" s="194" t="s">
        <v>437</v>
      </c>
      <c r="H67" s="245"/>
      <c r="I67" s="194"/>
      <c r="J67" s="194" t="s">
        <v>71</v>
      </c>
      <c r="K67" s="194"/>
      <c r="L67" s="167" t="s">
        <v>453</v>
      </c>
      <c r="M67" s="157">
        <v>0</v>
      </c>
      <c r="N67" s="157">
        <v>0</v>
      </c>
      <c r="O67" s="157"/>
      <c r="P67" s="157"/>
      <c r="Q67" s="157">
        <f t="shared" si="5"/>
        <v>0</v>
      </c>
      <c r="R67" s="157">
        <f t="shared" si="6"/>
        <v>0</v>
      </c>
      <c r="S67" s="157" t="e">
        <f t="shared" si="7"/>
        <v>#DIV/0!</v>
      </c>
    </row>
    <row r="68" spans="1:19" hidden="1" x14ac:dyDescent="0.2">
      <c r="A68" s="167"/>
      <c r="B68" s="167"/>
      <c r="C68" s="167"/>
      <c r="D68" s="167"/>
      <c r="E68" s="167"/>
      <c r="G68" s="194" t="s">
        <v>437</v>
      </c>
      <c r="H68" s="245"/>
      <c r="I68" s="194"/>
      <c r="J68" s="194" t="s">
        <v>72</v>
      </c>
      <c r="K68" s="194"/>
      <c r="L68" s="167" t="s">
        <v>454</v>
      </c>
      <c r="M68" s="157">
        <v>0</v>
      </c>
      <c r="N68" s="157">
        <v>0</v>
      </c>
      <c r="O68" s="157"/>
      <c r="P68" s="157"/>
      <c r="Q68" s="157">
        <f t="shared" si="5"/>
        <v>0</v>
      </c>
      <c r="R68" s="157">
        <f t="shared" si="6"/>
        <v>0</v>
      </c>
      <c r="S68" s="157" t="e">
        <f t="shared" si="7"/>
        <v>#DIV/0!</v>
      </c>
    </row>
    <row r="69" spans="1:19" ht="12" hidden="1" customHeight="1" x14ac:dyDescent="0.2">
      <c r="A69" s="167"/>
      <c r="B69" s="167"/>
      <c r="C69" s="167"/>
      <c r="D69" s="167"/>
      <c r="E69" s="167"/>
      <c r="G69" s="194" t="s">
        <v>437</v>
      </c>
      <c r="H69" s="245"/>
      <c r="I69" s="194"/>
      <c r="J69" s="194" t="s">
        <v>73</v>
      </c>
      <c r="K69" s="194"/>
      <c r="L69" s="167" t="s">
        <v>455</v>
      </c>
      <c r="M69" s="157">
        <v>0</v>
      </c>
      <c r="N69" s="157">
        <v>0</v>
      </c>
      <c r="O69" s="157">
        <v>0</v>
      </c>
      <c r="P69" s="157">
        <v>0</v>
      </c>
      <c r="Q69" s="157">
        <f t="shared" si="5"/>
        <v>0</v>
      </c>
      <c r="R69" s="157">
        <f t="shared" si="6"/>
        <v>0</v>
      </c>
      <c r="S69" s="157" t="e">
        <f t="shared" si="7"/>
        <v>#DIV/0!</v>
      </c>
    </row>
    <row r="70" spans="1:19" ht="12" hidden="1" customHeight="1" x14ac:dyDescent="0.2">
      <c r="A70" s="167"/>
      <c r="B70" s="167"/>
      <c r="C70" s="167"/>
      <c r="D70" s="167"/>
      <c r="E70" s="167"/>
      <c r="G70" s="194" t="s">
        <v>437</v>
      </c>
      <c r="H70" s="245"/>
      <c r="I70" s="194"/>
      <c r="J70" s="194" t="s">
        <v>74</v>
      </c>
      <c r="K70" s="194"/>
      <c r="L70" s="167" t="s">
        <v>456</v>
      </c>
      <c r="M70" s="157">
        <v>0</v>
      </c>
      <c r="N70" s="157">
        <v>0</v>
      </c>
      <c r="O70" s="157"/>
      <c r="P70" s="157"/>
      <c r="Q70" s="157">
        <f t="shared" si="5"/>
        <v>0</v>
      </c>
      <c r="R70" s="157">
        <f t="shared" si="6"/>
        <v>0</v>
      </c>
      <c r="S70" s="157" t="e">
        <f t="shared" si="7"/>
        <v>#DIV/0!</v>
      </c>
    </row>
    <row r="71" spans="1:19" ht="12" hidden="1" customHeight="1" x14ac:dyDescent="0.2">
      <c r="A71" s="167"/>
      <c r="B71" s="167"/>
      <c r="C71" s="167"/>
      <c r="D71" s="167"/>
      <c r="E71" s="167"/>
      <c r="G71" s="194" t="s">
        <v>437</v>
      </c>
      <c r="H71" s="245"/>
      <c r="I71" s="194"/>
      <c r="J71" s="194" t="s">
        <v>75</v>
      </c>
      <c r="K71" s="194"/>
      <c r="L71" s="167" t="s">
        <v>457</v>
      </c>
      <c r="M71" s="157">
        <v>0</v>
      </c>
      <c r="N71" s="157">
        <v>0</v>
      </c>
      <c r="O71" s="157"/>
      <c r="P71" s="157"/>
      <c r="Q71" s="157">
        <f t="shared" si="5"/>
        <v>0</v>
      </c>
      <c r="R71" s="157">
        <f t="shared" si="6"/>
        <v>0</v>
      </c>
      <c r="S71" s="157" t="e">
        <f t="shared" si="7"/>
        <v>#DIV/0!</v>
      </c>
    </row>
    <row r="72" spans="1:19" ht="12" hidden="1" customHeight="1" x14ac:dyDescent="0.2">
      <c r="A72" s="167"/>
      <c r="B72" s="167"/>
      <c r="C72" s="167"/>
      <c r="D72" s="167"/>
      <c r="E72" s="167"/>
      <c r="G72" s="194" t="s">
        <v>437</v>
      </c>
      <c r="H72" s="245"/>
      <c r="I72" s="194"/>
      <c r="J72" s="194" t="s">
        <v>77</v>
      </c>
      <c r="K72" s="194"/>
      <c r="L72" s="167" t="s">
        <v>458</v>
      </c>
      <c r="M72" s="157">
        <v>0</v>
      </c>
      <c r="N72" s="157">
        <v>0</v>
      </c>
      <c r="O72" s="157"/>
      <c r="P72" s="157"/>
      <c r="Q72" s="157">
        <f t="shared" si="5"/>
        <v>0</v>
      </c>
      <c r="R72" s="157">
        <f t="shared" si="6"/>
        <v>0</v>
      </c>
      <c r="S72" s="157" t="e">
        <f t="shared" si="7"/>
        <v>#DIV/0!</v>
      </c>
    </row>
    <row r="73" spans="1:19" ht="12" customHeight="1" x14ac:dyDescent="0.2">
      <c r="A73" s="167"/>
      <c r="B73" s="167"/>
      <c r="C73" s="167"/>
      <c r="D73" s="167"/>
      <c r="E73" s="167"/>
      <c r="G73" s="194" t="s">
        <v>437</v>
      </c>
      <c r="H73" s="245"/>
      <c r="I73" s="194"/>
      <c r="J73" s="194" t="s">
        <v>237</v>
      </c>
      <c r="K73" s="194"/>
      <c r="L73" s="167" t="s">
        <v>459</v>
      </c>
      <c r="M73" s="157">
        <f>+'PROGRAMA 04'!F77</f>
        <v>2620000</v>
      </c>
      <c r="N73" s="157">
        <f>+'PROGRAMA 04'!G77</f>
        <v>2511807.89</v>
      </c>
      <c r="O73" s="157">
        <f>+'PROGRAMA 04'!H77</f>
        <v>0</v>
      </c>
      <c r="P73" s="157">
        <f>+'PROGRAMA 04'!I77</f>
        <v>0</v>
      </c>
      <c r="Q73" s="157">
        <f>+'PROGRAMA 04'!J77</f>
        <v>2511807.89</v>
      </c>
      <c r="R73" s="157">
        <f t="shared" si="6"/>
        <v>108192.10999999987</v>
      </c>
      <c r="S73" s="157">
        <f t="shared" si="7"/>
        <v>95.870530152671762</v>
      </c>
    </row>
    <row r="74" spans="1:19" ht="12" customHeight="1" x14ac:dyDescent="0.2">
      <c r="A74" s="167"/>
      <c r="B74" s="167"/>
      <c r="C74" s="167"/>
      <c r="D74" s="167"/>
      <c r="E74" s="167"/>
      <c r="G74" s="195" t="s">
        <v>437</v>
      </c>
      <c r="H74" s="246"/>
      <c r="I74" s="195"/>
      <c r="J74" s="195" t="s">
        <v>78</v>
      </c>
      <c r="K74" s="195"/>
      <c r="L74" s="192" t="s">
        <v>460</v>
      </c>
      <c r="M74" s="193">
        <f>SUM(M75:M81)</f>
        <v>92587800</v>
      </c>
      <c r="N74" s="193">
        <f>SUM(N75:N81)</f>
        <v>6703174.5499999998</v>
      </c>
      <c r="O74" s="193">
        <f>SUM(O75:O81)</f>
        <v>58027157.609999999</v>
      </c>
      <c r="P74" s="193">
        <f>SUM(P75:P81)</f>
        <v>0</v>
      </c>
      <c r="Q74" s="193">
        <f t="shared" si="5"/>
        <v>64730332.159999996</v>
      </c>
      <c r="R74" s="193">
        <f t="shared" si="6"/>
        <v>27857467.840000004</v>
      </c>
      <c r="S74" s="193">
        <f t="shared" si="7"/>
        <v>69.91237739745408</v>
      </c>
    </row>
    <row r="75" spans="1:19" ht="12" hidden="1" customHeight="1" x14ac:dyDescent="0.2">
      <c r="A75" s="167"/>
      <c r="B75" s="167"/>
      <c r="C75" s="167"/>
      <c r="D75" s="167"/>
      <c r="E75" s="167"/>
      <c r="G75" s="194" t="s">
        <v>437</v>
      </c>
      <c r="H75" s="245"/>
      <c r="I75" s="194"/>
      <c r="J75" s="194" t="s">
        <v>359</v>
      </c>
      <c r="K75" s="194"/>
      <c r="L75" s="167" t="s">
        <v>461</v>
      </c>
      <c r="M75" s="157">
        <v>0</v>
      </c>
      <c r="N75" s="157">
        <v>0</v>
      </c>
      <c r="O75" s="157"/>
      <c r="P75" s="157"/>
      <c r="Q75" s="157">
        <f t="shared" si="5"/>
        <v>0</v>
      </c>
      <c r="R75" s="157">
        <f t="shared" si="6"/>
        <v>0</v>
      </c>
      <c r="S75" s="157" t="e">
        <f t="shared" si="7"/>
        <v>#DIV/0!</v>
      </c>
    </row>
    <row r="76" spans="1:19" ht="12" hidden="1" customHeight="1" x14ac:dyDescent="0.2">
      <c r="A76" s="167"/>
      <c r="B76" s="167"/>
      <c r="C76" s="167"/>
      <c r="D76" s="167"/>
      <c r="E76" s="167"/>
      <c r="G76" s="194" t="s">
        <v>437</v>
      </c>
      <c r="H76" s="245"/>
      <c r="I76" s="194"/>
      <c r="J76" s="194" t="s">
        <v>341</v>
      </c>
      <c r="K76" s="194"/>
      <c r="L76" s="167" t="s">
        <v>462</v>
      </c>
      <c r="M76" s="157">
        <v>0</v>
      </c>
      <c r="N76" s="157">
        <v>0</v>
      </c>
      <c r="O76" s="157"/>
      <c r="P76" s="157"/>
      <c r="Q76" s="157">
        <f t="shared" si="5"/>
        <v>0</v>
      </c>
      <c r="R76" s="157">
        <f t="shared" si="6"/>
        <v>0</v>
      </c>
      <c r="S76" s="157" t="e">
        <f t="shared" si="7"/>
        <v>#DIV/0!</v>
      </c>
    </row>
    <row r="77" spans="1:19" ht="12" hidden="1" customHeight="1" x14ac:dyDescent="0.2">
      <c r="A77" s="167"/>
      <c r="B77" s="167"/>
      <c r="C77" s="167"/>
      <c r="D77" s="167"/>
      <c r="E77" s="167"/>
      <c r="G77" s="194" t="s">
        <v>437</v>
      </c>
      <c r="H77" s="245"/>
      <c r="I77" s="194"/>
      <c r="J77" s="194" t="s">
        <v>80</v>
      </c>
      <c r="K77" s="194"/>
      <c r="L77" s="167" t="s">
        <v>463</v>
      </c>
      <c r="M77" s="157">
        <v>0</v>
      </c>
      <c r="N77" s="157">
        <v>0</v>
      </c>
      <c r="O77" s="157"/>
      <c r="P77" s="157"/>
      <c r="Q77" s="157">
        <f t="shared" si="5"/>
        <v>0</v>
      </c>
      <c r="R77" s="157">
        <f t="shared" si="6"/>
        <v>0</v>
      </c>
      <c r="S77" s="157" t="e">
        <f t="shared" si="7"/>
        <v>#DIV/0!</v>
      </c>
    </row>
    <row r="78" spans="1:19" ht="12" hidden="1" customHeight="1" x14ac:dyDescent="0.2">
      <c r="A78" s="167"/>
      <c r="B78" s="167"/>
      <c r="C78" s="167"/>
      <c r="D78" s="167"/>
      <c r="E78" s="167"/>
      <c r="G78" s="194" t="s">
        <v>437</v>
      </c>
      <c r="H78" s="245"/>
      <c r="I78" s="194"/>
      <c r="J78" s="194" t="s">
        <v>82</v>
      </c>
      <c r="K78" s="194"/>
      <c r="L78" s="167" t="s">
        <v>464</v>
      </c>
      <c r="M78" s="157">
        <v>0</v>
      </c>
      <c r="N78" s="157">
        <v>0</v>
      </c>
      <c r="O78" s="157"/>
      <c r="P78" s="157"/>
      <c r="Q78" s="157">
        <f t="shared" si="5"/>
        <v>0</v>
      </c>
      <c r="R78" s="157">
        <f t="shared" si="6"/>
        <v>0</v>
      </c>
      <c r="S78" s="157" t="e">
        <f t="shared" si="7"/>
        <v>#DIV/0!</v>
      </c>
    </row>
    <row r="79" spans="1:19" x14ac:dyDescent="0.2">
      <c r="A79" s="167"/>
      <c r="B79" s="167"/>
      <c r="C79" s="167"/>
      <c r="D79" s="167"/>
      <c r="E79" s="167"/>
      <c r="G79" s="194" t="s">
        <v>437</v>
      </c>
      <c r="H79" s="245"/>
      <c r="I79" s="194"/>
      <c r="J79" s="194" t="s">
        <v>84</v>
      </c>
      <c r="K79" s="194"/>
      <c r="L79" s="167" t="s">
        <v>465</v>
      </c>
      <c r="M79" s="157">
        <f>+'PROGRAMA 04'!F85</f>
        <v>60000000</v>
      </c>
      <c r="N79" s="157">
        <f>+'PROGRAMA 04'!G85</f>
        <v>0</v>
      </c>
      <c r="O79" s="157">
        <f>+'PROGRAMA 04'!H85</f>
        <v>45600000.299999997</v>
      </c>
      <c r="P79" s="157">
        <f>+'PROGRAMA 04'!I85</f>
        <v>0</v>
      </c>
      <c r="Q79" s="157">
        <f>+'PROGRAMA 04'!J85</f>
        <v>45600000.299999997</v>
      </c>
      <c r="R79" s="157">
        <f t="shared" si="6"/>
        <v>14399999.700000003</v>
      </c>
      <c r="S79" s="157">
        <f t="shared" si="7"/>
        <v>76.000000499999999</v>
      </c>
    </row>
    <row r="80" spans="1:19" ht="12" customHeight="1" x14ac:dyDescent="0.2">
      <c r="A80" s="167"/>
      <c r="B80" s="167"/>
      <c r="C80" s="167"/>
      <c r="D80" s="167"/>
      <c r="E80" s="167"/>
      <c r="G80" s="194" t="s">
        <v>437</v>
      </c>
      <c r="H80" s="245"/>
      <c r="I80" s="194"/>
      <c r="J80" s="194" t="s">
        <v>86</v>
      </c>
      <c r="K80" s="194"/>
      <c r="L80" s="167" t="s">
        <v>466</v>
      </c>
      <c r="M80" s="157">
        <f>+'PROGRAMA 04'!F86</f>
        <v>15187800</v>
      </c>
      <c r="N80" s="157">
        <f>+'PROGRAMA 04'!G86</f>
        <v>52220.55</v>
      </c>
      <c r="O80" s="157">
        <f>+'PROGRAMA 04'!H86</f>
        <v>7289047.3099999996</v>
      </c>
      <c r="P80" s="157">
        <f>+'PROGRAMA 04'!I86</f>
        <v>0</v>
      </c>
      <c r="Q80" s="157">
        <f>+'PROGRAMA 04'!J86</f>
        <v>7341267.8599999994</v>
      </c>
      <c r="R80" s="157">
        <f t="shared" si="6"/>
        <v>7846532.1400000006</v>
      </c>
      <c r="S80" s="157">
        <f t="shared" si="7"/>
        <v>48.336611359117185</v>
      </c>
    </row>
    <row r="81" spans="1:19" ht="12" customHeight="1" x14ac:dyDescent="0.2">
      <c r="A81" s="167"/>
      <c r="B81" s="167"/>
      <c r="C81" s="167"/>
      <c r="D81" s="167"/>
      <c r="E81" s="167"/>
      <c r="F81" s="168"/>
      <c r="G81" s="194" t="s">
        <v>437</v>
      </c>
      <c r="H81" s="245"/>
      <c r="I81" s="194"/>
      <c r="J81" s="194" t="s">
        <v>88</v>
      </c>
      <c r="K81" s="194"/>
      <c r="L81" s="167" t="s">
        <v>467</v>
      </c>
      <c r="M81" s="157">
        <f>+'PROGRAMA 04'!F87</f>
        <v>17400000</v>
      </c>
      <c r="N81" s="157">
        <f>+'PROGRAMA 04'!G87</f>
        <v>6650954</v>
      </c>
      <c r="O81" s="157">
        <f>+'PROGRAMA 04'!H87</f>
        <v>5138110</v>
      </c>
      <c r="P81" s="157">
        <f>+'PROGRAMA 04'!I87</f>
        <v>0</v>
      </c>
      <c r="Q81" s="157">
        <f>+'PROGRAMA 04'!J87</f>
        <v>11789064</v>
      </c>
      <c r="R81" s="157">
        <f t="shared" si="6"/>
        <v>5610936</v>
      </c>
      <c r="S81" s="157">
        <f t="shared" si="7"/>
        <v>67.753241379310353</v>
      </c>
    </row>
    <row r="82" spans="1:19" ht="12" hidden="1" customHeight="1" x14ac:dyDescent="0.2">
      <c r="A82" s="167"/>
      <c r="B82" s="167"/>
      <c r="C82" s="167"/>
      <c r="D82" s="167"/>
      <c r="E82" s="167"/>
      <c r="F82" s="168"/>
      <c r="G82" s="194"/>
      <c r="H82" s="245"/>
      <c r="I82" s="194"/>
      <c r="J82" s="194"/>
      <c r="K82" s="194"/>
      <c r="L82" s="167"/>
      <c r="M82" s="157">
        <v>0</v>
      </c>
      <c r="N82" s="157"/>
      <c r="O82" s="157"/>
      <c r="P82" s="157"/>
      <c r="Q82" s="157">
        <f t="shared" si="5"/>
        <v>0</v>
      </c>
      <c r="R82" s="157">
        <f t="shared" si="6"/>
        <v>0</v>
      </c>
      <c r="S82" s="157" t="e">
        <f t="shared" si="7"/>
        <v>#DIV/0!</v>
      </c>
    </row>
    <row r="83" spans="1:19" ht="12" hidden="1" customHeight="1" x14ac:dyDescent="0.2">
      <c r="A83" s="167"/>
      <c r="B83" s="167"/>
      <c r="C83" s="167"/>
      <c r="D83" s="167"/>
      <c r="E83" s="167"/>
      <c r="F83" s="168"/>
      <c r="G83" s="195" t="s">
        <v>437</v>
      </c>
      <c r="H83" s="246"/>
      <c r="I83" s="195"/>
      <c r="J83" s="195" t="s">
        <v>90</v>
      </c>
      <c r="K83" s="195"/>
      <c r="L83" s="192" t="s">
        <v>91</v>
      </c>
      <c r="M83" s="193">
        <f>SUM(M84:M87)</f>
        <v>0</v>
      </c>
      <c r="N83" s="193">
        <f>SUM(N84:N87)</f>
        <v>0</v>
      </c>
      <c r="O83" s="193">
        <f>SUM(O84:O87)</f>
        <v>0</v>
      </c>
      <c r="P83" s="193">
        <f>SUM(P84:P87)</f>
        <v>0</v>
      </c>
      <c r="Q83" s="193">
        <f t="shared" ref="Q83:Q146" si="8">+N83+O83</f>
        <v>0</v>
      </c>
      <c r="R83" s="193">
        <f t="shared" ref="R83:R146" si="9">+M83-P83-Q83</f>
        <v>0</v>
      </c>
      <c r="S83" s="193" t="e">
        <f t="shared" ref="S83:S146" si="10">+Q83/M83*100</f>
        <v>#DIV/0!</v>
      </c>
    </row>
    <row r="84" spans="1:19" ht="12" hidden="1" customHeight="1" x14ac:dyDescent="0.2">
      <c r="A84" s="167"/>
      <c r="B84" s="167"/>
      <c r="C84" s="167"/>
      <c r="D84" s="167"/>
      <c r="E84" s="167"/>
      <c r="F84" s="168"/>
      <c r="G84" s="194" t="s">
        <v>437</v>
      </c>
      <c r="H84" s="245"/>
      <c r="I84" s="194"/>
      <c r="J84" s="194" t="s">
        <v>92</v>
      </c>
      <c r="K84" s="194"/>
      <c r="L84" s="167" t="s">
        <v>468</v>
      </c>
      <c r="M84" s="157">
        <v>0</v>
      </c>
      <c r="N84" s="157">
        <v>0</v>
      </c>
      <c r="O84" s="157"/>
      <c r="P84" s="157"/>
      <c r="Q84" s="157">
        <f t="shared" si="8"/>
        <v>0</v>
      </c>
      <c r="R84" s="157">
        <f t="shared" si="9"/>
        <v>0</v>
      </c>
      <c r="S84" s="157" t="e">
        <f t="shared" si="10"/>
        <v>#DIV/0!</v>
      </c>
    </row>
    <row r="85" spans="1:19" ht="12" hidden="1" customHeight="1" x14ac:dyDescent="0.2">
      <c r="A85" s="167"/>
      <c r="B85" s="167"/>
      <c r="C85" s="167"/>
      <c r="D85" s="167"/>
      <c r="E85" s="167"/>
      <c r="F85" s="168"/>
      <c r="G85" s="202" t="s">
        <v>437</v>
      </c>
      <c r="H85" s="230"/>
      <c r="I85" s="194"/>
      <c r="J85" s="194" t="s">
        <v>93</v>
      </c>
      <c r="K85" s="194"/>
      <c r="L85" s="203" t="s">
        <v>469</v>
      </c>
      <c r="M85" s="157">
        <v>0</v>
      </c>
      <c r="N85" s="157">
        <v>0</v>
      </c>
      <c r="O85" s="157"/>
      <c r="P85" s="157"/>
      <c r="Q85" s="157">
        <f t="shared" si="8"/>
        <v>0</v>
      </c>
      <c r="R85" s="157">
        <f t="shared" si="9"/>
        <v>0</v>
      </c>
      <c r="S85" s="157" t="e">
        <f t="shared" si="10"/>
        <v>#DIV/0!</v>
      </c>
    </row>
    <row r="86" spans="1:19" ht="12" hidden="1" customHeight="1" x14ac:dyDescent="0.2">
      <c r="A86" s="167"/>
      <c r="B86" s="167"/>
      <c r="C86" s="167"/>
      <c r="D86" s="167"/>
      <c r="E86" s="167"/>
      <c r="G86" s="194" t="s">
        <v>437</v>
      </c>
      <c r="H86" s="245"/>
      <c r="I86" s="194"/>
      <c r="J86" s="194" t="s">
        <v>94</v>
      </c>
      <c r="K86" s="194"/>
      <c r="L86" s="167" t="s">
        <v>470</v>
      </c>
      <c r="M86" s="157">
        <v>0</v>
      </c>
      <c r="N86" s="157">
        <v>0</v>
      </c>
      <c r="O86" s="157"/>
      <c r="P86" s="157"/>
      <c r="Q86" s="157">
        <f t="shared" si="8"/>
        <v>0</v>
      </c>
      <c r="R86" s="157">
        <f t="shared" si="9"/>
        <v>0</v>
      </c>
      <c r="S86" s="157" t="e">
        <f t="shared" si="10"/>
        <v>#DIV/0!</v>
      </c>
    </row>
    <row r="87" spans="1:19" ht="12" hidden="1" customHeight="1" x14ac:dyDescent="0.2">
      <c r="A87" s="167"/>
      <c r="B87" s="167"/>
      <c r="C87" s="167"/>
      <c r="D87" s="167"/>
      <c r="E87" s="167"/>
      <c r="G87" s="194" t="s">
        <v>437</v>
      </c>
      <c r="H87" s="245"/>
      <c r="I87" s="194"/>
      <c r="J87" s="194" t="s">
        <v>96</v>
      </c>
      <c r="K87" s="194"/>
      <c r="L87" s="167" t="s">
        <v>471</v>
      </c>
      <c r="M87" s="157">
        <v>0</v>
      </c>
      <c r="N87" s="157">
        <v>0</v>
      </c>
      <c r="O87" s="157"/>
      <c r="P87" s="157"/>
      <c r="Q87" s="157">
        <f t="shared" si="8"/>
        <v>0</v>
      </c>
      <c r="R87" s="157">
        <f t="shared" si="9"/>
        <v>0</v>
      </c>
      <c r="S87" s="157" t="e">
        <f t="shared" si="10"/>
        <v>#DIV/0!</v>
      </c>
    </row>
    <row r="88" spans="1:19" ht="12" customHeight="1" x14ac:dyDescent="0.2">
      <c r="A88" s="167"/>
      <c r="B88" s="167"/>
      <c r="C88" s="167"/>
      <c r="D88" s="167"/>
      <c r="E88" s="167"/>
      <c r="G88" s="195" t="s">
        <v>437</v>
      </c>
      <c r="H88" s="246"/>
      <c r="I88" s="195"/>
      <c r="J88" s="195" t="s">
        <v>97</v>
      </c>
      <c r="K88" s="195"/>
      <c r="L88" s="192" t="s">
        <v>98</v>
      </c>
      <c r="M88" s="193">
        <f>SUM(M89:M91)</f>
        <v>1750000</v>
      </c>
      <c r="N88" s="193">
        <f>SUM(N89:N91)</f>
        <v>0</v>
      </c>
      <c r="O88" s="193">
        <f>SUM(O89:O91)</f>
        <v>1012408</v>
      </c>
      <c r="P88" s="193">
        <f>SUM(P89:P91)</f>
        <v>0</v>
      </c>
      <c r="Q88" s="193">
        <f t="shared" si="8"/>
        <v>1012408</v>
      </c>
      <c r="R88" s="193">
        <f t="shared" si="9"/>
        <v>737592</v>
      </c>
      <c r="S88" s="193">
        <f t="shared" si="10"/>
        <v>57.851885714285714</v>
      </c>
    </row>
    <row r="89" spans="1:19" ht="11.7" customHeight="1" x14ac:dyDescent="0.2">
      <c r="A89" s="167"/>
      <c r="B89" s="167"/>
      <c r="C89" s="167"/>
      <c r="D89" s="167"/>
      <c r="E89" s="167"/>
      <c r="G89" s="194" t="s">
        <v>437</v>
      </c>
      <c r="H89" s="245"/>
      <c r="I89" s="194"/>
      <c r="J89" s="194" t="s">
        <v>99</v>
      </c>
      <c r="K89" s="194"/>
      <c r="L89" s="167" t="s">
        <v>100</v>
      </c>
      <c r="M89" s="157">
        <f>+'PROGRAMA 04'!F98</f>
        <v>1750000</v>
      </c>
      <c r="N89" s="157">
        <f>+'PROGRAMA 04'!G98</f>
        <v>0</v>
      </c>
      <c r="O89" s="157">
        <f>+'PROGRAMA 04'!H98</f>
        <v>1012408</v>
      </c>
      <c r="P89" s="157">
        <f>+'PROGRAMA 04'!I98</f>
        <v>0</v>
      </c>
      <c r="Q89" s="157">
        <f>+'PROGRAMA 04'!J98</f>
        <v>1012408</v>
      </c>
      <c r="R89" s="157">
        <f t="shared" si="9"/>
        <v>737592</v>
      </c>
      <c r="S89" s="157">
        <f t="shared" si="10"/>
        <v>57.851885714285714</v>
      </c>
    </row>
    <row r="90" spans="1:19" ht="12" hidden="1" customHeight="1" x14ac:dyDescent="0.2">
      <c r="A90" s="167"/>
      <c r="B90" s="167"/>
      <c r="C90" s="167"/>
      <c r="D90" s="167"/>
      <c r="E90" s="167"/>
      <c r="G90" s="194" t="s">
        <v>437</v>
      </c>
      <c r="H90" s="245"/>
      <c r="I90" s="194"/>
      <c r="J90" s="194" t="s">
        <v>472</v>
      </c>
      <c r="K90" s="194"/>
      <c r="L90" s="167" t="s">
        <v>473</v>
      </c>
      <c r="M90" s="157">
        <v>0</v>
      </c>
      <c r="N90" s="157"/>
      <c r="O90" s="157"/>
      <c r="P90" s="157"/>
      <c r="Q90" s="157">
        <f t="shared" si="8"/>
        <v>0</v>
      </c>
      <c r="R90" s="157">
        <f t="shared" si="9"/>
        <v>0</v>
      </c>
      <c r="S90" s="157" t="e">
        <f t="shared" si="10"/>
        <v>#DIV/0!</v>
      </c>
    </row>
    <row r="91" spans="1:19" ht="12" hidden="1" customHeight="1" x14ac:dyDescent="0.2">
      <c r="A91" s="167"/>
      <c r="B91" s="167"/>
      <c r="C91" s="167"/>
      <c r="D91" s="167"/>
      <c r="E91" s="167"/>
      <c r="G91" s="194" t="s">
        <v>437</v>
      </c>
      <c r="H91" s="245"/>
      <c r="I91" s="194"/>
      <c r="J91" s="194" t="s">
        <v>474</v>
      </c>
      <c r="K91" s="194"/>
      <c r="L91" s="167" t="s">
        <v>475</v>
      </c>
      <c r="M91" s="157">
        <v>0</v>
      </c>
      <c r="N91" s="157"/>
      <c r="O91" s="157"/>
      <c r="P91" s="157"/>
      <c r="Q91" s="157">
        <f t="shared" si="8"/>
        <v>0</v>
      </c>
      <c r="R91" s="157">
        <f t="shared" si="9"/>
        <v>0</v>
      </c>
      <c r="S91" s="157" t="e">
        <f t="shared" si="10"/>
        <v>#DIV/0!</v>
      </c>
    </row>
    <row r="92" spans="1:19" ht="12" customHeight="1" x14ac:dyDescent="0.2">
      <c r="A92" s="167"/>
      <c r="B92" s="167"/>
      <c r="C92" s="167"/>
      <c r="D92" s="167"/>
      <c r="E92" s="167"/>
      <c r="G92" s="195" t="s">
        <v>437</v>
      </c>
      <c r="H92" s="246"/>
      <c r="I92" s="195"/>
      <c r="J92" s="195" t="s">
        <v>101</v>
      </c>
      <c r="K92" s="195"/>
      <c r="L92" s="192" t="s">
        <v>476</v>
      </c>
      <c r="M92" s="193">
        <f>SUM(M93:M95)</f>
        <v>4000000</v>
      </c>
      <c r="N92" s="193">
        <f>SUM(N93:N95)</f>
        <v>0</v>
      </c>
      <c r="O92" s="193">
        <f>SUM(O93:O95)</f>
        <v>0</v>
      </c>
      <c r="P92" s="193">
        <f>SUM(P93:P95)</f>
        <v>0</v>
      </c>
      <c r="Q92" s="193">
        <f t="shared" si="8"/>
        <v>0</v>
      </c>
      <c r="R92" s="193">
        <f t="shared" si="9"/>
        <v>4000000</v>
      </c>
      <c r="S92" s="193">
        <f t="shared" si="10"/>
        <v>0</v>
      </c>
    </row>
    <row r="93" spans="1:19" ht="12" hidden="1" customHeight="1" x14ac:dyDescent="0.2">
      <c r="A93" s="167"/>
      <c r="B93" s="167"/>
      <c r="C93" s="167"/>
      <c r="D93" s="167"/>
      <c r="E93" s="167"/>
      <c r="G93" s="194" t="s">
        <v>437</v>
      </c>
      <c r="H93" s="245"/>
      <c r="I93" s="194"/>
      <c r="J93" s="194" t="s">
        <v>103</v>
      </c>
      <c r="K93" s="194"/>
      <c r="L93" s="167" t="s">
        <v>477</v>
      </c>
      <c r="M93" s="157">
        <v>0</v>
      </c>
      <c r="N93" s="157">
        <v>0</v>
      </c>
      <c r="O93" s="157"/>
      <c r="P93" s="157"/>
      <c r="Q93" s="157">
        <f t="shared" si="8"/>
        <v>0</v>
      </c>
      <c r="R93" s="157">
        <f t="shared" si="9"/>
        <v>0</v>
      </c>
      <c r="S93" s="157" t="e">
        <f t="shared" si="10"/>
        <v>#DIV/0!</v>
      </c>
    </row>
    <row r="94" spans="1:19" ht="12" customHeight="1" x14ac:dyDescent="0.2">
      <c r="A94" s="167"/>
      <c r="B94" s="167"/>
      <c r="C94" s="167"/>
      <c r="D94" s="167"/>
      <c r="E94" s="167"/>
      <c r="G94" s="194" t="s">
        <v>437</v>
      </c>
      <c r="H94" s="245"/>
      <c r="I94" s="194"/>
      <c r="J94" s="194" t="s">
        <v>105</v>
      </c>
      <c r="K94" s="194"/>
      <c r="L94" s="167" t="s">
        <v>478</v>
      </c>
      <c r="M94" s="157">
        <f>+'PROGRAMA 04'!F103</f>
        <v>4000000</v>
      </c>
      <c r="N94" s="157">
        <f>+'PROGRAMA 04'!G103</f>
        <v>0</v>
      </c>
      <c r="O94" s="157">
        <f>+'PROGRAMA 04'!H103</f>
        <v>0</v>
      </c>
      <c r="P94" s="157">
        <f>+'PROGRAMA 04'!I103</f>
        <v>0</v>
      </c>
      <c r="Q94" s="157">
        <f>+'PROGRAMA 04'!J103</f>
        <v>0</v>
      </c>
      <c r="R94" s="157">
        <f t="shared" si="9"/>
        <v>4000000</v>
      </c>
      <c r="S94" s="157">
        <f t="shared" si="10"/>
        <v>0</v>
      </c>
    </row>
    <row r="95" spans="1:19" ht="12" hidden="1" customHeight="1" x14ac:dyDescent="0.2">
      <c r="A95" s="167"/>
      <c r="B95" s="167"/>
      <c r="C95" s="167"/>
      <c r="D95" s="167"/>
      <c r="E95" s="167"/>
      <c r="G95" s="194" t="s">
        <v>437</v>
      </c>
      <c r="H95" s="245"/>
      <c r="I95" s="194"/>
      <c r="J95" s="194" t="s">
        <v>107</v>
      </c>
      <c r="K95" s="194"/>
      <c r="L95" s="167" t="s">
        <v>479</v>
      </c>
      <c r="M95" s="157">
        <v>0</v>
      </c>
      <c r="N95" s="157">
        <v>0</v>
      </c>
      <c r="O95" s="157"/>
      <c r="P95" s="157"/>
      <c r="Q95" s="157">
        <f t="shared" si="8"/>
        <v>0</v>
      </c>
      <c r="R95" s="157">
        <f t="shared" si="9"/>
        <v>0</v>
      </c>
      <c r="S95" s="157" t="e">
        <f t="shared" si="10"/>
        <v>#DIV/0!</v>
      </c>
    </row>
    <row r="96" spans="1:19" ht="12" customHeight="1" x14ac:dyDescent="0.2">
      <c r="A96" s="167"/>
      <c r="B96" s="167"/>
      <c r="C96" s="167"/>
      <c r="D96" s="167"/>
      <c r="E96" s="167"/>
      <c r="G96" s="195" t="s">
        <v>437</v>
      </c>
      <c r="H96" s="246"/>
      <c r="I96" s="195"/>
      <c r="J96" s="195" t="s">
        <v>109</v>
      </c>
      <c r="K96" s="195"/>
      <c r="L96" s="192" t="s">
        <v>480</v>
      </c>
      <c r="M96" s="193">
        <f>SUM(M97:M105)</f>
        <v>200000</v>
      </c>
      <c r="N96" s="193">
        <f>SUM(N97:N105)</f>
        <v>0</v>
      </c>
      <c r="O96" s="193">
        <f>SUM(O97:O105)</f>
        <v>0</v>
      </c>
      <c r="P96" s="193">
        <f>SUM(P97:P105)</f>
        <v>0</v>
      </c>
      <c r="Q96" s="193">
        <f t="shared" si="8"/>
        <v>0</v>
      </c>
      <c r="R96" s="193">
        <f t="shared" si="9"/>
        <v>200000</v>
      </c>
      <c r="S96" s="193">
        <f t="shared" si="10"/>
        <v>0</v>
      </c>
    </row>
    <row r="97" spans="1:19" hidden="1" x14ac:dyDescent="0.2">
      <c r="A97" s="167"/>
      <c r="B97" s="167"/>
      <c r="C97" s="167"/>
      <c r="D97" s="167"/>
      <c r="E97" s="167"/>
      <c r="G97" s="194" t="s">
        <v>437</v>
      </c>
      <c r="H97" s="245"/>
      <c r="I97" s="194"/>
      <c r="J97" s="194" t="s">
        <v>111</v>
      </c>
      <c r="K97" s="194"/>
      <c r="L97" s="167" t="s">
        <v>481</v>
      </c>
      <c r="M97" s="157">
        <v>0</v>
      </c>
      <c r="N97" s="157">
        <v>0</v>
      </c>
      <c r="O97" s="157">
        <v>0</v>
      </c>
      <c r="P97" s="157">
        <v>0</v>
      </c>
      <c r="Q97" s="157">
        <f t="shared" si="8"/>
        <v>0</v>
      </c>
      <c r="R97" s="157">
        <f t="shared" si="9"/>
        <v>0</v>
      </c>
      <c r="S97" s="157" t="e">
        <f t="shared" si="10"/>
        <v>#DIV/0!</v>
      </c>
    </row>
    <row r="98" spans="1:19" hidden="1" x14ac:dyDescent="0.2">
      <c r="A98" s="167"/>
      <c r="B98" s="167"/>
      <c r="C98" s="167"/>
      <c r="D98" s="167"/>
      <c r="E98" s="167"/>
      <c r="G98" s="194" t="s">
        <v>437</v>
      </c>
      <c r="H98" s="245"/>
      <c r="I98" s="194"/>
      <c r="J98" s="194" t="s">
        <v>482</v>
      </c>
      <c r="K98" s="194"/>
      <c r="L98" s="167" t="s">
        <v>483</v>
      </c>
      <c r="M98" s="157">
        <v>0</v>
      </c>
      <c r="N98" s="157">
        <v>0</v>
      </c>
      <c r="O98" s="157"/>
      <c r="P98" s="157"/>
      <c r="Q98" s="157">
        <f t="shared" si="8"/>
        <v>0</v>
      </c>
      <c r="R98" s="157">
        <f t="shared" si="9"/>
        <v>0</v>
      </c>
      <c r="S98" s="157" t="e">
        <f t="shared" si="10"/>
        <v>#DIV/0!</v>
      </c>
    </row>
    <row r="99" spans="1:19" hidden="1" x14ac:dyDescent="0.2">
      <c r="A99" s="167"/>
      <c r="B99" s="167"/>
      <c r="C99" s="167"/>
      <c r="D99" s="167"/>
      <c r="E99" s="167"/>
      <c r="G99" s="194" t="s">
        <v>437</v>
      </c>
      <c r="H99" s="245"/>
      <c r="I99" s="194"/>
      <c r="J99" s="194" t="s">
        <v>112</v>
      </c>
      <c r="K99" s="194"/>
      <c r="L99" s="167" t="s">
        <v>484</v>
      </c>
      <c r="M99" s="157">
        <v>0</v>
      </c>
      <c r="N99" s="157">
        <v>0</v>
      </c>
      <c r="O99" s="157"/>
      <c r="P99" s="157"/>
      <c r="Q99" s="157">
        <f t="shared" si="8"/>
        <v>0</v>
      </c>
      <c r="R99" s="157">
        <f t="shared" si="9"/>
        <v>0</v>
      </c>
      <c r="S99" s="157" t="e">
        <f t="shared" si="10"/>
        <v>#DIV/0!</v>
      </c>
    </row>
    <row r="100" spans="1:19" hidden="1" x14ac:dyDescent="0.2">
      <c r="A100" s="167"/>
      <c r="B100" s="167"/>
      <c r="C100" s="167"/>
      <c r="D100" s="167"/>
      <c r="E100" s="167"/>
      <c r="G100" s="194" t="s">
        <v>437</v>
      </c>
      <c r="H100" s="245"/>
      <c r="I100" s="194"/>
      <c r="J100" s="194" t="s">
        <v>343</v>
      </c>
      <c r="K100" s="194"/>
      <c r="L100" s="167" t="s">
        <v>344</v>
      </c>
      <c r="M100" s="157">
        <v>0</v>
      </c>
      <c r="N100" s="157">
        <v>0</v>
      </c>
      <c r="O100" s="157"/>
      <c r="P100" s="157"/>
      <c r="Q100" s="157">
        <f t="shared" si="8"/>
        <v>0</v>
      </c>
      <c r="R100" s="157">
        <f t="shared" si="9"/>
        <v>0</v>
      </c>
      <c r="S100" s="157" t="e">
        <f t="shared" si="10"/>
        <v>#DIV/0!</v>
      </c>
    </row>
    <row r="101" spans="1:19" hidden="1" x14ac:dyDescent="0.2">
      <c r="A101" s="167"/>
      <c r="B101" s="167"/>
      <c r="C101" s="167"/>
      <c r="D101" s="167"/>
      <c r="E101" s="167"/>
      <c r="G101" s="194" t="s">
        <v>437</v>
      </c>
      <c r="H101" s="245"/>
      <c r="I101" s="194"/>
      <c r="J101" s="194" t="s">
        <v>113</v>
      </c>
      <c r="K101" s="194"/>
      <c r="L101" s="167" t="s">
        <v>485</v>
      </c>
      <c r="M101" s="157">
        <v>0</v>
      </c>
      <c r="N101" s="157">
        <v>0</v>
      </c>
      <c r="O101" s="157"/>
      <c r="P101" s="157"/>
      <c r="Q101" s="157">
        <f t="shared" si="8"/>
        <v>0</v>
      </c>
      <c r="R101" s="157">
        <f t="shared" si="9"/>
        <v>0</v>
      </c>
      <c r="S101" s="157" t="e">
        <f t="shared" si="10"/>
        <v>#DIV/0!</v>
      </c>
    </row>
    <row r="102" spans="1:19" hidden="1" x14ac:dyDescent="0.2">
      <c r="A102" s="167"/>
      <c r="B102" s="167"/>
      <c r="C102" s="167"/>
      <c r="D102" s="167"/>
      <c r="E102" s="167"/>
      <c r="G102" s="194" t="s">
        <v>437</v>
      </c>
      <c r="H102" s="245"/>
      <c r="I102" s="194"/>
      <c r="J102" s="194" t="s">
        <v>114</v>
      </c>
      <c r="K102" s="194"/>
      <c r="L102" s="167" t="s">
        <v>486</v>
      </c>
      <c r="M102" s="157">
        <v>0</v>
      </c>
      <c r="N102" s="157">
        <v>0</v>
      </c>
      <c r="O102" s="157"/>
      <c r="P102" s="157"/>
      <c r="Q102" s="157">
        <f t="shared" si="8"/>
        <v>0</v>
      </c>
      <c r="R102" s="157">
        <f t="shared" si="9"/>
        <v>0</v>
      </c>
      <c r="S102" s="157" t="e">
        <f t="shared" si="10"/>
        <v>#DIV/0!</v>
      </c>
    </row>
    <row r="103" spans="1:19" ht="12" customHeight="1" x14ac:dyDescent="0.2">
      <c r="A103" s="167"/>
      <c r="B103" s="167"/>
      <c r="C103" s="167"/>
      <c r="D103" s="167"/>
      <c r="E103" s="167"/>
      <c r="G103" s="194" t="s">
        <v>437</v>
      </c>
      <c r="H103" s="245"/>
      <c r="I103" s="194"/>
      <c r="J103" s="194" t="s">
        <v>115</v>
      </c>
      <c r="K103" s="194"/>
      <c r="L103" s="167" t="s">
        <v>487</v>
      </c>
      <c r="M103" s="157">
        <f>+'PROGRAMA 04'!F113</f>
        <v>200000</v>
      </c>
      <c r="N103" s="157">
        <f>+'PROGRAMA 04'!G113</f>
        <v>0</v>
      </c>
      <c r="O103" s="157">
        <f>+'PROGRAMA 04'!H113</f>
        <v>0</v>
      </c>
      <c r="P103" s="157">
        <f>+'PROGRAMA 04'!I113</f>
        <v>0</v>
      </c>
      <c r="Q103" s="157">
        <f>+'PROGRAMA 04'!J113</f>
        <v>0</v>
      </c>
      <c r="R103" s="157">
        <f t="shared" si="9"/>
        <v>200000</v>
      </c>
      <c r="S103" s="157">
        <f t="shared" si="10"/>
        <v>0</v>
      </c>
    </row>
    <row r="104" spans="1:19" ht="12" hidden="1" customHeight="1" x14ac:dyDescent="0.2">
      <c r="A104" s="167"/>
      <c r="B104" s="167"/>
      <c r="C104" s="167"/>
      <c r="D104" s="167"/>
      <c r="E104" s="167"/>
      <c r="G104" s="194" t="s">
        <v>437</v>
      </c>
      <c r="H104" s="245"/>
      <c r="I104" s="194"/>
      <c r="J104" s="194" t="s">
        <v>116</v>
      </c>
      <c r="K104" s="194"/>
      <c r="L104" s="167" t="s">
        <v>488</v>
      </c>
      <c r="M104" s="157">
        <v>0</v>
      </c>
      <c r="N104" s="157">
        <v>0</v>
      </c>
      <c r="O104" s="157">
        <v>0</v>
      </c>
      <c r="P104" s="157">
        <v>0</v>
      </c>
      <c r="Q104" s="157">
        <f t="shared" si="8"/>
        <v>0</v>
      </c>
      <c r="R104" s="157">
        <f t="shared" si="9"/>
        <v>0</v>
      </c>
      <c r="S104" s="157" t="e">
        <f t="shared" si="10"/>
        <v>#DIV/0!</v>
      </c>
    </row>
    <row r="105" spans="1:19" ht="12" hidden="1" customHeight="1" x14ac:dyDescent="0.2">
      <c r="A105" s="167"/>
      <c r="B105" s="167"/>
      <c r="C105" s="167"/>
      <c r="D105" s="167"/>
      <c r="E105" s="167"/>
      <c r="G105" s="194" t="s">
        <v>437</v>
      </c>
      <c r="H105" s="245"/>
      <c r="I105" s="194"/>
      <c r="J105" s="194" t="s">
        <v>117</v>
      </c>
      <c r="K105" s="194"/>
      <c r="L105" s="167" t="s">
        <v>489</v>
      </c>
      <c r="M105" s="157">
        <v>0</v>
      </c>
      <c r="N105" s="157"/>
      <c r="O105" s="157"/>
      <c r="P105" s="157"/>
      <c r="Q105" s="157">
        <f t="shared" si="8"/>
        <v>0</v>
      </c>
      <c r="R105" s="157">
        <f t="shared" si="9"/>
        <v>0</v>
      </c>
      <c r="S105" s="157" t="e">
        <f t="shared" si="10"/>
        <v>#DIV/0!</v>
      </c>
    </row>
    <row r="106" spans="1:19" ht="12" hidden="1" customHeight="1" x14ac:dyDescent="0.2">
      <c r="G106" s="181"/>
      <c r="H106" s="249"/>
      <c r="I106" s="181"/>
      <c r="J106" s="181"/>
      <c r="K106" s="181"/>
      <c r="M106" s="157">
        <v>0</v>
      </c>
      <c r="N106" s="157"/>
      <c r="O106" s="157"/>
      <c r="P106" s="157"/>
      <c r="Q106" s="157">
        <f t="shared" si="8"/>
        <v>0</v>
      </c>
      <c r="R106" s="157">
        <f t="shared" si="9"/>
        <v>0</v>
      </c>
      <c r="S106" s="157" t="e">
        <f t="shared" si="10"/>
        <v>#DIV/0!</v>
      </c>
    </row>
    <row r="107" spans="1:19" ht="12" hidden="1" customHeight="1" x14ac:dyDescent="0.2">
      <c r="A107" s="167"/>
      <c r="B107" s="167"/>
      <c r="C107" s="167"/>
      <c r="D107" s="167"/>
      <c r="E107" s="167"/>
      <c r="G107" s="195" t="s">
        <v>437</v>
      </c>
      <c r="H107" s="246"/>
      <c r="I107" s="195"/>
      <c r="J107" s="195" t="s">
        <v>118</v>
      </c>
      <c r="K107" s="195"/>
      <c r="L107" s="192" t="s">
        <v>119</v>
      </c>
      <c r="M107" s="193">
        <f>SUM(M108:M113)</f>
        <v>0</v>
      </c>
      <c r="N107" s="193">
        <f>SUM(N108:N113)</f>
        <v>0</v>
      </c>
      <c r="O107" s="193">
        <f>SUM(O108:O113)</f>
        <v>0</v>
      </c>
      <c r="P107" s="193">
        <f>SUM(P108:P113)</f>
        <v>0</v>
      </c>
      <c r="Q107" s="193">
        <f t="shared" si="8"/>
        <v>0</v>
      </c>
      <c r="R107" s="193">
        <f t="shared" si="9"/>
        <v>0</v>
      </c>
      <c r="S107" s="193" t="e">
        <f t="shared" si="10"/>
        <v>#DIV/0!</v>
      </c>
    </row>
    <row r="108" spans="1:19" ht="12" hidden="1" customHeight="1" x14ac:dyDescent="0.2">
      <c r="A108" s="167"/>
      <c r="B108" s="167"/>
      <c r="C108" s="167"/>
      <c r="D108" s="167"/>
      <c r="E108" s="167"/>
      <c r="G108" s="194" t="s">
        <v>437</v>
      </c>
      <c r="H108" s="245"/>
      <c r="I108" s="194"/>
      <c r="J108" s="194" t="s">
        <v>490</v>
      </c>
      <c r="K108" s="194"/>
      <c r="L108" s="167" t="s">
        <v>491</v>
      </c>
      <c r="M108" s="157">
        <v>0</v>
      </c>
      <c r="N108" s="157"/>
      <c r="O108" s="157"/>
      <c r="P108" s="157"/>
      <c r="Q108" s="157">
        <f t="shared" si="8"/>
        <v>0</v>
      </c>
      <c r="R108" s="157">
        <f t="shared" si="9"/>
        <v>0</v>
      </c>
      <c r="S108" s="157" t="e">
        <f t="shared" si="10"/>
        <v>#DIV/0!</v>
      </c>
    </row>
    <row r="109" spans="1:19" ht="12" hidden="1" customHeight="1" x14ac:dyDescent="0.2">
      <c r="A109" s="167"/>
      <c r="B109" s="167"/>
      <c r="C109" s="167"/>
      <c r="D109" s="167"/>
      <c r="E109" s="167"/>
      <c r="G109" s="194" t="s">
        <v>437</v>
      </c>
      <c r="H109" s="245"/>
      <c r="I109" s="194"/>
      <c r="J109" s="194" t="s">
        <v>229</v>
      </c>
      <c r="K109" s="194"/>
      <c r="L109" s="167" t="s">
        <v>492</v>
      </c>
      <c r="M109" s="157">
        <v>0</v>
      </c>
      <c r="N109" s="157"/>
      <c r="O109" s="157"/>
      <c r="P109" s="157"/>
      <c r="Q109" s="157">
        <f t="shared" si="8"/>
        <v>0</v>
      </c>
      <c r="R109" s="157">
        <f t="shared" si="9"/>
        <v>0</v>
      </c>
      <c r="S109" s="157" t="e">
        <f t="shared" si="10"/>
        <v>#DIV/0!</v>
      </c>
    </row>
    <row r="110" spans="1:19" ht="12" hidden="1" customHeight="1" x14ac:dyDescent="0.2">
      <c r="A110" s="167"/>
      <c r="B110" s="167"/>
      <c r="C110" s="167"/>
      <c r="D110" s="167"/>
      <c r="E110" s="167"/>
      <c r="G110" s="194" t="s">
        <v>437</v>
      </c>
      <c r="H110" s="245"/>
      <c r="I110" s="194"/>
      <c r="J110" s="194" t="s">
        <v>493</v>
      </c>
      <c r="K110" s="194"/>
      <c r="L110" s="167" t="s">
        <v>494</v>
      </c>
      <c r="M110" s="157">
        <v>0</v>
      </c>
      <c r="N110" s="157"/>
      <c r="O110" s="157"/>
      <c r="P110" s="157"/>
      <c r="Q110" s="157">
        <f t="shared" si="8"/>
        <v>0</v>
      </c>
      <c r="R110" s="157">
        <f t="shared" si="9"/>
        <v>0</v>
      </c>
      <c r="S110" s="157" t="e">
        <f t="shared" si="10"/>
        <v>#DIV/0!</v>
      </c>
    </row>
    <row r="111" spans="1:19" ht="12" hidden="1" customHeight="1" x14ac:dyDescent="0.2">
      <c r="A111" s="167"/>
      <c r="B111" s="167"/>
      <c r="C111" s="167"/>
      <c r="D111" s="167"/>
      <c r="E111" s="167"/>
      <c r="G111" s="194" t="s">
        <v>437</v>
      </c>
      <c r="H111" s="245"/>
      <c r="I111" s="194"/>
      <c r="J111" s="194" t="s">
        <v>495</v>
      </c>
      <c r="K111" s="194"/>
      <c r="L111" s="167" t="s">
        <v>496</v>
      </c>
      <c r="M111" s="157">
        <v>0</v>
      </c>
      <c r="N111" s="157"/>
      <c r="O111" s="157"/>
      <c r="P111" s="157"/>
      <c r="Q111" s="157">
        <f t="shared" si="8"/>
        <v>0</v>
      </c>
      <c r="R111" s="157">
        <f t="shared" si="9"/>
        <v>0</v>
      </c>
      <c r="S111" s="157" t="e">
        <f t="shared" si="10"/>
        <v>#DIV/0!</v>
      </c>
    </row>
    <row r="112" spans="1:19" ht="12" hidden="1" customHeight="1" x14ac:dyDescent="0.2">
      <c r="A112" s="167"/>
      <c r="B112" s="167"/>
      <c r="C112" s="167"/>
      <c r="D112" s="167"/>
      <c r="E112" s="167"/>
      <c r="G112" s="194" t="s">
        <v>437</v>
      </c>
      <c r="H112" s="245"/>
      <c r="I112" s="194"/>
      <c r="J112" s="194" t="s">
        <v>120</v>
      </c>
      <c r="K112" s="194"/>
      <c r="L112" s="167" t="s">
        <v>121</v>
      </c>
      <c r="M112" s="157">
        <v>0</v>
      </c>
      <c r="N112" s="157">
        <v>0</v>
      </c>
      <c r="O112" s="157"/>
      <c r="P112" s="157"/>
      <c r="Q112" s="157">
        <f t="shared" si="8"/>
        <v>0</v>
      </c>
      <c r="R112" s="157">
        <f t="shared" si="9"/>
        <v>0</v>
      </c>
      <c r="S112" s="157" t="e">
        <f t="shared" si="10"/>
        <v>#DIV/0!</v>
      </c>
    </row>
    <row r="113" spans="1:19" ht="12" hidden="1" customHeight="1" x14ac:dyDescent="0.2">
      <c r="A113" s="167"/>
      <c r="B113" s="167"/>
      <c r="C113" s="167"/>
      <c r="D113" s="167"/>
      <c r="E113" s="167"/>
      <c r="G113" s="194" t="s">
        <v>437</v>
      </c>
      <c r="H113" s="245"/>
      <c r="I113" s="194"/>
      <c r="J113" s="194" t="s">
        <v>122</v>
      </c>
      <c r="K113" s="194"/>
      <c r="L113" s="167" t="s">
        <v>497</v>
      </c>
      <c r="M113" s="157">
        <v>0</v>
      </c>
      <c r="N113" s="157">
        <v>0</v>
      </c>
      <c r="O113" s="157"/>
      <c r="P113" s="157"/>
      <c r="Q113" s="157">
        <f t="shared" si="8"/>
        <v>0</v>
      </c>
      <c r="R113" s="157">
        <f t="shared" si="9"/>
        <v>0</v>
      </c>
      <c r="S113" s="157" t="e">
        <f t="shared" si="10"/>
        <v>#DIV/0!</v>
      </c>
    </row>
    <row r="114" spans="1:19" ht="12" customHeight="1" x14ac:dyDescent="0.2">
      <c r="A114" s="167"/>
      <c r="B114" s="167"/>
      <c r="C114" s="167"/>
      <c r="D114" s="167"/>
      <c r="E114" s="167"/>
      <c r="G114" s="194"/>
      <c r="H114" s="245"/>
      <c r="I114" s="194"/>
      <c r="J114" s="170"/>
      <c r="K114" s="170"/>
      <c r="L114" s="167"/>
      <c r="N114" s="157"/>
      <c r="O114" s="157"/>
      <c r="P114" s="157"/>
      <c r="Q114" s="157"/>
      <c r="R114" s="157"/>
      <c r="S114" s="157"/>
    </row>
    <row r="115" spans="1:19" ht="12.75" customHeight="1" x14ac:dyDescent="0.2">
      <c r="A115" s="182"/>
      <c r="B115" s="182"/>
      <c r="C115" s="183"/>
      <c r="D115" s="184"/>
      <c r="E115" s="184"/>
      <c r="F115" s="185"/>
      <c r="G115" s="183" t="s">
        <v>437</v>
      </c>
      <c r="H115" s="242"/>
      <c r="I115" s="183"/>
      <c r="J115" s="183">
        <v>2</v>
      </c>
      <c r="K115" s="183"/>
      <c r="L115" s="186" t="s">
        <v>124</v>
      </c>
      <c r="M115" s="185">
        <f>+M117+M123+M128+M136+M144+M139</f>
        <v>253000</v>
      </c>
      <c r="N115" s="185">
        <f>+N117+N123+N128+N136+N144+N139</f>
        <v>0</v>
      </c>
      <c r="O115" s="185">
        <f>+O117+O123+O128+O136+O144+O139</f>
        <v>47260.86</v>
      </c>
      <c r="P115" s="185">
        <f>+P117+P123+P128+P136+P144+P139</f>
        <v>0</v>
      </c>
      <c r="Q115" s="185">
        <f t="shared" si="8"/>
        <v>47260.86</v>
      </c>
      <c r="R115" s="185">
        <f t="shared" si="9"/>
        <v>205739.14</v>
      </c>
      <c r="S115" s="185">
        <f t="shared" si="10"/>
        <v>18.680181818181818</v>
      </c>
    </row>
    <row r="116" spans="1:19" ht="12" customHeight="1" x14ac:dyDescent="0.2">
      <c r="A116" s="167"/>
      <c r="B116" s="167"/>
      <c r="C116" s="167"/>
      <c r="D116" s="167"/>
      <c r="E116" s="167"/>
      <c r="G116" s="194"/>
      <c r="H116" s="245"/>
      <c r="I116" s="194"/>
      <c r="J116" s="195"/>
      <c r="K116" s="195"/>
      <c r="L116" s="192"/>
      <c r="N116" s="157"/>
      <c r="O116" s="157"/>
      <c r="P116" s="157"/>
      <c r="Q116" s="157"/>
      <c r="R116" s="157"/>
      <c r="S116" s="157"/>
    </row>
    <row r="117" spans="1:19" ht="12" hidden="1" customHeight="1" x14ac:dyDescent="0.2">
      <c r="A117" s="167"/>
      <c r="B117" s="167"/>
      <c r="C117" s="167"/>
      <c r="D117" s="167"/>
      <c r="E117" s="167"/>
      <c r="G117" s="195" t="s">
        <v>437</v>
      </c>
      <c r="H117" s="246"/>
      <c r="I117" s="195"/>
      <c r="J117" s="195" t="s">
        <v>125</v>
      </c>
      <c r="K117" s="195"/>
      <c r="L117" s="192" t="s">
        <v>498</v>
      </c>
      <c r="M117" s="193">
        <f>SUM(M118:M122)</f>
        <v>0</v>
      </c>
      <c r="N117" s="193">
        <f>SUM(N118:N122)</f>
        <v>0</v>
      </c>
      <c r="O117" s="193">
        <f>SUM(O118:O122)</f>
        <v>0</v>
      </c>
      <c r="P117" s="193">
        <f>SUM(P118:P122)</f>
        <v>0</v>
      </c>
      <c r="Q117" s="193">
        <f t="shared" si="8"/>
        <v>0</v>
      </c>
      <c r="R117" s="193">
        <f t="shared" si="9"/>
        <v>0</v>
      </c>
      <c r="S117" s="193" t="e">
        <f t="shared" si="10"/>
        <v>#DIV/0!</v>
      </c>
    </row>
    <row r="118" spans="1:19" ht="12" hidden="1" customHeight="1" x14ac:dyDescent="0.2">
      <c r="A118" s="167"/>
      <c r="B118" s="167"/>
      <c r="C118" s="167"/>
      <c r="D118" s="167"/>
      <c r="E118" s="167"/>
      <c r="G118" s="194" t="s">
        <v>437</v>
      </c>
      <c r="H118" s="245"/>
      <c r="I118" s="194"/>
      <c r="J118" s="194" t="s">
        <v>127</v>
      </c>
      <c r="K118" s="194"/>
      <c r="L118" s="167" t="s">
        <v>499</v>
      </c>
      <c r="M118" s="157">
        <v>0</v>
      </c>
      <c r="N118" s="157">
        <v>0</v>
      </c>
      <c r="O118" s="157"/>
      <c r="P118" s="157"/>
      <c r="Q118" s="157">
        <f t="shared" si="8"/>
        <v>0</v>
      </c>
      <c r="R118" s="157">
        <f t="shared" si="9"/>
        <v>0</v>
      </c>
      <c r="S118" s="157" t="e">
        <f t="shared" si="10"/>
        <v>#DIV/0!</v>
      </c>
    </row>
    <row r="119" spans="1:19" ht="12" hidden="1" customHeight="1" x14ac:dyDescent="0.2">
      <c r="A119" s="167"/>
      <c r="B119" s="167"/>
      <c r="C119" s="167"/>
      <c r="D119" s="167"/>
      <c r="E119" s="167"/>
      <c r="G119" s="194" t="s">
        <v>437</v>
      </c>
      <c r="H119" s="245"/>
      <c r="I119" s="194"/>
      <c r="J119" s="194" t="s">
        <v>129</v>
      </c>
      <c r="K119" s="194"/>
      <c r="L119" s="167" t="s">
        <v>500</v>
      </c>
      <c r="M119" s="157">
        <v>0</v>
      </c>
      <c r="N119" s="157">
        <v>0</v>
      </c>
      <c r="O119" s="157">
        <v>0</v>
      </c>
      <c r="P119" s="157">
        <v>0</v>
      </c>
      <c r="Q119" s="157">
        <f t="shared" si="8"/>
        <v>0</v>
      </c>
      <c r="R119" s="157">
        <f t="shared" si="9"/>
        <v>0</v>
      </c>
      <c r="S119" s="157" t="e">
        <f t="shared" si="10"/>
        <v>#DIV/0!</v>
      </c>
    </row>
    <row r="120" spans="1:19" ht="12" hidden="1" customHeight="1" x14ac:dyDescent="0.2">
      <c r="A120" s="167"/>
      <c r="B120" s="167"/>
      <c r="C120" s="167"/>
      <c r="D120" s="167"/>
      <c r="E120" s="167"/>
      <c r="G120" s="194" t="s">
        <v>437</v>
      </c>
      <c r="H120" s="245"/>
      <c r="I120" s="194"/>
      <c r="J120" s="194" t="s">
        <v>501</v>
      </c>
      <c r="K120" s="194"/>
      <c r="L120" s="167" t="s">
        <v>502</v>
      </c>
      <c r="M120" s="157">
        <v>0</v>
      </c>
      <c r="N120" s="157"/>
      <c r="O120" s="157"/>
      <c r="P120" s="157"/>
      <c r="Q120" s="157">
        <f t="shared" si="8"/>
        <v>0</v>
      </c>
      <c r="R120" s="157">
        <f t="shared" si="9"/>
        <v>0</v>
      </c>
      <c r="S120" s="157" t="e">
        <f t="shared" si="10"/>
        <v>#DIV/0!</v>
      </c>
    </row>
    <row r="121" spans="1:19" ht="12" hidden="1" customHeight="1" x14ac:dyDescent="0.2">
      <c r="A121" s="167"/>
      <c r="B121" s="167"/>
      <c r="C121" s="167"/>
      <c r="D121" s="167"/>
      <c r="E121" s="167"/>
      <c r="G121" s="194" t="s">
        <v>437</v>
      </c>
      <c r="H121" s="245"/>
      <c r="I121" s="194"/>
      <c r="J121" s="194" t="s">
        <v>131</v>
      </c>
      <c r="K121" s="194"/>
      <c r="L121" s="167" t="s">
        <v>503</v>
      </c>
      <c r="M121" s="157">
        <v>0</v>
      </c>
      <c r="N121" s="157">
        <v>0</v>
      </c>
      <c r="O121" s="157">
        <v>0</v>
      </c>
      <c r="P121" s="157">
        <v>0</v>
      </c>
      <c r="Q121" s="157">
        <f t="shared" si="8"/>
        <v>0</v>
      </c>
      <c r="R121" s="157">
        <f t="shared" si="9"/>
        <v>0</v>
      </c>
      <c r="S121" s="157" t="e">
        <f t="shared" si="10"/>
        <v>#DIV/0!</v>
      </c>
    </row>
    <row r="122" spans="1:19" ht="12" hidden="1" customHeight="1" x14ac:dyDescent="0.2">
      <c r="A122" s="167"/>
      <c r="B122" s="167"/>
      <c r="C122" s="167"/>
      <c r="D122" s="167"/>
      <c r="E122" s="167"/>
      <c r="G122" s="194" t="s">
        <v>437</v>
      </c>
      <c r="H122" s="245"/>
      <c r="I122" s="194"/>
      <c r="J122" s="194" t="s">
        <v>133</v>
      </c>
      <c r="K122" s="194"/>
      <c r="L122" s="167" t="s">
        <v>504</v>
      </c>
      <c r="M122" s="157">
        <v>0</v>
      </c>
      <c r="N122" s="157"/>
      <c r="O122" s="157"/>
      <c r="P122" s="157"/>
      <c r="Q122" s="157">
        <f t="shared" si="8"/>
        <v>0</v>
      </c>
      <c r="R122" s="157">
        <f t="shared" si="9"/>
        <v>0</v>
      </c>
      <c r="S122" s="157" t="e">
        <f t="shared" si="10"/>
        <v>#DIV/0!</v>
      </c>
    </row>
    <row r="123" spans="1:19" hidden="1" x14ac:dyDescent="0.2">
      <c r="A123" s="167"/>
      <c r="B123" s="167"/>
      <c r="C123" s="167"/>
      <c r="D123" s="167"/>
      <c r="E123" s="167"/>
      <c r="G123" s="195" t="s">
        <v>437</v>
      </c>
      <c r="H123" s="246"/>
      <c r="I123" s="195"/>
      <c r="J123" s="195" t="s">
        <v>135</v>
      </c>
      <c r="K123" s="195"/>
      <c r="L123" s="192" t="s">
        <v>136</v>
      </c>
      <c r="M123" s="193">
        <f>SUM(M124:M127)</f>
        <v>0</v>
      </c>
      <c r="N123" s="193">
        <f>SUM(N124:N127)</f>
        <v>0</v>
      </c>
      <c r="O123" s="193">
        <f>SUM(O124:O127)</f>
        <v>0</v>
      </c>
      <c r="P123" s="193">
        <f>SUM(P124:P127)</f>
        <v>0</v>
      </c>
      <c r="Q123" s="193">
        <f t="shared" si="8"/>
        <v>0</v>
      </c>
      <c r="R123" s="193">
        <f t="shared" si="9"/>
        <v>0</v>
      </c>
      <c r="S123" s="193" t="e">
        <f t="shared" si="10"/>
        <v>#DIV/0!</v>
      </c>
    </row>
    <row r="124" spans="1:19" ht="12" hidden="1" customHeight="1" x14ac:dyDescent="0.2">
      <c r="A124" s="167"/>
      <c r="B124" s="167"/>
      <c r="C124" s="167"/>
      <c r="D124" s="167"/>
      <c r="E124" s="167"/>
      <c r="G124" s="194" t="s">
        <v>437</v>
      </c>
      <c r="H124" s="245"/>
      <c r="I124" s="194"/>
      <c r="J124" s="194" t="s">
        <v>505</v>
      </c>
      <c r="K124" s="194"/>
      <c r="L124" s="167" t="s">
        <v>506</v>
      </c>
      <c r="M124" s="157">
        <v>0</v>
      </c>
      <c r="N124" s="157"/>
      <c r="O124" s="157"/>
      <c r="P124" s="157"/>
      <c r="Q124" s="157">
        <f t="shared" si="8"/>
        <v>0</v>
      </c>
      <c r="R124" s="157">
        <f t="shared" si="9"/>
        <v>0</v>
      </c>
      <c r="S124" s="157" t="e">
        <f t="shared" si="10"/>
        <v>#DIV/0!</v>
      </c>
    </row>
    <row r="125" spans="1:19" ht="12" hidden="1" customHeight="1" x14ac:dyDescent="0.2">
      <c r="A125" s="167"/>
      <c r="B125" s="167"/>
      <c r="C125" s="167"/>
      <c r="D125" s="167"/>
      <c r="E125" s="167"/>
      <c r="G125" s="194" t="s">
        <v>437</v>
      </c>
      <c r="H125" s="245"/>
      <c r="I125" s="194"/>
      <c r="J125" s="194" t="s">
        <v>507</v>
      </c>
      <c r="K125" s="194"/>
      <c r="L125" s="167" t="s">
        <v>508</v>
      </c>
      <c r="M125" s="157">
        <v>0</v>
      </c>
      <c r="N125" s="157"/>
      <c r="O125" s="157"/>
      <c r="P125" s="157"/>
      <c r="Q125" s="157">
        <f t="shared" si="8"/>
        <v>0</v>
      </c>
      <c r="R125" s="157">
        <f t="shared" si="9"/>
        <v>0</v>
      </c>
      <c r="S125" s="157" t="e">
        <f t="shared" si="10"/>
        <v>#DIV/0!</v>
      </c>
    </row>
    <row r="126" spans="1:19" ht="12" hidden="1" customHeight="1" x14ac:dyDescent="0.2">
      <c r="A126" s="167"/>
      <c r="B126" s="167"/>
      <c r="C126" s="167"/>
      <c r="D126" s="167"/>
      <c r="E126" s="167"/>
      <c r="G126" s="194" t="s">
        <v>437</v>
      </c>
      <c r="H126" s="245"/>
      <c r="I126" s="194"/>
      <c r="J126" s="194" t="s">
        <v>137</v>
      </c>
      <c r="K126" s="194"/>
      <c r="L126" s="167" t="s">
        <v>509</v>
      </c>
      <c r="M126" s="157">
        <v>0</v>
      </c>
      <c r="N126" s="157">
        <v>0</v>
      </c>
      <c r="O126" s="157">
        <v>0</v>
      </c>
      <c r="P126" s="157">
        <v>0</v>
      </c>
      <c r="Q126" s="157">
        <f t="shared" si="8"/>
        <v>0</v>
      </c>
      <c r="R126" s="157">
        <f t="shared" si="9"/>
        <v>0</v>
      </c>
      <c r="S126" s="157" t="e">
        <f t="shared" si="10"/>
        <v>#DIV/0!</v>
      </c>
    </row>
    <row r="127" spans="1:19" ht="12" hidden="1" customHeight="1" x14ac:dyDescent="0.2">
      <c r="A127" s="167"/>
      <c r="B127" s="167"/>
      <c r="C127" s="167"/>
      <c r="D127" s="167"/>
      <c r="E127" s="167"/>
      <c r="G127" s="194" t="s">
        <v>437</v>
      </c>
      <c r="H127" s="245"/>
      <c r="I127" s="194"/>
      <c r="J127" s="194" t="s">
        <v>510</v>
      </c>
      <c r="K127" s="194"/>
      <c r="L127" s="167" t="s">
        <v>511</v>
      </c>
      <c r="M127" s="157">
        <v>0</v>
      </c>
      <c r="N127" s="157"/>
      <c r="O127" s="157"/>
      <c r="P127" s="157"/>
      <c r="Q127" s="157">
        <f t="shared" si="8"/>
        <v>0</v>
      </c>
      <c r="R127" s="157">
        <f t="shared" si="9"/>
        <v>0</v>
      </c>
      <c r="S127" s="157" t="e">
        <f t="shared" si="10"/>
        <v>#DIV/0!</v>
      </c>
    </row>
    <row r="128" spans="1:19" ht="12" customHeight="1" x14ac:dyDescent="0.2">
      <c r="A128" s="167"/>
      <c r="B128" s="167"/>
      <c r="C128" s="167"/>
      <c r="D128" s="167"/>
      <c r="E128" s="167"/>
      <c r="G128" s="195" t="s">
        <v>437</v>
      </c>
      <c r="H128" s="246"/>
      <c r="I128" s="195"/>
      <c r="J128" s="195" t="s">
        <v>139</v>
      </c>
      <c r="K128" s="195"/>
      <c r="L128" s="192" t="s">
        <v>512</v>
      </c>
      <c r="M128" s="193">
        <f>SUM(M129:M135)</f>
        <v>253000</v>
      </c>
      <c r="N128" s="193">
        <f>SUM(N129:N135)</f>
        <v>0</v>
      </c>
      <c r="O128" s="193">
        <f>SUM(O129:O135)</f>
        <v>47260.86</v>
      </c>
      <c r="P128" s="193">
        <f>SUM(P129:P135)</f>
        <v>0</v>
      </c>
      <c r="Q128" s="193">
        <f t="shared" si="8"/>
        <v>47260.86</v>
      </c>
      <c r="R128" s="193">
        <f t="shared" si="9"/>
        <v>205739.14</v>
      </c>
      <c r="S128" s="193">
        <f t="shared" si="10"/>
        <v>18.680181818181818</v>
      </c>
    </row>
    <row r="129" spans="1:19" x14ac:dyDescent="0.2">
      <c r="A129" s="167"/>
      <c r="B129" s="167"/>
      <c r="C129" s="167"/>
      <c r="D129" s="167"/>
      <c r="E129" s="167"/>
      <c r="G129" s="194" t="s">
        <v>437</v>
      </c>
      <c r="H129" s="245"/>
      <c r="I129" s="194"/>
      <c r="J129" s="194" t="s">
        <v>141</v>
      </c>
      <c r="K129" s="194"/>
      <c r="L129" s="167" t="s">
        <v>513</v>
      </c>
      <c r="M129" s="157">
        <f>+'PROGRAMA 04'!F142</f>
        <v>17000</v>
      </c>
      <c r="N129" s="157">
        <f>+'PROGRAMA 04'!G142</f>
        <v>0</v>
      </c>
      <c r="O129" s="157">
        <f>+'PROGRAMA 04'!H142</f>
        <v>0</v>
      </c>
      <c r="P129" s="157">
        <f>+'PROGRAMA 04'!I142</f>
        <v>0</v>
      </c>
      <c r="Q129" s="157">
        <f>+'PROGRAMA 04'!J142</f>
        <v>0</v>
      </c>
      <c r="R129" s="157">
        <f t="shared" si="9"/>
        <v>17000</v>
      </c>
      <c r="S129" s="157">
        <f t="shared" si="10"/>
        <v>0</v>
      </c>
    </row>
    <row r="130" spans="1:19" hidden="1" x14ac:dyDescent="0.2">
      <c r="A130" s="167"/>
      <c r="B130" s="167"/>
      <c r="C130" s="167"/>
      <c r="D130" s="167"/>
      <c r="E130" s="167"/>
      <c r="G130" s="194" t="s">
        <v>437</v>
      </c>
      <c r="H130" s="245"/>
      <c r="I130" s="194"/>
      <c r="J130" s="194" t="s">
        <v>514</v>
      </c>
      <c r="K130" s="194"/>
      <c r="L130" s="167" t="s">
        <v>515</v>
      </c>
      <c r="M130" s="157">
        <v>0</v>
      </c>
      <c r="N130" s="157"/>
      <c r="O130" s="157"/>
      <c r="P130" s="157"/>
      <c r="Q130" s="157">
        <f t="shared" si="8"/>
        <v>0</v>
      </c>
      <c r="R130" s="157">
        <f t="shared" si="9"/>
        <v>0</v>
      </c>
      <c r="S130" s="157" t="e">
        <f t="shared" si="10"/>
        <v>#DIV/0!</v>
      </c>
    </row>
    <row r="131" spans="1:19" hidden="1" x14ac:dyDescent="0.2">
      <c r="A131" s="167"/>
      <c r="B131" s="167"/>
      <c r="C131" s="167"/>
      <c r="D131" s="167"/>
      <c r="E131" s="167"/>
      <c r="G131" s="194" t="s">
        <v>437</v>
      </c>
      <c r="H131" s="245"/>
      <c r="I131" s="194"/>
      <c r="J131" s="194" t="s">
        <v>143</v>
      </c>
      <c r="K131" s="194"/>
      <c r="L131" s="167" t="s">
        <v>516</v>
      </c>
      <c r="M131" s="157">
        <v>0</v>
      </c>
      <c r="N131" s="157"/>
      <c r="O131" s="157"/>
      <c r="P131" s="157"/>
      <c r="Q131" s="157">
        <f t="shared" si="8"/>
        <v>0</v>
      </c>
      <c r="R131" s="157">
        <f t="shared" si="9"/>
        <v>0</v>
      </c>
      <c r="S131" s="157" t="e">
        <f t="shared" si="10"/>
        <v>#DIV/0!</v>
      </c>
    </row>
    <row r="132" spans="1:19" ht="12" customHeight="1" x14ac:dyDescent="0.2">
      <c r="A132" s="167"/>
      <c r="B132" s="167"/>
      <c r="C132" s="167"/>
      <c r="D132" s="167"/>
      <c r="E132" s="167"/>
      <c r="G132" s="194" t="s">
        <v>437</v>
      </c>
      <c r="H132" s="245"/>
      <c r="I132" s="194"/>
      <c r="J132" s="194" t="s">
        <v>144</v>
      </c>
      <c r="K132" s="194"/>
      <c r="L132" s="167" t="s">
        <v>517</v>
      </c>
      <c r="M132" s="157">
        <f>+'PROGRAMA 04'!F144</f>
        <v>236000</v>
      </c>
      <c r="N132" s="157">
        <f>+'PROGRAMA 04'!G144</f>
        <v>0</v>
      </c>
      <c r="O132" s="157">
        <f>+'PROGRAMA 04'!H144</f>
        <v>47260.86</v>
      </c>
      <c r="P132" s="157">
        <f>+'PROGRAMA 04'!I144</f>
        <v>0</v>
      </c>
      <c r="Q132" s="157">
        <f>+'PROGRAMA 04'!J144</f>
        <v>47260.86</v>
      </c>
      <c r="R132" s="157">
        <f t="shared" si="9"/>
        <v>188739.14</v>
      </c>
      <c r="S132" s="157">
        <f t="shared" si="10"/>
        <v>20.025788135593221</v>
      </c>
    </row>
    <row r="133" spans="1:19" ht="12" hidden="1" customHeight="1" x14ac:dyDescent="0.2">
      <c r="A133" s="167"/>
      <c r="B133" s="167"/>
      <c r="C133" s="167"/>
      <c r="D133" s="167"/>
      <c r="E133" s="167"/>
      <c r="G133" s="194" t="s">
        <v>437</v>
      </c>
      <c r="H133" s="245"/>
      <c r="I133" s="194"/>
      <c r="J133" s="194" t="s">
        <v>146</v>
      </c>
      <c r="K133" s="194"/>
      <c r="L133" s="167" t="s">
        <v>518</v>
      </c>
      <c r="M133" s="157">
        <v>0</v>
      </c>
      <c r="N133" s="157"/>
      <c r="O133" s="157"/>
      <c r="P133" s="157"/>
      <c r="Q133" s="157">
        <f t="shared" si="8"/>
        <v>0</v>
      </c>
      <c r="R133" s="157">
        <f t="shared" si="9"/>
        <v>0</v>
      </c>
      <c r="S133" s="157" t="e">
        <f t="shared" si="10"/>
        <v>#DIV/0!</v>
      </c>
    </row>
    <row r="134" spans="1:19" ht="12" hidden="1" customHeight="1" x14ac:dyDescent="0.2">
      <c r="A134" s="167"/>
      <c r="B134" s="167"/>
      <c r="C134" s="167"/>
      <c r="D134" s="167"/>
      <c r="E134" s="167"/>
      <c r="G134" s="194" t="s">
        <v>437</v>
      </c>
      <c r="H134" s="245"/>
      <c r="I134" s="194"/>
      <c r="J134" s="194" t="s">
        <v>148</v>
      </c>
      <c r="K134" s="194"/>
      <c r="L134" s="167" t="s">
        <v>519</v>
      </c>
      <c r="M134" s="157">
        <v>0</v>
      </c>
      <c r="N134" s="157">
        <v>0</v>
      </c>
      <c r="O134" s="157"/>
      <c r="P134" s="157"/>
      <c r="Q134" s="157">
        <f t="shared" si="8"/>
        <v>0</v>
      </c>
      <c r="R134" s="157">
        <f t="shared" si="9"/>
        <v>0</v>
      </c>
      <c r="S134" s="157" t="e">
        <f t="shared" si="10"/>
        <v>#DIV/0!</v>
      </c>
    </row>
    <row r="135" spans="1:19" ht="12" hidden="1" customHeight="1" x14ac:dyDescent="0.2">
      <c r="A135" s="167"/>
      <c r="B135" s="167"/>
      <c r="C135" s="167"/>
      <c r="D135" s="167"/>
      <c r="E135" s="167"/>
      <c r="G135" s="194" t="s">
        <v>437</v>
      </c>
      <c r="H135" s="245"/>
      <c r="I135" s="194"/>
      <c r="J135" s="194" t="s">
        <v>150</v>
      </c>
      <c r="K135" s="194"/>
      <c r="L135" s="167" t="s">
        <v>520</v>
      </c>
      <c r="M135" s="157">
        <v>0</v>
      </c>
      <c r="N135" s="157">
        <v>0</v>
      </c>
      <c r="O135" s="157"/>
      <c r="P135" s="157"/>
      <c r="Q135" s="157">
        <f t="shared" si="8"/>
        <v>0</v>
      </c>
      <c r="R135" s="157">
        <f t="shared" si="9"/>
        <v>0</v>
      </c>
      <c r="S135" s="157" t="e">
        <f t="shared" si="10"/>
        <v>#DIV/0!</v>
      </c>
    </row>
    <row r="136" spans="1:19" ht="12" hidden="1" customHeight="1" x14ac:dyDescent="0.2">
      <c r="A136" s="167"/>
      <c r="B136" s="167"/>
      <c r="C136" s="167"/>
      <c r="D136" s="167"/>
      <c r="E136" s="167"/>
      <c r="G136" s="195" t="s">
        <v>437</v>
      </c>
      <c r="H136" s="246"/>
      <c r="I136" s="195"/>
      <c r="J136" s="195" t="s">
        <v>151</v>
      </c>
      <c r="K136" s="195"/>
      <c r="L136" s="192" t="s">
        <v>152</v>
      </c>
      <c r="M136" s="193">
        <f>SUM(M137:M138)</f>
        <v>0</v>
      </c>
      <c r="N136" s="193">
        <f>SUM(N137:N138)</f>
        <v>0</v>
      </c>
      <c r="O136" s="193">
        <f>SUM(O137:O138)</f>
        <v>0</v>
      </c>
      <c r="P136" s="193">
        <f>SUM(P137:P138)</f>
        <v>0</v>
      </c>
      <c r="Q136" s="193">
        <f t="shared" si="8"/>
        <v>0</v>
      </c>
      <c r="R136" s="193">
        <f t="shared" si="9"/>
        <v>0</v>
      </c>
      <c r="S136" s="193" t="e">
        <f t="shared" si="10"/>
        <v>#DIV/0!</v>
      </c>
    </row>
    <row r="137" spans="1:19" ht="12" hidden="1" customHeight="1" x14ac:dyDescent="0.2">
      <c r="A137" s="167"/>
      <c r="B137" s="167"/>
      <c r="C137" s="167"/>
      <c r="D137" s="167"/>
      <c r="E137" s="167"/>
      <c r="G137" s="194" t="s">
        <v>437</v>
      </c>
      <c r="H137" s="245"/>
      <c r="I137" s="194"/>
      <c r="J137" s="194" t="s">
        <v>153</v>
      </c>
      <c r="K137" s="194"/>
      <c r="L137" s="167" t="s">
        <v>521</v>
      </c>
      <c r="M137" s="157">
        <v>0</v>
      </c>
      <c r="N137" s="157">
        <v>0</v>
      </c>
      <c r="O137" s="157"/>
      <c r="P137" s="157"/>
      <c r="Q137" s="157">
        <f t="shared" si="8"/>
        <v>0</v>
      </c>
      <c r="R137" s="157">
        <f t="shared" si="9"/>
        <v>0</v>
      </c>
      <c r="S137" s="157" t="e">
        <f t="shared" si="10"/>
        <v>#DIV/0!</v>
      </c>
    </row>
    <row r="138" spans="1:19" ht="12" hidden="1" customHeight="1" x14ac:dyDescent="0.2">
      <c r="A138" s="167"/>
      <c r="B138" s="167"/>
      <c r="C138" s="167"/>
      <c r="D138" s="167"/>
      <c r="E138" s="167"/>
      <c r="G138" s="194" t="s">
        <v>437</v>
      </c>
      <c r="H138" s="245"/>
      <c r="I138" s="194"/>
      <c r="J138" s="194" t="s">
        <v>155</v>
      </c>
      <c r="K138" s="194"/>
      <c r="L138" s="167" t="s">
        <v>522</v>
      </c>
      <c r="M138" s="157">
        <v>0</v>
      </c>
      <c r="N138" s="157">
        <v>0</v>
      </c>
      <c r="O138" s="157">
        <v>0</v>
      </c>
      <c r="P138" s="157">
        <v>0</v>
      </c>
      <c r="Q138" s="157">
        <f t="shared" si="8"/>
        <v>0</v>
      </c>
      <c r="R138" s="157">
        <f t="shared" si="9"/>
        <v>0</v>
      </c>
      <c r="S138" s="157" t="e">
        <f t="shared" si="10"/>
        <v>#DIV/0!</v>
      </c>
    </row>
    <row r="139" spans="1:19" ht="12" hidden="1" customHeight="1" x14ac:dyDescent="0.2">
      <c r="A139" s="167"/>
      <c r="B139" s="167"/>
      <c r="C139" s="167"/>
      <c r="D139" s="167"/>
      <c r="E139" s="167"/>
      <c r="G139" s="195" t="s">
        <v>437</v>
      </c>
      <c r="H139" s="246"/>
      <c r="I139" s="195"/>
      <c r="J139" s="195" t="s">
        <v>523</v>
      </c>
      <c r="K139" s="195"/>
      <c r="L139" s="192" t="s">
        <v>524</v>
      </c>
      <c r="M139" s="157">
        <v>0</v>
      </c>
      <c r="N139" s="157"/>
      <c r="O139" s="157"/>
      <c r="P139" s="157"/>
      <c r="Q139" s="157">
        <f t="shared" si="8"/>
        <v>0</v>
      </c>
      <c r="R139" s="157">
        <f t="shared" si="9"/>
        <v>0</v>
      </c>
      <c r="S139" s="157" t="e">
        <f t="shared" si="10"/>
        <v>#DIV/0!</v>
      </c>
    </row>
    <row r="140" spans="1:19" ht="12" hidden="1" customHeight="1" x14ac:dyDescent="0.2">
      <c r="A140" s="167"/>
      <c r="B140" s="167"/>
      <c r="C140" s="167"/>
      <c r="D140" s="167"/>
      <c r="E140" s="167"/>
      <c r="G140" s="194" t="s">
        <v>437</v>
      </c>
      <c r="H140" s="245"/>
      <c r="I140" s="194"/>
      <c r="J140" s="194" t="s">
        <v>525</v>
      </c>
      <c r="K140" s="194"/>
      <c r="L140" s="167" t="s">
        <v>526</v>
      </c>
      <c r="M140" s="157">
        <v>0</v>
      </c>
      <c r="N140" s="157"/>
      <c r="O140" s="157"/>
      <c r="P140" s="157"/>
      <c r="Q140" s="157">
        <f t="shared" si="8"/>
        <v>0</v>
      </c>
      <c r="R140" s="157">
        <f t="shared" si="9"/>
        <v>0</v>
      </c>
      <c r="S140" s="157" t="e">
        <f t="shared" si="10"/>
        <v>#DIV/0!</v>
      </c>
    </row>
    <row r="141" spans="1:19" ht="12" hidden="1" customHeight="1" x14ac:dyDescent="0.2">
      <c r="A141" s="167"/>
      <c r="B141" s="167"/>
      <c r="C141" s="167"/>
      <c r="D141" s="167"/>
      <c r="E141" s="167"/>
      <c r="G141" s="194" t="s">
        <v>437</v>
      </c>
      <c r="H141" s="245"/>
      <c r="I141" s="194"/>
      <c r="J141" s="194" t="s">
        <v>527</v>
      </c>
      <c r="K141" s="194"/>
      <c r="L141" s="167" t="s">
        <v>528</v>
      </c>
      <c r="M141" s="157">
        <v>0</v>
      </c>
      <c r="N141" s="157"/>
      <c r="O141" s="157"/>
      <c r="P141" s="157"/>
      <c r="Q141" s="157">
        <f t="shared" si="8"/>
        <v>0</v>
      </c>
      <c r="R141" s="157">
        <f t="shared" si="9"/>
        <v>0</v>
      </c>
      <c r="S141" s="157" t="e">
        <f t="shared" si="10"/>
        <v>#DIV/0!</v>
      </c>
    </row>
    <row r="142" spans="1:19" ht="12" hidden="1" customHeight="1" x14ac:dyDescent="0.2">
      <c r="A142" s="167"/>
      <c r="B142" s="167"/>
      <c r="C142" s="167"/>
      <c r="D142" s="167"/>
      <c r="E142" s="167"/>
      <c r="G142" s="194" t="s">
        <v>437</v>
      </c>
      <c r="H142" s="245"/>
      <c r="I142" s="194"/>
      <c r="J142" s="194" t="s">
        <v>529</v>
      </c>
      <c r="K142" s="194"/>
      <c r="L142" s="167" t="s">
        <v>530</v>
      </c>
      <c r="M142" s="157">
        <v>0</v>
      </c>
      <c r="N142" s="157"/>
      <c r="O142" s="157"/>
      <c r="P142" s="157"/>
      <c r="Q142" s="157">
        <f t="shared" si="8"/>
        <v>0</v>
      </c>
      <c r="R142" s="157">
        <f t="shared" si="9"/>
        <v>0</v>
      </c>
      <c r="S142" s="157" t="e">
        <f t="shared" si="10"/>
        <v>#DIV/0!</v>
      </c>
    </row>
    <row r="143" spans="1:19" ht="12" hidden="1" customHeight="1" x14ac:dyDescent="0.2">
      <c r="A143" s="167"/>
      <c r="B143" s="167"/>
      <c r="C143" s="167"/>
      <c r="D143" s="167"/>
      <c r="E143" s="167"/>
      <c r="G143" s="194" t="s">
        <v>437</v>
      </c>
      <c r="H143" s="245"/>
      <c r="I143" s="194"/>
      <c r="J143" s="194" t="s">
        <v>531</v>
      </c>
      <c r="K143" s="194"/>
      <c r="L143" s="167" t="s">
        <v>532</v>
      </c>
      <c r="M143" s="157">
        <v>0</v>
      </c>
      <c r="N143" s="157"/>
      <c r="O143" s="157"/>
      <c r="P143" s="157"/>
      <c r="Q143" s="157">
        <f t="shared" si="8"/>
        <v>0</v>
      </c>
      <c r="R143" s="157">
        <f t="shared" si="9"/>
        <v>0</v>
      </c>
      <c r="S143" s="157" t="e">
        <f t="shared" si="10"/>
        <v>#DIV/0!</v>
      </c>
    </row>
    <row r="144" spans="1:19" ht="12" hidden="1" customHeight="1" x14ac:dyDescent="0.2">
      <c r="A144" s="167"/>
      <c r="B144" s="167"/>
      <c r="C144" s="167"/>
      <c r="D144" s="167"/>
      <c r="E144" s="167"/>
      <c r="G144" s="195" t="s">
        <v>437</v>
      </c>
      <c r="H144" s="246"/>
      <c r="I144" s="195"/>
      <c r="J144" s="195" t="s">
        <v>157</v>
      </c>
      <c r="K144" s="195"/>
      <c r="L144" s="192" t="s">
        <v>533</v>
      </c>
      <c r="M144" s="193">
        <f>SUM(M145:M152)</f>
        <v>0</v>
      </c>
      <c r="N144" s="193">
        <f>SUM(N145:N152)</f>
        <v>0</v>
      </c>
      <c r="O144" s="193">
        <f>SUM(O145:O152)</f>
        <v>0</v>
      </c>
      <c r="P144" s="193">
        <f>SUM(P145:P152)</f>
        <v>0</v>
      </c>
      <c r="Q144" s="193">
        <f t="shared" si="8"/>
        <v>0</v>
      </c>
      <c r="R144" s="193">
        <f t="shared" si="9"/>
        <v>0</v>
      </c>
      <c r="S144" s="193" t="e">
        <f t="shared" si="10"/>
        <v>#DIV/0!</v>
      </c>
    </row>
    <row r="145" spans="1:19" ht="12" hidden="1" customHeight="1" x14ac:dyDescent="0.2">
      <c r="A145" s="167"/>
      <c r="B145" s="167"/>
      <c r="C145" s="167"/>
      <c r="D145" s="167"/>
      <c r="E145" s="167"/>
      <c r="G145" s="194" t="s">
        <v>437</v>
      </c>
      <c r="H145" s="245"/>
      <c r="I145" s="194"/>
      <c r="J145" s="194" t="s">
        <v>159</v>
      </c>
      <c r="K145" s="194"/>
      <c r="L145" s="167" t="s">
        <v>534</v>
      </c>
      <c r="M145" s="157">
        <v>0</v>
      </c>
      <c r="N145" s="157">
        <v>0</v>
      </c>
      <c r="O145" s="157">
        <v>0</v>
      </c>
      <c r="P145" s="157">
        <v>0</v>
      </c>
      <c r="Q145" s="157">
        <f t="shared" si="8"/>
        <v>0</v>
      </c>
      <c r="R145" s="157">
        <f t="shared" si="9"/>
        <v>0</v>
      </c>
      <c r="S145" s="157" t="e">
        <f t="shared" si="10"/>
        <v>#DIV/0!</v>
      </c>
    </row>
    <row r="146" spans="1:19" ht="12" hidden="1" customHeight="1" x14ac:dyDescent="0.2">
      <c r="A146" s="167"/>
      <c r="B146" s="167"/>
      <c r="C146" s="167"/>
      <c r="D146" s="167"/>
      <c r="E146" s="167"/>
      <c r="G146" s="194" t="s">
        <v>437</v>
      </c>
      <c r="H146" s="245"/>
      <c r="I146" s="194"/>
      <c r="J146" s="194" t="s">
        <v>161</v>
      </c>
      <c r="K146" s="194"/>
      <c r="L146" s="167" t="s">
        <v>535</v>
      </c>
      <c r="M146" s="157">
        <v>0</v>
      </c>
      <c r="N146" s="157">
        <v>0</v>
      </c>
      <c r="O146" s="157"/>
      <c r="P146" s="157"/>
      <c r="Q146" s="157">
        <f t="shared" si="8"/>
        <v>0</v>
      </c>
      <c r="R146" s="157">
        <f t="shared" si="9"/>
        <v>0</v>
      </c>
      <c r="S146" s="157" t="e">
        <f t="shared" si="10"/>
        <v>#DIV/0!</v>
      </c>
    </row>
    <row r="147" spans="1:19" ht="12" hidden="1" customHeight="1" x14ac:dyDescent="0.2">
      <c r="A147" s="167"/>
      <c r="B147" s="167"/>
      <c r="C147" s="167"/>
      <c r="D147" s="167"/>
      <c r="E147" s="167"/>
      <c r="G147" s="194" t="s">
        <v>437</v>
      </c>
      <c r="H147" s="245"/>
      <c r="I147" s="194"/>
      <c r="J147" s="194" t="s">
        <v>163</v>
      </c>
      <c r="K147" s="194"/>
      <c r="L147" s="167" t="s">
        <v>536</v>
      </c>
      <c r="M147" s="157">
        <f>+'PROGRAMA 04'!F158</f>
        <v>0</v>
      </c>
      <c r="N147" s="157">
        <f>+'PROGRAMA 04'!G158</f>
        <v>0</v>
      </c>
      <c r="O147" s="157">
        <f>+'PROGRAMA 04'!H158</f>
        <v>0</v>
      </c>
      <c r="P147" s="157">
        <f>+'PROGRAMA 04'!I158</f>
        <v>0</v>
      </c>
      <c r="Q147" s="157">
        <f>+'PROGRAMA 04'!J158</f>
        <v>0</v>
      </c>
      <c r="R147" s="157">
        <f t="shared" ref="R147:R210" si="11">+M147-P147-Q147</f>
        <v>0</v>
      </c>
      <c r="S147" s="157" t="e">
        <f t="shared" ref="S147:S210" si="12">+Q147/M147*100</f>
        <v>#DIV/0!</v>
      </c>
    </row>
    <row r="148" spans="1:19" ht="12" hidden="1" customHeight="1" x14ac:dyDescent="0.2">
      <c r="A148" s="167"/>
      <c r="B148" s="167"/>
      <c r="C148" s="167"/>
      <c r="D148" s="167"/>
      <c r="E148" s="167"/>
      <c r="G148" s="194" t="s">
        <v>437</v>
      </c>
      <c r="H148" s="245"/>
      <c r="I148" s="194"/>
      <c r="J148" s="194" t="s">
        <v>165</v>
      </c>
      <c r="K148" s="194"/>
      <c r="L148" s="167" t="s">
        <v>537</v>
      </c>
      <c r="M148" s="157">
        <v>0</v>
      </c>
      <c r="N148" s="157">
        <v>0</v>
      </c>
      <c r="O148" s="157">
        <v>0</v>
      </c>
      <c r="P148" s="157">
        <v>0</v>
      </c>
      <c r="Q148" s="157">
        <f t="shared" ref="Q148:Q210" si="13">+N148+O148</f>
        <v>0</v>
      </c>
      <c r="R148" s="157">
        <f t="shared" si="11"/>
        <v>0</v>
      </c>
      <c r="S148" s="157" t="e">
        <f t="shared" si="12"/>
        <v>#DIV/0!</v>
      </c>
    </row>
    <row r="149" spans="1:19" ht="12" hidden="1" customHeight="1" x14ac:dyDescent="0.2">
      <c r="A149" s="167"/>
      <c r="B149" s="167"/>
      <c r="C149" s="167"/>
      <c r="D149" s="167"/>
      <c r="E149" s="167"/>
      <c r="G149" s="194" t="s">
        <v>437</v>
      </c>
      <c r="H149" s="245"/>
      <c r="I149" s="194"/>
      <c r="J149" s="194" t="s">
        <v>166</v>
      </c>
      <c r="K149" s="194"/>
      <c r="L149" s="167" t="s">
        <v>538</v>
      </c>
      <c r="M149" s="157">
        <v>0</v>
      </c>
      <c r="N149" s="157">
        <v>0</v>
      </c>
      <c r="O149" s="157"/>
      <c r="P149" s="157"/>
      <c r="Q149" s="157">
        <f t="shared" si="13"/>
        <v>0</v>
      </c>
      <c r="R149" s="157">
        <f t="shared" si="11"/>
        <v>0</v>
      </c>
      <c r="S149" s="157" t="e">
        <f t="shared" si="12"/>
        <v>#DIV/0!</v>
      </c>
    </row>
    <row r="150" spans="1:19" ht="12" hidden="1" customHeight="1" x14ac:dyDescent="0.2">
      <c r="A150" s="167"/>
      <c r="B150" s="167"/>
      <c r="C150" s="167"/>
      <c r="D150" s="167"/>
      <c r="E150" s="167"/>
      <c r="G150" s="194" t="s">
        <v>437</v>
      </c>
      <c r="H150" s="245"/>
      <c r="I150" s="194"/>
      <c r="J150" s="194" t="s">
        <v>168</v>
      </c>
      <c r="K150" s="194"/>
      <c r="L150" s="167" t="s">
        <v>539</v>
      </c>
      <c r="M150" s="157">
        <v>0</v>
      </c>
      <c r="N150" s="157">
        <v>0</v>
      </c>
      <c r="O150" s="157"/>
      <c r="P150" s="157"/>
      <c r="Q150" s="157">
        <f t="shared" si="13"/>
        <v>0</v>
      </c>
      <c r="R150" s="157">
        <f t="shared" si="11"/>
        <v>0</v>
      </c>
      <c r="S150" s="157" t="e">
        <f t="shared" si="12"/>
        <v>#DIV/0!</v>
      </c>
    </row>
    <row r="151" spans="1:19" ht="12" hidden="1" customHeight="1" x14ac:dyDescent="0.2">
      <c r="A151" s="167"/>
      <c r="B151" s="167"/>
      <c r="C151" s="167"/>
      <c r="D151" s="167"/>
      <c r="E151" s="167"/>
      <c r="G151" s="200" t="s">
        <v>437</v>
      </c>
      <c r="H151" s="248"/>
      <c r="I151" s="200"/>
      <c r="J151" s="194" t="s">
        <v>170</v>
      </c>
      <c r="K151" s="194"/>
      <c r="L151" s="167" t="s">
        <v>540</v>
      </c>
      <c r="M151" s="157">
        <v>0</v>
      </c>
      <c r="N151" s="157">
        <v>0</v>
      </c>
      <c r="O151" s="157">
        <v>0</v>
      </c>
      <c r="P151" s="157">
        <v>0</v>
      </c>
      <c r="Q151" s="157">
        <f t="shared" si="13"/>
        <v>0</v>
      </c>
      <c r="R151" s="157">
        <f t="shared" si="11"/>
        <v>0</v>
      </c>
      <c r="S151" s="157" t="e">
        <f t="shared" si="12"/>
        <v>#DIV/0!</v>
      </c>
    </row>
    <row r="152" spans="1:19" ht="12" hidden="1" customHeight="1" x14ac:dyDescent="0.2">
      <c r="A152" s="167"/>
      <c r="B152" s="167"/>
      <c r="C152" s="167"/>
      <c r="D152" s="167"/>
      <c r="E152" s="167"/>
      <c r="G152" s="200" t="s">
        <v>437</v>
      </c>
      <c r="H152" s="248"/>
      <c r="I152" s="200"/>
      <c r="J152" s="194" t="s">
        <v>172</v>
      </c>
      <c r="K152" s="194"/>
      <c r="L152" s="167" t="s">
        <v>541</v>
      </c>
      <c r="M152" s="157">
        <v>0</v>
      </c>
      <c r="N152" s="157">
        <v>0</v>
      </c>
      <c r="O152" s="157"/>
      <c r="P152" s="157"/>
      <c r="Q152" s="157">
        <f t="shared" si="13"/>
        <v>0</v>
      </c>
      <c r="R152" s="157">
        <f t="shared" si="11"/>
        <v>0</v>
      </c>
      <c r="S152" s="157" t="e">
        <f t="shared" si="12"/>
        <v>#DIV/0!</v>
      </c>
    </row>
    <row r="153" spans="1:19" ht="12" hidden="1" customHeight="1" x14ac:dyDescent="0.2">
      <c r="A153" s="167"/>
      <c r="B153" s="167"/>
      <c r="C153" s="167"/>
      <c r="D153" s="167"/>
      <c r="E153" s="167"/>
      <c r="G153" s="200"/>
      <c r="H153" s="248"/>
      <c r="I153" s="200"/>
      <c r="J153" s="194"/>
      <c r="K153" s="194"/>
      <c r="L153" s="167"/>
      <c r="M153" s="157">
        <v>0</v>
      </c>
      <c r="N153" s="157"/>
      <c r="O153" s="157"/>
      <c r="P153" s="157"/>
      <c r="Q153" s="157">
        <f t="shared" si="13"/>
        <v>0</v>
      </c>
      <c r="R153" s="157">
        <f t="shared" si="11"/>
        <v>0</v>
      </c>
      <c r="S153" s="157" t="e">
        <f t="shared" si="12"/>
        <v>#DIV/0!</v>
      </c>
    </row>
    <row r="154" spans="1:19" ht="12" hidden="1" customHeight="1" x14ac:dyDescent="0.2">
      <c r="A154" s="167"/>
      <c r="B154" s="167"/>
      <c r="C154" s="167"/>
      <c r="D154" s="167"/>
      <c r="E154" s="167"/>
      <c r="G154" s="200"/>
      <c r="H154" s="248"/>
      <c r="I154" s="200"/>
      <c r="J154" s="194"/>
      <c r="K154" s="194"/>
      <c r="L154" s="167"/>
      <c r="M154" s="157">
        <v>0</v>
      </c>
      <c r="N154" s="157"/>
      <c r="O154" s="157"/>
      <c r="P154" s="157"/>
      <c r="Q154" s="157">
        <f t="shared" si="13"/>
        <v>0</v>
      </c>
      <c r="R154" s="157">
        <f t="shared" si="11"/>
        <v>0</v>
      </c>
      <c r="S154" s="157" t="e">
        <f t="shared" si="12"/>
        <v>#DIV/0!</v>
      </c>
    </row>
    <row r="155" spans="1:19" ht="12" hidden="1" customHeight="1" x14ac:dyDescent="0.2">
      <c r="M155" s="157">
        <v>0</v>
      </c>
      <c r="N155" s="157"/>
      <c r="O155" s="157"/>
      <c r="P155" s="157"/>
      <c r="Q155" s="157">
        <f t="shared" si="13"/>
        <v>0</v>
      </c>
      <c r="R155" s="157">
        <f t="shared" si="11"/>
        <v>0</v>
      </c>
      <c r="S155" s="157" t="e">
        <f t="shared" si="12"/>
        <v>#DIV/0!</v>
      </c>
    </row>
    <row r="156" spans="1:19" ht="12" hidden="1" customHeight="1" thickBot="1" x14ac:dyDescent="0.25">
      <c r="A156" s="204"/>
      <c r="B156" s="204"/>
      <c r="C156" s="204"/>
      <c r="D156" s="204"/>
      <c r="E156" s="204"/>
      <c r="F156" s="205"/>
      <c r="G156" s="206"/>
      <c r="H156" s="250"/>
      <c r="I156" s="206"/>
      <c r="J156" s="207"/>
      <c r="K156" s="207"/>
      <c r="L156" s="204"/>
      <c r="M156" s="157">
        <v>0</v>
      </c>
      <c r="N156" s="157"/>
      <c r="O156" s="157"/>
      <c r="P156" s="157"/>
      <c r="Q156" s="157">
        <f t="shared" si="13"/>
        <v>0</v>
      </c>
      <c r="R156" s="157">
        <f t="shared" si="11"/>
        <v>0</v>
      </c>
      <c r="S156" s="157" t="e">
        <f t="shared" si="12"/>
        <v>#DIV/0!</v>
      </c>
    </row>
    <row r="157" spans="1:19" ht="12" hidden="1" customHeight="1" x14ac:dyDescent="0.2">
      <c r="A157" s="167"/>
      <c r="B157" s="167"/>
      <c r="C157" s="167"/>
      <c r="D157" s="167"/>
      <c r="E157" s="167"/>
      <c r="G157" s="200"/>
      <c r="H157" s="248"/>
      <c r="I157" s="200"/>
      <c r="J157" s="195">
        <v>3</v>
      </c>
      <c r="K157" s="195"/>
      <c r="L157" s="192" t="s">
        <v>542</v>
      </c>
      <c r="M157" s="157">
        <v>0</v>
      </c>
      <c r="N157" s="157"/>
      <c r="O157" s="157"/>
      <c r="P157" s="157"/>
      <c r="Q157" s="157">
        <f t="shared" si="13"/>
        <v>0</v>
      </c>
      <c r="R157" s="157">
        <f t="shared" si="11"/>
        <v>0</v>
      </c>
      <c r="S157" s="157" t="e">
        <f t="shared" si="12"/>
        <v>#DIV/0!</v>
      </c>
    </row>
    <row r="158" spans="1:19" ht="12" hidden="1" customHeight="1" x14ac:dyDescent="0.2">
      <c r="A158" s="167"/>
      <c r="B158" s="167"/>
      <c r="C158" s="167"/>
      <c r="D158" s="167"/>
      <c r="E158" s="167"/>
      <c r="G158" s="200" t="s">
        <v>437</v>
      </c>
      <c r="H158" s="248"/>
      <c r="I158" s="200"/>
      <c r="J158" s="195" t="s">
        <v>543</v>
      </c>
      <c r="K158" s="195"/>
      <c r="L158" s="192" t="s">
        <v>544</v>
      </c>
      <c r="M158" s="157">
        <v>0</v>
      </c>
      <c r="N158" s="157"/>
      <c r="O158" s="157"/>
      <c r="P158" s="157"/>
      <c r="Q158" s="157">
        <f t="shared" si="13"/>
        <v>0</v>
      </c>
      <c r="R158" s="157">
        <f t="shared" si="11"/>
        <v>0</v>
      </c>
      <c r="S158" s="157" t="e">
        <f t="shared" si="12"/>
        <v>#DIV/0!</v>
      </c>
    </row>
    <row r="159" spans="1:19" ht="12" hidden="1" customHeight="1" x14ac:dyDescent="0.2">
      <c r="A159" s="167"/>
      <c r="B159" s="167"/>
      <c r="C159" s="167"/>
      <c r="D159" s="167"/>
      <c r="E159" s="167"/>
      <c r="G159" s="200" t="s">
        <v>437</v>
      </c>
      <c r="H159" s="248"/>
      <c r="I159" s="200"/>
      <c r="J159" s="194" t="s">
        <v>545</v>
      </c>
      <c r="K159" s="194"/>
      <c r="L159" s="170" t="s">
        <v>546</v>
      </c>
      <c r="M159" s="157">
        <v>0</v>
      </c>
      <c r="N159" s="157"/>
      <c r="O159" s="157"/>
      <c r="P159" s="157"/>
      <c r="Q159" s="157">
        <f t="shared" si="13"/>
        <v>0</v>
      </c>
      <c r="R159" s="157">
        <f t="shared" si="11"/>
        <v>0</v>
      </c>
      <c r="S159" s="157" t="e">
        <f t="shared" si="12"/>
        <v>#DIV/0!</v>
      </c>
    </row>
    <row r="160" spans="1:19" ht="12" hidden="1" customHeight="1" x14ac:dyDescent="0.2">
      <c r="A160" s="167"/>
      <c r="B160" s="167"/>
      <c r="C160" s="167"/>
      <c r="D160" s="167"/>
      <c r="E160" s="167"/>
      <c r="G160" s="200" t="s">
        <v>437</v>
      </c>
      <c r="H160" s="248"/>
      <c r="I160" s="200"/>
      <c r="J160" s="194" t="s">
        <v>547</v>
      </c>
      <c r="K160" s="194"/>
      <c r="L160" s="167" t="s">
        <v>548</v>
      </c>
      <c r="M160" s="157">
        <v>0</v>
      </c>
      <c r="N160" s="157"/>
      <c r="O160" s="157"/>
      <c r="P160" s="157"/>
      <c r="Q160" s="157">
        <f t="shared" si="13"/>
        <v>0</v>
      </c>
      <c r="R160" s="157">
        <f t="shared" si="11"/>
        <v>0</v>
      </c>
      <c r="S160" s="157" t="e">
        <f t="shared" si="12"/>
        <v>#DIV/0!</v>
      </c>
    </row>
    <row r="161" spans="1:19" ht="12" hidden="1" customHeight="1" x14ac:dyDescent="0.2">
      <c r="A161" s="167"/>
      <c r="B161" s="167"/>
      <c r="C161" s="167"/>
      <c r="D161" s="167"/>
      <c r="E161" s="167"/>
      <c r="G161" s="200" t="s">
        <v>437</v>
      </c>
      <c r="H161" s="248"/>
      <c r="I161" s="200"/>
      <c r="J161" s="194" t="s">
        <v>549</v>
      </c>
      <c r="K161" s="194"/>
      <c r="L161" s="170" t="s">
        <v>550</v>
      </c>
      <c r="M161" s="157">
        <v>0</v>
      </c>
      <c r="N161" s="157"/>
      <c r="O161" s="157"/>
      <c r="P161" s="157"/>
      <c r="Q161" s="157">
        <f t="shared" si="13"/>
        <v>0</v>
      </c>
      <c r="R161" s="157">
        <f t="shared" si="11"/>
        <v>0</v>
      </c>
      <c r="S161" s="157" t="e">
        <f t="shared" si="12"/>
        <v>#DIV/0!</v>
      </c>
    </row>
    <row r="162" spans="1:19" ht="12" hidden="1" customHeight="1" x14ac:dyDescent="0.2">
      <c r="A162" s="167"/>
      <c r="B162" s="167"/>
      <c r="C162" s="167"/>
      <c r="D162" s="167"/>
      <c r="E162" s="167"/>
      <c r="G162" s="200" t="s">
        <v>437</v>
      </c>
      <c r="H162" s="248"/>
      <c r="I162" s="200"/>
      <c r="J162" s="194" t="s">
        <v>551</v>
      </c>
      <c r="K162" s="194"/>
      <c r="L162" s="167" t="s">
        <v>552</v>
      </c>
      <c r="M162" s="157">
        <v>0</v>
      </c>
      <c r="N162" s="157"/>
      <c r="O162" s="157"/>
      <c r="P162" s="157"/>
      <c r="Q162" s="157">
        <f t="shared" si="13"/>
        <v>0</v>
      </c>
      <c r="R162" s="157">
        <f t="shared" si="11"/>
        <v>0</v>
      </c>
      <c r="S162" s="157" t="e">
        <f t="shared" si="12"/>
        <v>#DIV/0!</v>
      </c>
    </row>
    <row r="163" spans="1:19" ht="12" hidden="1" customHeight="1" x14ac:dyDescent="0.2">
      <c r="A163" s="167"/>
      <c r="B163" s="167"/>
      <c r="C163" s="167"/>
      <c r="D163" s="167"/>
      <c r="E163" s="167"/>
      <c r="G163" s="200"/>
      <c r="H163" s="248"/>
      <c r="I163" s="200"/>
      <c r="J163" s="194"/>
      <c r="K163" s="194"/>
      <c r="L163" s="167"/>
      <c r="M163" s="157">
        <v>0</v>
      </c>
      <c r="N163" s="157"/>
      <c r="O163" s="157"/>
      <c r="P163" s="157"/>
      <c r="Q163" s="157">
        <f t="shared" si="13"/>
        <v>0</v>
      </c>
      <c r="R163" s="157">
        <f t="shared" si="11"/>
        <v>0</v>
      </c>
      <c r="S163" s="157" t="e">
        <f t="shared" si="12"/>
        <v>#DIV/0!</v>
      </c>
    </row>
    <row r="164" spans="1:19" ht="12" hidden="1" customHeight="1" x14ac:dyDescent="0.2">
      <c r="A164" s="167"/>
      <c r="B164" s="167"/>
      <c r="C164" s="167"/>
      <c r="D164" s="167"/>
      <c r="E164" s="167"/>
      <c r="G164" s="195" t="s">
        <v>3</v>
      </c>
      <c r="H164" s="246"/>
      <c r="I164" s="195"/>
      <c r="J164" s="208">
        <v>9</v>
      </c>
      <c r="K164" s="208"/>
      <c r="L164" s="209" t="s">
        <v>211</v>
      </c>
      <c r="M164" s="157">
        <v>0</v>
      </c>
      <c r="N164" s="157"/>
      <c r="O164" s="157"/>
      <c r="P164" s="157"/>
      <c r="Q164" s="157">
        <f t="shared" si="13"/>
        <v>0</v>
      </c>
      <c r="R164" s="157">
        <f t="shared" si="11"/>
        <v>0</v>
      </c>
      <c r="S164" s="157" t="e">
        <f t="shared" si="12"/>
        <v>#DIV/0!</v>
      </c>
    </row>
    <row r="165" spans="1:19" ht="12" hidden="1" customHeight="1" x14ac:dyDescent="0.2">
      <c r="A165" s="167"/>
      <c r="B165" s="167"/>
      <c r="C165" s="167"/>
      <c r="D165" s="167"/>
      <c r="E165" s="167"/>
      <c r="G165" s="194" t="s">
        <v>437</v>
      </c>
      <c r="H165" s="245"/>
      <c r="I165" s="194"/>
      <c r="J165" s="199" t="s">
        <v>553</v>
      </c>
      <c r="K165" s="199"/>
      <c r="L165" s="209" t="s">
        <v>554</v>
      </c>
      <c r="M165" s="157">
        <v>0</v>
      </c>
      <c r="N165" s="157"/>
      <c r="O165" s="157"/>
      <c r="P165" s="157"/>
      <c r="Q165" s="157">
        <f t="shared" si="13"/>
        <v>0</v>
      </c>
      <c r="R165" s="157">
        <f t="shared" si="11"/>
        <v>0</v>
      </c>
      <c r="S165" s="157" t="e">
        <f t="shared" si="12"/>
        <v>#DIV/0!</v>
      </c>
    </row>
    <row r="166" spans="1:19" ht="12" hidden="1" customHeight="1" x14ac:dyDescent="0.2">
      <c r="A166" s="167"/>
      <c r="B166" s="167"/>
      <c r="C166" s="167"/>
      <c r="D166" s="167"/>
      <c r="E166" s="167"/>
      <c r="G166" s="194" t="s">
        <v>437</v>
      </c>
      <c r="H166" s="245"/>
      <c r="I166" s="194"/>
      <c r="J166" s="200" t="s">
        <v>555</v>
      </c>
      <c r="K166" s="200"/>
      <c r="L166" s="170" t="s">
        <v>556</v>
      </c>
      <c r="M166" s="157">
        <v>0</v>
      </c>
      <c r="N166" s="157"/>
      <c r="O166" s="157"/>
      <c r="P166" s="157"/>
      <c r="Q166" s="157">
        <f t="shared" si="13"/>
        <v>0</v>
      </c>
      <c r="R166" s="157">
        <f t="shared" si="11"/>
        <v>0</v>
      </c>
      <c r="S166" s="157" t="e">
        <f t="shared" si="12"/>
        <v>#DIV/0!</v>
      </c>
    </row>
    <row r="167" spans="1:19" ht="12" hidden="1" customHeight="1" x14ac:dyDescent="0.2">
      <c r="A167" s="167"/>
      <c r="B167" s="167"/>
      <c r="C167" s="167"/>
      <c r="D167" s="167"/>
      <c r="E167" s="167"/>
      <c r="G167" s="170"/>
      <c r="H167" s="225"/>
      <c r="I167" s="170"/>
      <c r="J167" s="170"/>
      <c r="K167" s="170"/>
      <c r="L167" s="167"/>
      <c r="M167" s="157">
        <v>0</v>
      </c>
      <c r="N167" s="157"/>
      <c r="O167" s="157"/>
      <c r="P167" s="157"/>
      <c r="Q167" s="157">
        <f t="shared" si="13"/>
        <v>0</v>
      </c>
      <c r="R167" s="157">
        <f t="shared" si="11"/>
        <v>0</v>
      </c>
      <c r="S167" s="157" t="e">
        <f t="shared" si="12"/>
        <v>#DIV/0!</v>
      </c>
    </row>
    <row r="168" spans="1:19" s="190" customFormat="1" ht="12" hidden="1" customHeight="1" x14ac:dyDescent="0.2">
      <c r="A168" s="184"/>
      <c r="B168" s="184" t="s">
        <v>557</v>
      </c>
      <c r="C168" s="183" t="s">
        <v>558</v>
      </c>
      <c r="D168" s="184"/>
      <c r="E168" s="184"/>
      <c r="F168" s="185"/>
      <c r="G168" s="183" t="s">
        <v>3</v>
      </c>
      <c r="H168" s="242"/>
      <c r="I168" s="183"/>
      <c r="J168" s="183">
        <v>3</v>
      </c>
      <c r="K168" s="183"/>
      <c r="L168" s="186" t="s">
        <v>559</v>
      </c>
      <c r="M168" s="185">
        <v>0</v>
      </c>
      <c r="N168" s="185"/>
      <c r="O168" s="185"/>
      <c r="P168" s="185"/>
      <c r="Q168" s="185">
        <f t="shared" si="13"/>
        <v>0</v>
      </c>
      <c r="R168" s="185">
        <f t="shared" si="11"/>
        <v>0</v>
      </c>
      <c r="S168" s="185" t="e">
        <f t="shared" si="12"/>
        <v>#DIV/0!</v>
      </c>
    </row>
    <row r="169" spans="1:19" ht="12" hidden="1" customHeight="1" x14ac:dyDescent="0.2">
      <c r="A169" s="167"/>
      <c r="B169" s="195"/>
      <c r="C169" s="190"/>
      <c r="E169" s="167"/>
      <c r="G169" s="200"/>
      <c r="H169" s="248"/>
      <c r="I169" s="200"/>
      <c r="J169" s="208"/>
      <c r="K169" s="208"/>
      <c r="L169" s="192"/>
      <c r="M169" s="157">
        <v>0</v>
      </c>
      <c r="N169" s="157"/>
      <c r="O169" s="157"/>
      <c r="P169" s="157"/>
      <c r="Q169" s="157">
        <f t="shared" si="13"/>
        <v>0</v>
      </c>
      <c r="R169" s="157">
        <f t="shared" si="11"/>
        <v>0</v>
      </c>
      <c r="S169" s="157" t="e">
        <f t="shared" si="12"/>
        <v>#DIV/0!</v>
      </c>
    </row>
    <row r="170" spans="1:19" s="190" customFormat="1" ht="12" hidden="1" customHeight="1" x14ac:dyDescent="0.2">
      <c r="A170" s="211"/>
      <c r="B170" s="211"/>
      <c r="C170" s="211" t="s">
        <v>560</v>
      </c>
      <c r="D170" s="212" t="s">
        <v>561</v>
      </c>
      <c r="E170" s="211"/>
      <c r="F170" s="213"/>
      <c r="G170" s="211"/>
      <c r="H170" s="251"/>
      <c r="I170" s="211"/>
      <c r="J170" s="211"/>
      <c r="K170" s="211"/>
      <c r="L170" s="211"/>
      <c r="M170" s="213">
        <v>0</v>
      </c>
      <c r="N170" s="213"/>
      <c r="O170" s="213"/>
      <c r="P170" s="213"/>
      <c r="Q170" s="213">
        <f t="shared" si="13"/>
        <v>0</v>
      </c>
      <c r="R170" s="213">
        <f t="shared" si="11"/>
        <v>0</v>
      </c>
      <c r="S170" s="213" t="e">
        <f t="shared" si="12"/>
        <v>#DIV/0!</v>
      </c>
    </row>
    <row r="171" spans="1:19" ht="12" hidden="1" customHeight="1" x14ac:dyDescent="0.2">
      <c r="A171" s="167"/>
      <c r="B171" s="167"/>
      <c r="E171" s="167"/>
      <c r="G171" s="199" t="s">
        <v>560</v>
      </c>
      <c r="H171" s="247"/>
      <c r="I171" s="199"/>
      <c r="J171" s="199" t="s">
        <v>562</v>
      </c>
      <c r="K171" s="199"/>
      <c r="L171" s="192" t="s">
        <v>563</v>
      </c>
      <c r="M171" s="157">
        <v>0</v>
      </c>
      <c r="N171" s="157"/>
      <c r="O171" s="157"/>
      <c r="P171" s="157"/>
      <c r="Q171" s="157">
        <f t="shared" si="13"/>
        <v>0</v>
      </c>
      <c r="R171" s="157">
        <f t="shared" si="11"/>
        <v>0</v>
      </c>
      <c r="S171" s="157" t="e">
        <f t="shared" si="12"/>
        <v>#DIV/0!</v>
      </c>
    </row>
    <row r="172" spans="1:19" ht="12" hidden="1" customHeight="1" x14ac:dyDescent="0.2">
      <c r="A172" s="167"/>
      <c r="B172" s="167"/>
      <c r="C172" s="167"/>
      <c r="D172" s="167"/>
      <c r="E172" s="167"/>
      <c r="G172" s="200" t="s">
        <v>560</v>
      </c>
      <c r="H172" s="248"/>
      <c r="I172" s="200"/>
      <c r="J172" s="194" t="s">
        <v>564</v>
      </c>
      <c r="K172" s="194"/>
      <c r="L172" s="167" t="s">
        <v>565</v>
      </c>
      <c r="M172" s="157">
        <v>0</v>
      </c>
      <c r="N172" s="157"/>
      <c r="O172" s="157"/>
      <c r="P172" s="157"/>
      <c r="Q172" s="157">
        <f t="shared" si="13"/>
        <v>0</v>
      </c>
      <c r="R172" s="157">
        <f t="shared" si="11"/>
        <v>0</v>
      </c>
      <c r="S172" s="157" t="e">
        <f t="shared" si="12"/>
        <v>#DIV/0!</v>
      </c>
    </row>
    <row r="173" spans="1:19" ht="12" hidden="1" customHeight="1" x14ac:dyDescent="0.2">
      <c r="A173" s="167"/>
      <c r="B173" s="167"/>
      <c r="C173" s="167"/>
      <c r="D173" s="167"/>
      <c r="E173" s="167"/>
      <c r="G173" s="200" t="s">
        <v>560</v>
      </c>
      <c r="H173" s="248"/>
      <c r="I173" s="200"/>
      <c r="J173" s="194" t="s">
        <v>566</v>
      </c>
      <c r="K173" s="194"/>
      <c r="L173" s="167" t="s">
        <v>567</v>
      </c>
      <c r="M173" s="157">
        <v>0</v>
      </c>
      <c r="N173" s="157"/>
      <c r="O173" s="157"/>
      <c r="P173" s="157"/>
      <c r="Q173" s="157">
        <f t="shared" si="13"/>
        <v>0</v>
      </c>
      <c r="R173" s="157">
        <f t="shared" si="11"/>
        <v>0</v>
      </c>
      <c r="S173" s="157" t="e">
        <f t="shared" si="12"/>
        <v>#DIV/0!</v>
      </c>
    </row>
    <row r="174" spans="1:19" ht="12" hidden="1" customHeight="1" x14ac:dyDescent="0.2">
      <c r="A174" s="167"/>
      <c r="B174" s="167"/>
      <c r="C174" s="167"/>
      <c r="D174" s="167"/>
      <c r="E174" s="167"/>
      <c r="G174" s="199" t="s">
        <v>560</v>
      </c>
      <c r="H174" s="247"/>
      <c r="I174" s="199"/>
      <c r="J174" s="195" t="s">
        <v>568</v>
      </c>
      <c r="K174" s="195"/>
      <c r="L174" s="192" t="s">
        <v>569</v>
      </c>
      <c r="M174" s="157">
        <v>0</v>
      </c>
      <c r="N174" s="157"/>
      <c r="O174" s="157"/>
      <c r="P174" s="157"/>
      <c r="Q174" s="157">
        <f t="shared" si="13"/>
        <v>0</v>
      </c>
      <c r="R174" s="157">
        <f t="shared" si="11"/>
        <v>0</v>
      </c>
      <c r="S174" s="157" t="e">
        <f t="shared" si="12"/>
        <v>#DIV/0!</v>
      </c>
    </row>
    <row r="175" spans="1:19" ht="12" hidden="1" customHeight="1" x14ac:dyDescent="0.2">
      <c r="A175" s="167"/>
      <c r="B175" s="167"/>
      <c r="C175" s="167"/>
      <c r="D175" s="167"/>
      <c r="E175" s="167"/>
      <c r="G175" s="200" t="s">
        <v>560</v>
      </c>
      <c r="H175" s="248"/>
      <c r="I175" s="200"/>
      <c r="J175" s="194" t="s">
        <v>570</v>
      </c>
      <c r="K175" s="194"/>
      <c r="L175" s="170" t="s">
        <v>571</v>
      </c>
      <c r="M175" s="157">
        <v>0</v>
      </c>
      <c r="N175" s="157"/>
      <c r="O175" s="157"/>
      <c r="P175" s="157"/>
      <c r="Q175" s="157">
        <f t="shared" si="13"/>
        <v>0</v>
      </c>
      <c r="R175" s="157">
        <f t="shared" si="11"/>
        <v>0</v>
      </c>
      <c r="S175" s="157" t="e">
        <f t="shared" si="12"/>
        <v>#DIV/0!</v>
      </c>
    </row>
    <row r="176" spans="1:19" ht="12" hidden="1" customHeight="1" x14ac:dyDescent="0.2">
      <c r="A176" s="167"/>
      <c r="B176" s="167"/>
      <c r="C176" s="167"/>
      <c r="D176" s="167"/>
      <c r="E176" s="167"/>
      <c r="G176" s="200" t="s">
        <v>560</v>
      </c>
      <c r="H176" s="248"/>
      <c r="I176" s="200"/>
      <c r="J176" s="194" t="s">
        <v>572</v>
      </c>
      <c r="K176" s="194"/>
      <c r="L176" s="170" t="s">
        <v>573</v>
      </c>
      <c r="M176" s="157">
        <v>0</v>
      </c>
      <c r="N176" s="157"/>
      <c r="O176" s="157"/>
      <c r="P176" s="157"/>
      <c r="Q176" s="157">
        <f t="shared" si="13"/>
        <v>0</v>
      </c>
      <c r="R176" s="157">
        <f t="shared" si="11"/>
        <v>0</v>
      </c>
      <c r="S176" s="157" t="e">
        <f t="shared" si="12"/>
        <v>#DIV/0!</v>
      </c>
    </row>
    <row r="177" spans="1:19" ht="12" hidden="1" customHeight="1" x14ac:dyDescent="0.2">
      <c r="A177" s="167"/>
      <c r="B177" s="167"/>
      <c r="C177" s="167"/>
      <c r="D177" s="167"/>
      <c r="E177" s="167"/>
      <c r="G177" s="200" t="s">
        <v>560</v>
      </c>
      <c r="H177" s="248"/>
      <c r="I177" s="200"/>
      <c r="J177" s="194" t="s">
        <v>574</v>
      </c>
      <c r="K177" s="194"/>
      <c r="L177" s="170" t="s">
        <v>575</v>
      </c>
      <c r="M177" s="157">
        <v>0</v>
      </c>
      <c r="N177" s="157"/>
      <c r="O177" s="157"/>
      <c r="P177" s="157"/>
      <c r="Q177" s="157">
        <f t="shared" si="13"/>
        <v>0</v>
      </c>
      <c r="R177" s="157">
        <f t="shared" si="11"/>
        <v>0</v>
      </c>
      <c r="S177" s="157" t="e">
        <f t="shared" si="12"/>
        <v>#DIV/0!</v>
      </c>
    </row>
    <row r="178" spans="1:19" ht="12" hidden="1" customHeight="1" x14ac:dyDescent="0.2">
      <c r="A178" s="167"/>
      <c r="B178" s="167"/>
      <c r="C178" s="167"/>
      <c r="D178" s="167"/>
      <c r="E178" s="167"/>
      <c r="G178" s="200" t="s">
        <v>560</v>
      </c>
      <c r="H178" s="248"/>
      <c r="I178" s="200"/>
      <c r="J178" s="194" t="s">
        <v>576</v>
      </c>
      <c r="K178" s="194"/>
      <c r="L178" s="170" t="s">
        <v>577</v>
      </c>
      <c r="M178" s="157">
        <v>0</v>
      </c>
      <c r="N178" s="157"/>
      <c r="O178" s="157"/>
      <c r="P178" s="157"/>
      <c r="Q178" s="157">
        <f t="shared" si="13"/>
        <v>0</v>
      </c>
      <c r="R178" s="157">
        <f t="shared" si="11"/>
        <v>0</v>
      </c>
      <c r="S178" s="157" t="e">
        <f t="shared" si="12"/>
        <v>#DIV/0!</v>
      </c>
    </row>
    <row r="179" spans="1:19" ht="12" hidden="1" customHeight="1" x14ac:dyDescent="0.2">
      <c r="A179" s="167"/>
      <c r="B179" s="167"/>
      <c r="C179" s="167"/>
      <c r="D179" s="167"/>
      <c r="E179" s="167"/>
      <c r="G179" s="200" t="s">
        <v>560</v>
      </c>
      <c r="H179" s="248"/>
      <c r="I179" s="200"/>
      <c r="J179" s="194" t="s">
        <v>578</v>
      </c>
      <c r="K179" s="194"/>
      <c r="L179" s="170" t="s">
        <v>579</v>
      </c>
      <c r="M179" s="157">
        <v>0</v>
      </c>
      <c r="N179" s="157"/>
      <c r="O179" s="157"/>
      <c r="P179" s="157"/>
      <c r="Q179" s="157">
        <f t="shared" si="13"/>
        <v>0</v>
      </c>
      <c r="R179" s="157">
        <f t="shared" si="11"/>
        <v>0</v>
      </c>
      <c r="S179" s="157" t="e">
        <f t="shared" si="12"/>
        <v>#DIV/0!</v>
      </c>
    </row>
    <row r="180" spans="1:19" ht="12" hidden="1" customHeight="1" x14ac:dyDescent="0.2">
      <c r="A180" s="167"/>
      <c r="B180" s="167"/>
      <c r="C180" s="167"/>
      <c r="D180" s="167"/>
      <c r="E180" s="167"/>
      <c r="G180" s="200" t="s">
        <v>560</v>
      </c>
      <c r="H180" s="248"/>
      <c r="I180" s="200"/>
      <c r="J180" s="194" t="s">
        <v>580</v>
      </c>
      <c r="K180" s="194"/>
      <c r="L180" s="170" t="s">
        <v>581</v>
      </c>
      <c r="M180" s="157">
        <v>0</v>
      </c>
      <c r="N180" s="157"/>
      <c r="O180" s="157"/>
      <c r="P180" s="157"/>
      <c r="Q180" s="157">
        <f t="shared" si="13"/>
        <v>0</v>
      </c>
      <c r="R180" s="157">
        <f t="shared" si="11"/>
        <v>0</v>
      </c>
      <c r="S180" s="157" t="e">
        <f t="shared" si="12"/>
        <v>#DIV/0!</v>
      </c>
    </row>
    <row r="181" spans="1:19" ht="12" hidden="1" customHeight="1" x14ac:dyDescent="0.2">
      <c r="A181" s="167"/>
      <c r="B181" s="167"/>
      <c r="C181" s="167"/>
      <c r="D181" s="167"/>
      <c r="E181" s="167"/>
      <c r="G181" s="200" t="s">
        <v>560</v>
      </c>
      <c r="H181" s="248"/>
      <c r="I181" s="200"/>
      <c r="J181" s="194" t="s">
        <v>582</v>
      </c>
      <c r="K181" s="194"/>
      <c r="L181" s="170" t="s">
        <v>583</v>
      </c>
      <c r="M181" s="157">
        <v>0</v>
      </c>
      <c r="N181" s="157"/>
      <c r="O181" s="157"/>
      <c r="P181" s="157"/>
      <c r="Q181" s="157">
        <f t="shared" si="13"/>
        <v>0</v>
      </c>
      <c r="R181" s="157">
        <f t="shared" si="11"/>
        <v>0</v>
      </c>
      <c r="S181" s="157" t="e">
        <f t="shared" si="12"/>
        <v>#DIV/0!</v>
      </c>
    </row>
    <row r="182" spans="1:19" ht="12" hidden="1" customHeight="1" x14ac:dyDescent="0.2">
      <c r="A182" s="167"/>
      <c r="B182" s="167"/>
      <c r="C182" s="167"/>
      <c r="D182" s="167"/>
      <c r="E182" s="167"/>
      <c r="G182" s="200" t="s">
        <v>560</v>
      </c>
      <c r="H182" s="248"/>
      <c r="I182" s="200"/>
      <c r="J182" s="195" t="s">
        <v>584</v>
      </c>
      <c r="K182" s="195"/>
      <c r="L182" s="209" t="s">
        <v>585</v>
      </c>
      <c r="M182" s="157">
        <v>0</v>
      </c>
      <c r="N182" s="157"/>
      <c r="O182" s="157"/>
      <c r="P182" s="157"/>
      <c r="Q182" s="157">
        <f t="shared" si="13"/>
        <v>0</v>
      </c>
      <c r="R182" s="157">
        <f t="shared" si="11"/>
        <v>0</v>
      </c>
      <c r="S182" s="157" t="e">
        <f t="shared" si="12"/>
        <v>#DIV/0!</v>
      </c>
    </row>
    <row r="183" spans="1:19" ht="14.25" hidden="1" customHeight="1" x14ac:dyDescent="0.2">
      <c r="A183" s="167"/>
      <c r="B183" s="167"/>
      <c r="C183" s="167"/>
      <c r="D183" s="167"/>
      <c r="E183" s="167"/>
      <c r="G183" s="200" t="s">
        <v>560</v>
      </c>
      <c r="H183" s="248"/>
      <c r="I183" s="200"/>
      <c r="J183" s="194" t="s">
        <v>586</v>
      </c>
      <c r="K183" s="194"/>
      <c r="L183" s="170" t="s">
        <v>587</v>
      </c>
      <c r="M183" s="157">
        <v>0</v>
      </c>
      <c r="N183" s="157"/>
      <c r="O183" s="157"/>
      <c r="P183" s="157"/>
      <c r="Q183" s="157">
        <f t="shared" si="13"/>
        <v>0</v>
      </c>
      <c r="R183" s="157">
        <f t="shared" si="11"/>
        <v>0</v>
      </c>
      <c r="S183" s="157" t="e">
        <f t="shared" si="12"/>
        <v>#DIV/0!</v>
      </c>
    </row>
    <row r="184" spans="1:19" ht="12" hidden="1" customHeight="1" x14ac:dyDescent="0.2">
      <c r="A184" s="167"/>
      <c r="B184" s="167"/>
      <c r="C184" s="167"/>
      <c r="D184" s="167"/>
      <c r="E184" s="167"/>
      <c r="G184" s="200" t="s">
        <v>560</v>
      </c>
      <c r="H184" s="248"/>
      <c r="I184" s="200"/>
      <c r="J184" s="194" t="s">
        <v>588</v>
      </c>
      <c r="K184" s="194"/>
      <c r="L184" s="170" t="s">
        <v>589</v>
      </c>
      <c r="M184" s="157">
        <v>0</v>
      </c>
      <c r="N184" s="157"/>
      <c r="O184" s="157"/>
      <c r="P184" s="157"/>
      <c r="Q184" s="157">
        <f t="shared" si="13"/>
        <v>0</v>
      </c>
      <c r="R184" s="157">
        <f t="shared" si="11"/>
        <v>0</v>
      </c>
      <c r="S184" s="157" t="e">
        <f t="shared" si="12"/>
        <v>#DIV/0!</v>
      </c>
    </row>
    <row r="185" spans="1:19" ht="12" hidden="1" customHeight="1" x14ac:dyDescent="0.2">
      <c r="A185" s="167"/>
      <c r="B185" s="167"/>
      <c r="C185" s="167"/>
      <c r="D185" s="167"/>
      <c r="E185" s="167"/>
      <c r="G185" s="200" t="s">
        <v>560</v>
      </c>
      <c r="H185" s="248"/>
      <c r="I185" s="200"/>
      <c r="J185" s="195" t="s">
        <v>543</v>
      </c>
      <c r="K185" s="195"/>
      <c r="L185" s="209" t="s">
        <v>544</v>
      </c>
      <c r="M185" s="157">
        <v>0</v>
      </c>
      <c r="N185" s="157"/>
      <c r="O185" s="157"/>
      <c r="P185" s="157"/>
      <c r="Q185" s="157">
        <f t="shared" si="13"/>
        <v>0</v>
      </c>
      <c r="R185" s="157">
        <f t="shared" si="11"/>
        <v>0</v>
      </c>
      <c r="S185" s="157" t="e">
        <f t="shared" si="12"/>
        <v>#DIV/0!</v>
      </c>
    </row>
    <row r="186" spans="1:19" ht="12" hidden="1" customHeight="1" x14ac:dyDescent="0.2">
      <c r="A186" s="167"/>
      <c r="B186" s="167"/>
      <c r="C186" s="167"/>
      <c r="D186" s="167"/>
      <c r="E186" s="167"/>
      <c r="G186" s="200" t="s">
        <v>560</v>
      </c>
      <c r="H186" s="248"/>
      <c r="I186" s="200"/>
      <c r="J186" s="194" t="s">
        <v>590</v>
      </c>
      <c r="K186" s="194"/>
      <c r="L186" s="170" t="s">
        <v>591</v>
      </c>
      <c r="M186" s="157">
        <v>0</v>
      </c>
      <c r="N186" s="157"/>
      <c r="O186" s="157"/>
      <c r="P186" s="157"/>
      <c r="Q186" s="157">
        <f t="shared" si="13"/>
        <v>0</v>
      </c>
      <c r="R186" s="157">
        <f t="shared" si="11"/>
        <v>0</v>
      </c>
      <c r="S186" s="157" t="e">
        <f t="shared" si="12"/>
        <v>#DIV/0!</v>
      </c>
    </row>
    <row r="187" spans="1:19" ht="12" hidden="1" customHeight="1" x14ac:dyDescent="0.2">
      <c r="A187" s="167"/>
      <c r="B187" s="167"/>
      <c r="C187" s="167"/>
      <c r="D187" s="167"/>
      <c r="E187" s="167"/>
      <c r="G187" s="200"/>
      <c r="H187" s="248"/>
      <c r="I187" s="200"/>
      <c r="J187" s="194"/>
      <c r="K187" s="194"/>
      <c r="L187" s="170"/>
      <c r="M187" s="157">
        <v>0</v>
      </c>
      <c r="N187" s="157"/>
      <c r="O187" s="157"/>
      <c r="P187" s="157"/>
      <c r="Q187" s="157">
        <f t="shared" si="13"/>
        <v>0</v>
      </c>
      <c r="R187" s="157">
        <f t="shared" si="11"/>
        <v>0</v>
      </c>
      <c r="S187" s="157" t="e">
        <f t="shared" si="12"/>
        <v>#DIV/0!</v>
      </c>
    </row>
    <row r="188" spans="1:19" s="190" customFormat="1" ht="12" hidden="1" customHeight="1" x14ac:dyDescent="0.2">
      <c r="A188" s="211"/>
      <c r="B188" s="211"/>
      <c r="C188" s="211" t="s">
        <v>592</v>
      </c>
      <c r="D188" s="212" t="s">
        <v>593</v>
      </c>
      <c r="E188" s="211"/>
      <c r="F188" s="213"/>
      <c r="G188" s="211" t="s">
        <v>3</v>
      </c>
      <c r="H188" s="251"/>
      <c r="I188" s="211"/>
      <c r="J188" s="211"/>
      <c r="K188" s="211"/>
      <c r="L188" s="211"/>
      <c r="M188" s="213">
        <v>0</v>
      </c>
      <c r="N188" s="213"/>
      <c r="O188" s="213"/>
      <c r="P188" s="213"/>
      <c r="Q188" s="213">
        <f t="shared" si="13"/>
        <v>0</v>
      </c>
      <c r="R188" s="213">
        <f t="shared" si="11"/>
        <v>0</v>
      </c>
      <c r="S188" s="213" t="e">
        <f t="shared" si="12"/>
        <v>#DIV/0!</v>
      </c>
    </row>
    <row r="189" spans="1:19" ht="12" hidden="1" customHeight="1" x14ac:dyDescent="0.2">
      <c r="A189" s="167"/>
      <c r="B189" s="167"/>
      <c r="C189" s="167"/>
      <c r="D189" s="167"/>
      <c r="E189" s="167"/>
      <c r="G189" s="199" t="s">
        <v>594</v>
      </c>
      <c r="H189" s="247"/>
      <c r="I189" s="199"/>
      <c r="J189" s="199" t="s">
        <v>562</v>
      </c>
      <c r="K189" s="199"/>
      <c r="L189" s="192" t="s">
        <v>563</v>
      </c>
      <c r="M189" s="157">
        <v>0</v>
      </c>
      <c r="N189" s="157"/>
      <c r="O189" s="157"/>
      <c r="P189" s="157"/>
      <c r="Q189" s="157">
        <f t="shared" si="13"/>
        <v>0</v>
      </c>
      <c r="R189" s="157">
        <f t="shared" si="11"/>
        <v>0</v>
      </c>
      <c r="S189" s="157" t="e">
        <f t="shared" si="12"/>
        <v>#DIV/0!</v>
      </c>
    </row>
    <row r="190" spans="1:19" ht="12" hidden="1" customHeight="1" x14ac:dyDescent="0.2">
      <c r="A190" s="167"/>
      <c r="B190" s="167"/>
      <c r="C190" s="167"/>
      <c r="D190" s="167"/>
      <c r="E190" s="167"/>
      <c r="G190" s="200" t="s">
        <v>594</v>
      </c>
      <c r="H190" s="248"/>
      <c r="I190" s="200"/>
      <c r="J190" s="194" t="s">
        <v>595</v>
      </c>
      <c r="K190" s="194"/>
      <c r="L190" s="167" t="s">
        <v>596</v>
      </c>
      <c r="M190" s="157">
        <v>0</v>
      </c>
      <c r="N190" s="157"/>
      <c r="O190" s="157"/>
      <c r="P190" s="157"/>
      <c r="Q190" s="157">
        <f t="shared" si="13"/>
        <v>0</v>
      </c>
      <c r="R190" s="157">
        <f t="shared" si="11"/>
        <v>0</v>
      </c>
      <c r="S190" s="157" t="e">
        <f t="shared" si="12"/>
        <v>#DIV/0!</v>
      </c>
    </row>
    <row r="191" spans="1:19" ht="12" hidden="1" customHeight="1" x14ac:dyDescent="0.2">
      <c r="A191" s="167"/>
      <c r="B191" s="167"/>
      <c r="C191" s="167"/>
      <c r="D191" s="167" t="s">
        <v>3</v>
      </c>
      <c r="E191" s="167"/>
      <c r="G191" s="200" t="s">
        <v>594</v>
      </c>
      <c r="H191" s="248"/>
      <c r="I191" s="200"/>
      <c r="J191" s="194" t="s">
        <v>597</v>
      </c>
      <c r="K191" s="194"/>
      <c r="L191" s="167" t="s">
        <v>598</v>
      </c>
      <c r="M191" s="157">
        <v>0</v>
      </c>
      <c r="N191" s="157"/>
      <c r="O191" s="157"/>
      <c r="P191" s="157"/>
      <c r="Q191" s="157">
        <f t="shared" si="13"/>
        <v>0</v>
      </c>
      <c r="R191" s="157">
        <f t="shared" si="11"/>
        <v>0</v>
      </c>
      <c r="S191" s="157" t="e">
        <f t="shared" si="12"/>
        <v>#DIV/0!</v>
      </c>
    </row>
    <row r="192" spans="1:19" ht="12" hidden="1" customHeight="1" x14ac:dyDescent="0.2">
      <c r="A192" s="167"/>
      <c r="B192" s="167"/>
      <c r="C192" s="167"/>
      <c r="D192" s="167"/>
      <c r="E192" s="167"/>
      <c r="G192" s="199" t="s">
        <v>594</v>
      </c>
      <c r="H192" s="247"/>
      <c r="I192" s="199"/>
      <c r="J192" s="195" t="s">
        <v>568</v>
      </c>
      <c r="K192" s="195"/>
      <c r="L192" s="192" t="s">
        <v>569</v>
      </c>
      <c r="M192" s="157">
        <v>0</v>
      </c>
      <c r="N192" s="157"/>
      <c r="O192" s="157"/>
      <c r="P192" s="157"/>
      <c r="Q192" s="157">
        <f t="shared" si="13"/>
        <v>0</v>
      </c>
      <c r="R192" s="157">
        <f t="shared" si="11"/>
        <v>0</v>
      </c>
      <c r="S192" s="157" t="e">
        <f t="shared" si="12"/>
        <v>#DIV/0!</v>
      </c>
    </row>
    <row r="193" spans="1:19" ht="12" hidden="1" customHeight="1" x14ac:dyDescent="0.2">
      <c r="A193" s="167"/>
      <c r="B193" s="167"/>
      <c r="C193" s="167"/>
      <c r="D193" s="167"/>
      <c r="E193" s="167"/>
      <c r="G193" s="200" t="s">
        <v>594</v>
      </c>
      <c r="H193" s="248"/>
      <c r="I193" s="200"/>
      <c r="J193" s="194" t="s">
        <v>599</v>
      </c>
      <c r="K193" s="194"/>
      <c r="L193" s="170" t="s">
        <v>600</v>
      </c>
      <c r="M193" s="157">
        <v>0</v>
      </c>
      <c r="N193" s="157"/>
      <c r="O193" s="157"/>
      <c r="P193" s="157"/>
      <c r="Q193" s="157">
        <f t="shared" si="13"/>
        <v>0</v>
      </c>
      <c r="R193" s="157">
        <f t="shared" si="11"/>
        <v>0</v>
      </c>
      <c r="S193" s="157" t="e">
        <f t="shared" si="12"/>
        <v>#DIV/0!</v>
      </c>
    </row>
    <row r="194" spans="1:19" ht="12" hidden="1" customHeight="1" x14ac:dyDescent="0.2">
      <c r="A194" s="167"/>
      <c r="B194" s="167"/>
      <c r="C194" s="167"/>
      <c r="D194" s="167"/>
      <c r="E194" s="167" t="s">
        <v>3</v>
      </c>
      <c r="G194" s="199" t="s">
        <v>594</v>
      </c>
      <c r="H194" s="247"/>
      <c r="I194" s="199"/>
      <c r="J194" s="195" t="s">
        <v>584</v>
      </c>
      <c r="K194" s="195"/>
      <c r="L194" s="209" t="s">
        <v>585</v>
      </c>
      <c r="M194" s="157">
        <v>0</v>
      </c>
      <c r="N194" s="157"/>
      <c r="O194" s="157"/>
      <c r="P194" s="157"/>
      <c r="Q194" s="157">
        <f t="shared" si="13"/>
        <v>0</v>
      </c>
      <c r="R194" s="157">
        <f t="shared" si="11"/>
        <v>0</v>
      </c>
      <c r="S194" s="157" t="e">
        <f t="shared" si="12"/>
        <v>#DIV/0!</v>
      </c>
    </row>
    <row r="195" spans="1:19" ht="12" hidden="1" customHeight="1" x14ac:dyDescent="0.2">
      <c r="A195" s="167"/>
      <c r="B195" s="167"/>
      <c r="C195" s="167"/>
      <c r="D195" s="167"/>
      <c r="E195" s="167"/>
      <c r="G195" s="200" t="s">
        <v>594</v>
      </c>
      <c r="H195" s="248"/>
      <c r="I195" s="200"/>
      <c r="J195" s="194" t="s">
        <v>586</v>
      </c>
      <c r="K195" s="194"/>
      <c r="L195" s="170" t="s">
        <v>587</v>
      </c>
      <c r="M195" s="157">
        <v>0</v>
      </c>
      <c r="N195" s="157"/>
      <c r="O195" s="157"/>
      <c r="P195" s="157"/>
      <c r="Q195" s="157">
        <f t="shared" si="13"/>
        <v>0</v>
      </c>
      <c r="R195" s="157">
        <f t="shared" si="11"/>
        <v>0</v>
      </c>
      <c r="S195" s="157" t="e">
        <f t="shared" si="12"/>
        <v>#DIV/0!</v>
      </c>
    </row>
    <row r="196" spans="1:19" ht="12" hidden="1" customHeight="1" x14ac:dyDescent="0.2">
      <c r="A196" s="167"/>
      <c r="B196" s="167"/>
      <c r="C196" s="167"/>
      <c r="D196" s="167"/>
      <c r="E196" s="167"/>
      <c r="G196" s="200" t="s">
        <v>594</v>
      </c>
      <c r="H196" s="248"/>
      <c r="I196" s="200"/>
      <c r="J196" s="194" t="s">
        <v>588</v>
      </c>
      <c r="K196" s="194"/>
      <c r="L196" s="170" t="s">
        <v>589</v>
      </c>
      <c r="M196" s="157">
        <v>0</v>
      </c>
      <c r="N196" s="157"/>
      <c r="O196" s="157"/>
      <c r="P196" s="157"/>
      <c r="Q196" s="157">
        <f t="shared" si="13"/>
        <v>0</v>
      </c>
      <c r="R196" s="157">
        <f t="shared" si="11"/>
        <v>0</v>
      </c>
      <c r="S196" s="157" t="e">
        <f t="shared" si="12"/>
        <v>#DIV/0!</v>
      </c>
    </row>
    <row r="197" spans="1:19" ht="12" customHeight="1" x14ac:dyDescent="0.2">
      <c r="G197" s="181"/>
      <c r="H197" s="249"/>
      <c r="I197" s="181"/>
      <c r="J197" s="181"/>
      <c r="K197" s="181"/>
      <c r="N197" s="157"/>
      <c r="O197" s="157"/>
      <c r="P197" s="157"/>
      <c r="Q197" s="157"/>
      <c r="R197" s="157"/>
      <c r="S197" s="157"/>
    </row>
    <row r="198" spans="1:19" s="190" customFormat="1" ht="12" customHeight="1" x14ac:dyDescent="0.2">
      <c r="A198" s="184"/>
      <c r="B198" s="183" t="s">
        <v>601</v>
      </c>
      <c r="C198" s="183" t="s">
        <v>265</v>
      </c>
      <c r="D198" s="184"/>
      <c r="E198" s="184"/>
      <c r="F198" s="185" t="s">
        <v>3</v>
      </c>
      <c r="G198" s="183" t="s">
        <v>601</v>
      </c>
      <c r="H198" s="242">
        <f>+H200+H239</f>
        <v>915457.14</v>
      </c>
      <c r="I198" s="183"/>
      <c r="J198" s="183">
        <v>6</v>
      </c>
      <c r="K198" s="183"/>
      <c r="L198" s="186" t="s">
        <v>265</v>
      </c>
      <c r="M198" s="185">
        <f>+M200+M216+M239+M235</f>
        <v>2000000</v>
      </c>
      <c r="N198" s="185">
        <f>+N200+N216+N239+N235</f>
        <v>1000000</v>
      </c>
      <c r="O198" s="185">
        <f>+O200+O216+O239+O235</f>
        <v>915457.14</v>
      </c>
      <c r="P198" s="185">
        <f>+P200+P216+P239+P235</f>
        <v>0</v>
      </c>
      <c r="Q198" s="185">
        <f t="shared" si="13"/>
        <v>1915457.1400000001</v>
      </c>
      <c r="R198" s="185">
        <f t="shared" si="11"/>
        <v>84542.85999999987</v>
      </c>
      <c r="S198" s="185">
        <f t="shared" si="12"/>
        <v>95.772857000000016</v>
      </c>
    </row>
    <row r="199" spans="1:19" ht="12" customHeight="1" x14ac:dyDescent="0.2">
      <c r="A199" s="167"/>
      <c r="B199" s="167"/>
      <c r="C199" s="167"/>
      <c r="D199" s="167"/>
      <c r="E199" s="167"/>
      <c r="G199" s="170"/>
      <c r="H199" s="225"/>
      <c r="I199" s="170"/>
      <c r="J199" s="200"/>
      <c r="K199" s="200"/>
      <c r="L199" s="167"/>
      <c r="N199" s="157"/>
      <c r="O199" s="157"/>
      <c r="P199" s="157"/>
      <c r="Q199" s="157"/>
      <c r="R199" s="157"/>
      <c r="S199" s="157"/>
    </row>
    <row r="200" spans="1:19" s="190" customFormat="1" ht="12" customHeight="1" x14ac:dyDescent="0.2">
      <c r="A200" s="187"/>
      <c r="B200" s="187"/>
      <c r="C200" s="188" t="s">
        <v>602</v>
      </c>
      <c r="D200" s="330" t="s">
        <v>603</v>
      </c>
      <c r="E200" s="330"/>
      <c r="F200" s="189" t="s">
        <v>3</v>
      </c>
      <c r="G200" s="188" t="s">
        <v>602</v>
      </c>
      <c r="H200" s="243">
        <f>+O200</f>
        <v>0</v>
      </c>
      <c r="I200" s="187"/>
      <c r="J200" s="187" t="s">
        <v>199</v>
      </c>
      <c r="K200" s="187"/>
      <c r="L200" s="187" t="s">
        <v>604</v>
      </c>
      <c r="M200" s="189">
        <f>+M201+M202+M210</f>
        <v>1000000</v>
      </c>
      <c r="N200" s="189">
        <f>+N201+N202+N210</f>
        <v>1000000</v>
      </c>
      <c r="O200" s="189">
        <f>+O201+O202+O210</f>
        <v>0</v>
      </c>
      <c r="P200" s="189">
        <f>+P201+P202+P210</f>
        <v>0</v>
      </c>
      <c r="Q200" s="189">
        <f t="shared" si="13"/>
        <v>1000000</v>
      </c>
      <c r="R200" s="189">
        <f t="shared" si="11"/>
        <v>0</v>
      </c>
      <c r="S200" s="189">
        <f t="shared" si="12"/>
        <v>100</v>
      </c>
    </row>
    <row r="201" spans="1:19" ht="12" customHeight="1" x14ac:dyDescent="0.2">
      <c r="A201" s="167"/>
      <c r="B201" s="167"/>
      <c r="C201" s="194"/>
      <c r="D201" s="167"/>
      <c r="E201" s="167"/>
      <c r="G201" s="194" t="s">
        <v>602</v>
      </c>
      <c r="H201" s="245"/>
      <c r="I201" s="194"/>
      <c r="J201" s="194" t="s">
        <v>201</v>
      </c>
      <c r="K201" s="194"/>
      <c r="L201" s="170" t="s">
        <v>326</v>
      </c>
      <c r="M201" s="157">
        <f>+'PROGRAMA 04'!F192</f>
        <v>1000000</v>
      </c>
      <c r="N201" s="157">
        <f>+'PROGRAMA 04'!G192</f>
        <v>1000000</v>
      </c>
      <c r="O201" s="157">
        <f>+'PROGRAMA 04'!H192</f>
        <v>0</v>
      </c>
      <c r="P201" s="157">
        <f>+'PROGRAMA 04'!I192</f>
        <v>0</v>
      </c>
      <c r="Q201" s="157">
        <f>+'PROGRAMA 04'!J192</f>
        <v>1000000</v>
      </c>
      <c r="R201" s="157">
        <f t="shared" si="11"/>
        <v>0</v>
      </c>
      <c r="S201" s="157">
        <f t="shared" si="12"/>
        <v>100</v>
      </c>
    </row>
    <row r="202" spans="1:19" ht="12" hidden="1" customHeight="1" x14ac:dyDescent="0.2">
      <c r="A202" s="167"/>
      <c r="B202" s="167"/>
      <c r="C202" s="194"/>
      <c r="D202" s="167"/>
      <c r="E202" s="167"/>
      <c r="G202" s="194" t="s">
        <v>602</v>
      </c>
      <c r="H202" s="245"/>
      <c r="I202" s="194"/>
      <c r="J202" s="194" t="s">
        <v>202</v>
      </c>
      <c r="K202" s="194"/>
      <c r="L202" s="170" t="s">
        <v>327</v>
      </c>
      <c r="M202" s="157">
        <v>0</v>
      </c>
      <c r="N202" s="157">
        <v>0</v>
      </c>
      <c r="O202" s="157">
        <v>0</v>
      </c>
      <c r="P202" s="157">
        <v>0</v>
      </c>
      <c r="Q202" s="157">
        <f t="shared" si="13"/>
        <v>0</v>
      </c>
      <c r="R202" s="157">
        <f t="shared" si="11"/>
        <v>0</v>
      </c>
      <c r="S202" s="157" t="e">
        <f t="shared" si="12"/>
        <v>#DIV/0!</v>
      </c>
    </row>
    <row r="203" spans="1:19" ht="12" hidden="1" customHeight="1" x14ac:dyDescent="0.2">
      <c r="A203" s="167"/>
      <c r="B203" s="167"/>
      <c r="C203" s="194"/>
      <c r="D203" s="167"/>
      <c r="E203" s="167"/>
      <c r="G203" s="194" t="s">
        <v>602</v>
      </c>
      <c r="H203" s="245"/>
      <c r="I203" s="194"/>
      <c r="J203" s="194" t="s">
        <v>605</v>
      </c>
      <c r="K203" s="194"/>
      <c r="L203" s="170" t="s">
        <v>606</v>
      </c>
      <c r="M203" s="157">
        <v>0</v>
      </c>
      <c r="N203" s="157"/>
      <c r="O203" s="157"/>
      <c r="P203" s="157"/>
      <c r="Q203" s="157">
        <f t="shared" si="13"/>
        <v>0</v>
      </c>
      <c r="R203" s="157">
        <f t="shared" si="11"/>
        <v>0</v>
      </c>
      <c r="S203" s="157" t="e">
        <f t="shared" si="12"/>
        <v>#DIV/0!</v>
      </c>
    </row>
    <row r="204" spans="1:19" ht="12" hidden="1" customHeight="1" x14ac:dyDescent="0.2">
      <c r="A204" s="167"/>
      <c r="B204" s="167"/>
      <c r="C204" s="194"/>
      <c r="D204" s="167"/>
      <c r="E204" s="167"/>
      <c r="G204" s="194" t="s">
        <v>602</v>
      </c>
      <c r="H204" s="245"/>
      <c r="I204" s="194"/>
      <c r="J204" s="194" t="s">
        <v>607</v>
      </c>
      <c r="K204" s="194"/>
      <c r="L204" s="170" t="s">
        <v>608</v>
      </c>
      <c r="M204" s="157">
        <v>0</v>
      </c>
      <c r="N204" s="157"/>
      <c r="O204" s="157"/>
      <c r="P204" s="157"/>
      <c r="Q204" s="157">
        <f t="shared" si="13"/>
        <v>0</v>
      </c>
      <c r="R204" s="157">
        <f t="shared" si="11"/>
        <v>0</v>
      </c>
      <c r="S204" s="157" t="e">
        <f t="shared" si="12"/>
        <v>#DIV/0!</v>
      </c>
    </row>
    <row r="205" spans="1:19" ht="12" hidden="1" customHeight="1" x14ac:dyDescent="0.2">
      <c r="A205" s="167"/>
      <c r="B205" s="167"/>
      <c r="C205" s="194"/>
      <c r="D205" s="167"/>
      <c r="E205" s="167"/>
      <c r="G205" s="194" t="s">
        <v>602</v>
      </c>
      <c r="H205" s="245"/>
      <c r="I205" s="194"/>
      <c r="J205" s="194" t="s">
        <v>609</v>
      </c>
      <c r="K205" s="194"/>
      <c r="L205" s="170" t="s">
        <v>610</v>
      </c>
      <c r="M205" s="157">
        <v>0</v>
      </c>
      <c r="N205" s="157"/>
      <c r="O205" s="157"/>
      <c r="P205" s="157"/>
      <c r="Q205" s="157">
        <f t="shared" si="13"/>
        <v>0</v>
      </c>
      <c r="R205" s="157">
        <f t="shared" si="11"/>
        <v>0</v>
      </c>
      <c r="S205" s="157" t="e">
        <f t="shared" si="12"/>
        <v>#DIV/0!</v>
      </c>
    </row>
    <row r="206" spans="1:19" ht="12" hidden="1" customHeight="1" x14ac:dyDescent="0.2">
      <c r="A206" s="167"/>
      <c r="B206" s="167"/>
      <c r="C206" s="194"/>
      <c r="D206" s="167"/>
      <c r="E206" s="167"/>
      <c r="G206" s="194" t="s">
        <v>602</v>
      </c>
      <c r="H206" s="245"/>
      <c r="I206" s="194"/>
      <c r="J206" s="194" t="s">
        <v>289</v>
      </c>
      <c r="K206" s="194"/>
      <c r="L206" s="170" t="s">
        <v>611</v>
      </c>
      <c r="M206" s="157">
        <v>0</v>
      </c>
      <c r="N206" s="157"/>
      <c r="O206" s="157"/>
      <c r="P206" s="157"/>
      <c r="Q206" s="157">
        <f t="shared" si="13"/>
        <v>0</v>
      </c>
      <c r="R206" s="157">
        <f t="shared" si="11"/>
        <v>0</v>
      </c>
      <c r="S206" s="157" t="e">
        <f t="shared" si="12"/>
        <v>#DIV/0!</v>
      </c>
    </row>
    <row r="207" spans="1:19" ht="12" hidden="1" customHeight="1" x14ac:dyDescent="0.2">
      <c r="A207" s="167"/>
      <c r="B207" s="167"/>
      <c r="C207" s="194"/>
      <c r="D207" s="167"/>
      <c r="E207" s="167"/>
      <c r="G207" s="194" t="s">
        <v>602</v>
      </c>
      <c r="H207" s="245"/>
      <c r="I207" s="194"/>
      <c r="J207" s="194" t="s">
        <v>612</v>
      </c>
      <c r="K207" s="194"/>
      <c r="L207" s="170" t="s">
        <v>613</v>
      </c>
      <c r="M207" s="157">
        <v>0</v>
      </c>
      <c r="N207" s="157"/>
      <c r="O207" s="157"/>
      <c r="P207" s="157"/>
      <c r="Q207" s="157">
        <f t="shared" si="13"/>
        <v>0</v>
      </c>
      <c r="R207" s="157">
        <f t="shared" si="11"/>
        <v>0</v>
      </c>
      <c r="S207" s="157" t="e">
        <f t="shared" si="12"/>
        <v>#DIV/0!</v>
      </c>
    </row>
    <row r="208" spans="1:19" ht="12" hidden="1" customHeight="1" x14ac:dyDescent="0.2">
      <c r="A208" s="167"/>
      <c r="B208" s="167"/>
      <c r="C208" s="194"/>
      <c r="D208" s="167"/>
      <c r="E208" s="167"/>
      <c r="G208" s="194" t="s">
        <v>602</v>
      </c>
      <c r="H208" s="245"/>
      <c r="I208" s="194"/>
      <c r="J208" s="194" t="s">
        <v>614</v>
      </c>
      <c r="K208" s="194"/>
      <c r="L208" s="170" t="s">
        <v>615</v>
      </c>
      <c r="M208" s="157">
        <v>0</v>
      </c>
      <c r="N208" s="157"/>
      <c r="O208" s="157"/>
      <c r="P208" s="157"/>
      <c r="Q208" s="157">
        <f t="shared" si="13"/>
        <v>0</v>
      </c>
      <c r="R208" s="157">
        <f t="shared" si="11"/>
        <v>0</v>
      </c>
      <c r="S208" s="157" t="e">
        <f t="shared" si="12"/>
        <v>#DIV/0!</v>
      </c>
    </row>
    <row r="209" spans="1:19" ht="12" hidden="1" customHeight="1" x14ac:dyDescent="0.2">
      <c r="A209" s="167"/>
      <c r="B209" s="167"/>
      <c r="C209" s="194"/>
      <c r="D209" s="167"/>
      <c r="E209" s="167"/>
      <c r="G209" s="194" t="s">
        <v>602</v>
      </c>
      <c r="H209" s="245"/>
      <c r="I209" s="194"/>
      <c r="J209" s="194" t="s">
        <v>616</v>
      </c>
      <c r="K209" s="194"/>
      <c r="L209" s="170" t="s">
        <v>617</v>
      </c>
      <c r="M209" s="157">
        <v>0</v>
      </c>
      <c r="N209" s="157"/>
      <c r="O209" s="157"/>
      <c r="P209" s="157"/>
      <c r="Q209" s="157">
        <f t="shared" si="13"/>
        <v>0</v>
      </c>
      <c r="R209" s="157">
        <f t="shared" si="11"/>
        <v>0</v>
      </c>
      <c r="S209" s="157" t="e">
        <f t="shared" si="12"/>
        <v>#DIV/0!</v>
      </c>
    </row>
    <row r="210" spans="1:19" ht="12" hidden="1" customHeight="1" x14ac:dyDescent="0.2">
      <c r="A210" s="167"/>
      <c r="B210" s="167"/>
      <c r="C210" s="194"/>
      <c r="D210" s="167"/>
      <c r="E210" s="167"/>
      <c r="G210" s="195" t="s">
        <v>602</v>
      </c>
      <c r="H210" s="246"/>
      <c r="I210" s="195"/>
      <c r="J210" s="195" t="s">
        <v>225</v>
      </c>
      <c r="K210" s="195"/>
      <c r="L210" s="192" t="s">
        <v>618</v>
      </c>
      <c r="M210" s="193">
        <f>+M214</f>
        <v>0</v>
      </c>
      <c r="N210" s="193">
        <f>+N214</f>
        <v>0</v>
      </c>
      <c r="O210" s="193">
        <f>+O214</f>
        <v>0</v>
      </c>
      <c r="P210" s="193">
        <f>+P214</f>
        <v>0</v>
      </c>
      <c r="Q210" s="193">
        <f t="shared" si="13"/>
        <v>0</v>
      </c>
      <c r="R210" s="193">
        <f t="shared" si="11"/>
        <v>0</v>
      </c>
      <c r="S210" s="193" t="e">
        <f t="shared" si="12"/>
        <v>#DIV/0!</v>
      </c>
    </row>
    <row r="211" spans="1:19" ht="12" hidden="1" customHeight="1" x14ac:dyDescent="0.2">
      <c r="A211" s="167"/>
      <c r="B211" s="167"/>
      <c r="C211" s="194"/>
      <c r="D211" s="167"/>
      <c r="E211" s="167"/>
      <c r="G211" s="194" t="s">
        <v>602</v>
      </c>
      <c r="H211" s="245"/>
      <c r="I211" s="194"/>
      <c r="J211" s="194" t="s">
        <v>619</v>
      </c>
      <c r="K211" s="194"/>
      <c r="L211" s="167" t="s">
        <v>620</v>
      </c>
      <c r="M211" s="157">
        <v>0</v>
      </c>
      <c r="N211" s="157"/>
      <c r="O211" s="157"/>
      <c r="P211" s="157"/>
      <c r="Q211" s="157">
        <f t="shared" ref="Q211:Q274" si="14">+N211+O211</f>
        <v>0</v>
      </c>
      <c r="R211" s="157">
        <f t="shared" ref="R211:R274" si="15">+M211-P211-Q211</f>
        <v>0</v>
      </c>
      <c r="S211" s="157" t="e">
        <f t="shared" ref="S211:S274" si="16">+Q211/M211*100</f>
        <v>#DIV/0!</v>
      </c>
    </row>
    <row r="212" spans="1:19" ht="12" hidden="1" customHeight="1" x14ac:dyDescent="0.2">
      <c r="A212" s="167"/>
      <c r="B212" s="167"/>
      <c r="C212" s="194"/>
      <c r="D212" s="167"/>
      <c r="E212" s="167"/>
      <c r="G212" s="194" t="s">
        <v>602</v>
      </c>
      <c r="H212" s="245"/>
      <c r="I212" s="194"/>
      <c r="J212" s="194" t="s">
        <v>621</v>
      </c>
      <c r="K212" s="194"/>
      <c r="L212" s="167" t="s">
        <v>622</v>
      </c>
      <c r="M212" s="157">
        <v>0</v>
      </c>
      <c r="N212" s="157"/>
      <c r="O212" s="157"/>
      <c r="P212" s="157"/>
      <c r="Q212" s="157">
        <f t="shared" si="14"/>
        <v>0</v>
      </c>
      <c r="R212" s="157">
        <f t="shared" si="15"/>
        <v>0</v>
      </c>
      <c r="S212" s="157" t="e">
        <f t="shared" si="16"/>
        <v>#DIV/0!</v>
      </c>
    </row>
    <row r="213" spans="1:19" ht="12" hidden="1" customHeight="1" x14ac:dyDescent="0.2">
      <c r="A213" s="167"/>
      <c r="B213" s="167"/>
      <c r="C213" s="167"/>
      <c r="D213" s="167"/>
      <c r="E213" s="167"/>
      <c r="G213" s="194" t="s">
        <v>602</v>
      </c>
      <c r="H213" s="245"/>
      <c r="I213" s="194"/>
      <c r="J213" s="194" t="s">
        <v>623</v>
      </c>
      <c r="K213" s="194"/>
      <c r="L213" s="167" t="s">
        <v>624</v>
      </c>
      <c r="M213" s="157">
        <v>0</v>
      </c>
      <c r="N213" s="157"/>
      <c r="O213" s="157"/>
      <c r="P213" s="157"/>
      <c r="Q213" s="157">
        <f t="shared" si="14"/>
        <v>0</v>
      </c>
      <c r="R213" s="157">
        <f t="shared" si="15"/>
        <v>0</v>
      </c>
      <c r="S213" s="157" t="e">
        <f t="shared" si="16"/>
        <v>#DIV/0!</v>
      </c>
    </row>
    <row r="214" spans="1:19" ht="12" hidden="1" customHeight="1" x14ac:dyDescent="0.2">
      <c r="A214" s="167"/>
      <c r="B214" s="167"/>
      <c r="C214" s="167"/>
      <c r="D214" s="167"/>
      <c r="E214" s="167"/>
      <c r="G214" s="194" t="s">
        <v>602</v>
      </c>
      <c r="H214" s="245"/>
      <c r="I214" s="194"/>
      <c r="J214" s="194" t="s">
        <v>226</v>
      </c>
      <c r="K214" s="194"/>
      <c r="L214" s="167" t="s">
        <v>625</v>
      </c>
      <c r="M214" s="157">
        <v>0</v>
      </c>
      <c r="N214" s="157">
        <v>0</v>
      </c>
      <c r="O214" s="157"/>
      <c r="P214" s="157"/>
      <c r="Q214" s="157">
        <f t="shared" si="14"/>
        <v>0</v>
      </c>
      <c r="R214" s="157">
        <f t="shared" si="15"/>
        <v>0</v>
      </c>
      <c r="S214" s="157" t="e">
        <f t="shared" si="16"/>
        <v>#DIV/0!</v>
      </c>
    </row>
    <row r="215" spans="1:19" ht="12" hidden="1" customHeight="1" x14ac:dyDescent="0.2">
      <c r="A215" s="167"/>
      <c r="B215" s="167"/>
      <c r="C215" s="194"/>
      <c r="D215" s="167"/>
      <c r="E215" s="167"/>
      <c r="G215" s="194"/>
      <c r="H215" s="245"/>
      <c r="I215" s="194"/>
      <c r="J215" s="194"/>
      <c r="K215" s="194"/>
      <c r="L215" s="167"/>
      <c r="N215" s="157"/>
      <c r="O215" s="157"/>
      <c r="P215" s="157"/>
      <c r="Q215" s="157">
        <f t="shared" si="14"/>
        <v>0</v>
      </c>
      <c r="R215" s="157">
        <f t="shared" si="15"/>
        <v>0</v>
      </c>
      <c r="S215" s="157" t="e">
        <f t="shared" si="16"/>
        <v>#DIV/0!</v>
      </c>
    </row>
    <row r="216" spans="1:19" s="190" customFormat="1" ht="12" hidden="1" customHeight="1" x14ac:dyDescent="0.2">
      <c r="A216" s="187"/>
      <c r="B216" s="187"/>
      <c r="C216" s="188" t="s">
        <v>626</v>
      </c>
      <c r="D216" s="330" t="s">
        <v>627</v>
      </c>
      <c r="E216" s="330"/>
      <c r="F216" s="189" t="s">
        <v>3</v>
      </c>
      <c r="G216" s="188" t="s">
        <v>626</v>
      </c>
      <c r="H216" s="243"/>
      <c r="I216" s="187"/>
      <c r="J216" s="187">
        <v>6.03</v>
      </c>
      <c r="K216" s="187"/>
      <c r="L216" s="187" t="s">
        <v>628</v>
      </c>
      <c r="M216" s="189">
        <f>+M217+M218+M219+M220+M221</f>
        <v>0</v>
      </c>
      <c r="N216" s="189">
        <f>+N217+N218+N219+N220+N221</f>
        <v>0</v>
      </c>
      <c r="O216" s="189">
        <f>+O217+O218+O219+O220+O221</f>
        <v>0</v>
      </c>
      <c r="P216" s="189">
        <f>+P217+P218+P219+P220+P221</f>
        <v>0</v>
      </c>
      <c r="Q216" s="189">
        <f t="shared" si="14"/>
        <v>0</v>
      </c>
      <c r="R216" s="189">
        <f t="shared" si="15"/>
        <v>0</v>
      </c>
      <c r="S216" s="189" t="e">
        <f t="shared" si="16"/>
        <v>#DIV/0!</v>
      </c>
    </row>
    <row r="217" spans="1:19" ht="12" hidden="1" customHeight="1" x14ac:dyDescent="0.2">
      <c r="A217" s="167"/>
      <c r="B217" s="167"/>
      <c r="C217" s="194"/>
      <c r="D217" s="167" t="s">
        <v>3</v>
      </c>
      <c r="E217" s="167"/>
      <c r="G217" s="200" t="s">
        <v>626</v>
      </c>
      <c r="H217" s="248"/>
      <c r="I217" s="200"/>
      <c r="J217" s="200" t="s">
        <v>629</v>
      </c>
      <c r="K217" s="200"/>
      <c r="L217" s="167" t="s">
        <v>362</v>
      </c>
      <c r="M217" s="157">
        <v>0</v>
      </c>
      <c r="N217" s="157">
        <v>0</v>
      </c>
      <c r="O217" s="157">
        <v>0</v>
      </c>
      <c r="P217" s="157">
        <v>0</v>
      </c>
      <c r="Q217" s="157">
        <f t="shared" si="14"/>
        <v>0</v>
      </c>
      <c r="R217" s="157">
        <f t="shared" si="15"/>
        <v>0</v>
      </c>
      <c r="S217" s="157" t="e">
        <f t="shared" si="16"/>
        <v>#DIV/0!</v>
      </c>
    </row>
    <row r="218" spans="1:19" ht="12" hidden="1" customHeight="1" x14ac:dyDescent="0.2">
      <c r="A218" s="167"/>
      <c r="B218" s="167"/>
      <c r="C218" s="194"/>
      <c r="D218" s="167"/>
      <c r="E218" s="167"/>
      <c r="G218" s="200" t="s">
        <v>626</v>
      </c>
      <c r="H218" s="248"/>
      <c r="I218" s="200"/>
      <c r="J218" s="200" t="s">
        <v>630</v>
      </c>
      <c r="K218" s="200"/>
      <c r="L218" s="167" t="s">
        <v>631</v>
      </c>
      <c r="M218" s="157">
        <v>0</v>
      </c>
      <c r="N218" s="157">
        <v>0</v>
      </c>
      <c r="O218" s="157">
        <v>0</v>
      </c>
      <c r="P218" s="157">
        <v>0</v>
      </c>
      <c r="Q218" s="157">
        <f t="shared" si="14"/>
        <v>0</v>
      </c>
      <c r="R218" s="157">
        <f t="shared" si="15"/>
        <v>0</v>
      </c>
      <c r="S218" s="157" t="e">
        <f t="shared" si="16"/>
        <v>#DIV/0!</v>
      </c>
    </row>
    <row r="219" spans="1:19" ht="12" hidden="1" customHeight="1" x14ac:dyDescent="0.2">
      <c r="A219" s="167"/>
      <c r="B219" s="167"/>
      <c r="C219" s="194"/>
      <c r="D219" s="167"/>
      <c r="E219" s="167"/>
      <c r="G219" s="200" t="s">
        <v>626</v>
      </c>
      <c r="H219" s="248"/>
      <c r="I219" s="200"/>
      <c r="J219" s="200" t="s">
        <v>632</v>
      </c>
      <c r="K219" s="200"/>
      <c r="L219" s="167" t="s">
        <v>633</v>
      </c>
      <c r="M219" s="157">
        <v>0</v>
      </c>
      <c r="N219" s="157">
        <v>0</v>
      </c>
      <c r="O219" s="157">
        <v>0</v>
      </c>
      <c r="P219" s="157">
        <v>0</v>
      </c>
      <c r="Q219" s="157">
        <f t="shared" si="14"/>
        <v>0</v>
      </c>
      <c r="R219" s="157">
        <f t="shared" si="15"/>
        <v>0</v>
      </c>
      <c r="S219" s="157" t="e">
        <f t="shared" si="16"/>
        <v>#DIV/0!</v>
      </c>
    </row>
    <row r="220" spans="1:19" ht="12" hidden="1" customHeight="1" x14ac:dyDescent="0.2">
      <c r="A220" s="167"/>
      <c r="B220" s="167"/>
      <c r="C220" s="194"/>
      <c r="D220" s="167"/>
      <c r="E220" s="167"/>
      <c r="G220" s="200" t="s">
        <v>626</v>
      </c>
      <c r="H220" s="248"/>
      <c r="I220" s="200"/>
      <c r="J220" s="200" t="s">
        <v>634</v>
      </c>
      <c r="K220" s="200"/>
      <c r="L220" s="167" t="s">
        <v>635</v>
      </c>
      <c r="M220" s="157">
        <v>0</v>
      </c>
      <c r="N220" s="157">
        <v>0</v>
      </c>
      <c r="O220" s="157">
        <v>0</v>
      </c>
      <c r="P220" s="157">
        <v>0</v>
      </c>
      <c r="Q220" s="157">
        <f t="shared" si="14"/>
        <v>0</v>
      </c>
      <c r="R220" s="157">
        <f t="shared" si="15"/>
        <v>0</v>
      </c>
      <c r="S220" s="157" t="e">
        <f t="shared" si="16"/>
        <v>#DIV/0!</v>
      </c>
    </row>
    <row r="221" spans="1:19" ht="12" hidden="1" customHeight="1" x14ac:dyDescent="0.2">
      <c r="A221" s="167"/>
      <c r="B221" s="167"/>
      <c r="C221" s="194"/>
      <c r="D221" s="167"/>
      <c r="E221" s="167"/>
      <c r="G221" s="200" t="s">
        <v>626</v>
      </c>
      <c r="H221" s="248"/>
      <c r="I221" s="200"/>
      <c r="J221" s="199" t="s">
        <v>203</v>
      </c>
      <c r="K221" s="199"/>
      <c r="L221" s="192" t="s">
        <v>636</v>
      </c>
      <c r="M221" s="193">
        <f>+M222+M223+M224+M225</f>
        <v>0</v>
      </c>
      <c r="N221" s="193">
        <f>+N222+N223+N224+N225</f>
        <v>0</v>
      </c>
      <c r="O221" s="193">
        <f>+O222+O223+O224+O225</f>
        <v>0</v>
      </c>
      <c r="P221" s="193">
        <f>+P222+P223+P224+P225</f>
        <v>0</v>
      </c>
      <c r="Q221" s="193">
        <f t="shared" si="14"/>
        <v>0</v>
      </c>
      <c r="R221" s="193">
        <f t="shared" si="15"/>
        <v>0</v>
      </c>
      <c r="S221" s="193" t="e">
        <f t="shared" si="16"/>
        <v>#DIV/0!</v>
      </c>
    </row>
    <row r="222" spans="1:19" ht="12" hidden="1" customHeight="1" x14ac:dyDescent="0.2">
      <c r="A222" s="167"/>
      <c r="B222" s="167"/>
      <c r="C222" s="194"/>
      <c r="D222" s="167"/>
      <c r="E222" s="167"/>
      <c r="G222" s="200" t="s">
        <v>626</v>
      </c>
      <c r="H222" s="248"/>
      <c r="I222" s="200"/>
      <c r="J222" s="200" t="s">
        <v>205</v>
      </c>
      <c r="K222" s="200"/>
      <c r="L222" s="167" t="s">
        <v>637</v>
      </c>
      <c r="M222" s="157">
        <v>0</v>
      </c>
      <c r="N222" s="157">
        <v>0</v>
      </c>
      <c r="O222" s="157"/>
      <c r="P222" s="157"/>
      <c r="Q222" s="157">
        <f t="shared" si="14"/>
        <v>0</v>
      </c>
      <c r="R222" s="157">
        <f t="shared" si="15"/>
        <v>0</v>
      </c>
      <c r="S222" s="157" t="e">
        <f t="shared" si="16"/>
        <v>#DIV/0!</v>
      </c>
    </row>
    <row r="223" spans="1:19" ht="12" hidden="1" customHeight="1" x14ac:dyDescent="0.2">
      <c r="A223" s="167"/>
      <c r="B223" s="167"/>
      <c r="C223" s="194"/>
      <c r="D223" s="167"/>
      <c r="E223" s="167"/>
      <c r="G223" s="200" t="s">
        <v>626</v>
      </c>
      <c r="H223" s="248"/>
      <c r="I223" s="200"/>
      <c r="J223" s="200" t="s">
        <v>638</v>
      </c>
      <c r="K223" s="200"/>
      <c r="L223" s="167" t="s">
        <v>639</v>
      </c>
      <c r="M223" s="157">
        <v>0</v>
      </c>
      <c r="N223" s="157"/>
      <c r="O223" s="157"/>
      <c r="P223" s="157"/>
      <c r="Q223" s="157">
        <f t="shared" si="14"/>
        <v>0</v>
      </c>
      <c r="R223" s="157">
        <f t="shared" si="15"/>
        <v>0</v>
      </c>
      <c r="S223" s="157" t="e">
        <f t="shared" si="16"/>
        <v>#DIV/0!</v>
      </c>
    </row>
    <row r="224" spans="1:19" ht="12" hidden="1" customHeight="1" x14ac:dyDescent="0.2">
      <c r="A224" s="167"/>
      <c r="B224" s="167"/>
      <c r="C224" s="194"/>
      <c r="D224" s="167"/>
      <c r="E224" s="167"/>
      <c r="G224" s="200" t="s">
        <v>626</v>
      </c>
      <c r="H224" s="248"/>
      <c r="I224" s="200"/>
      <c r="J224" s="200" t="s">
        <v>640</v>
      </c>
      <c r="K224" s="200"/>
      <c r="L224" s="167" t="s">
        <v>641</v>
      </c>
      <c r="M224" s="157">
        <v>0</v>
      </c>
      <c r="N224" s="157"/>
      <c r="O224" s="157"/>
      <c r="P224" s="157"/>
      <c r="Q224" s="157">
        <f t="shared" si="14"/>
        <v>0</v>
      </c>
      <c r="R224" s="157">
        <f t="shared" si="15"/>
        <v>0</v>
      </c>
      <c r="S224" s="157" t="e">
        <f t="shared" si="16"/>
        <v>#DIV/0!</v>
      </c>
    </row>
    <row r="225" spans="1:19" ht="12" hidden="1" customHeight="1" x14ac:dyDescent="0.2">
      <c r="A225" s="167"/>
      <c r="B225" s="167"/>
      <c r="C225" s="194"/>
      <c r="D225" s="167"/>
      <c r="E225" s="167"/>
      <c r="G225" s="200" t="s">
        <v>626</v>
      </c>
      <c r="H225" s="248"/>
      <c r="I225" s="200"/>
      <c r="J225" s="200" t="s">
        <v>642</v>
      </c>
      <c r="K225" s="200"/>
      <c r="L225" s="167" t="s">
        <v>643</v>
      </c>
      <c r="M225" s="157">
        <v>0</v>
      </c>
      <c r="N225" s="157"/>
      <c r="O225" s="157"/>
      <c r="P225" s="157"/>
      <c r="Q225" s="157">
        <f t="shared" si="14"/>
        <v>0</v>
      </c>
      <c r="R225" s="157">
        <f t="shared" si="15"/>
        <v>0</v>
      </c>
      <c r="S225" s="157" t="e">
        <f t="shared" si="16"/>
        <v>#DIV/0!</v>
      </c>
    </row>
    <row r="226" spans="1:19" ht="12" hidden="1" customHeight="1" x14ac:dyDescent="0.2">
      <c r="A226" s="167"/>
      <c r="B226" s="167"/>
      <c r="C226" s="194"/>
      <c r="D226" s="167"/>
      <c r="E226" s="167"/>
      <c r="G226" s="200" t="s">
        <v>626</v>
      </c>
      <c r="H226" s="248"/>
      <c r="I226" s="200"/>
      <c r="J226" s="200" t="s">
        <v>644</v>
      </c>
      <c r="K226" s="200"/>
      <c r="L226" s="167" t="s">
        <v>645</v>
      </c>
      <c r="M226" s="157">
        <v>0</v>
      </c>
      <c r="N226" s="157"/>
      <c r="O226" s="157"/>
      <c r="P226" s="157"/>
      <c r="Q226" s="157">
        <f t="shared" si="14"/>
        <v>0</v>
      </c>
      <c r="R226" s="157">
        <f t="shared" si="15"/>
        <v>0</v>
      </c>
      <c r="S226" s="157" t="e">
        <f t="shared" si="16"/>
        <v>#DIV/0!</v>
      </c>
    </row>
    <row r="227" spans="1:19" ht="12" hidden="1" customHeight="1" x14ac:dyDescent="0.2">
      <c r="A227" s="167"/>
      <c r="B227" s="167"/>
      <c r="C227" s="194"/>
      <c r="D227" s="167"/>
      <c r="E227" s="167"/>
      <c r="G227" s="200" t="s">
        <v>626</v>
      </c>
      <c r="H227" s="248"/>
      <c r="I227" s="200"/>
      <c r="J227" s="199" t="s">
        <v>646</v>
      </c>
      <c r="K227" s="199"/>
      <c r="L227" s="192" t="s">
        <v>647</v>
      </c>
      <c r="M227" s="157">
        <v>0</v>
      </c>
      <c r="N227" s="157"/>
      <c r="O227" s="157"/>
      <c r="P227" s="157"/>
      <c r="Q227" s="157">
        <f t="shared" si="14"/>
        <v>0</v>
      </c>
      <c r="R227" s="157">
        <f t="shared" si="15"/>
        <v>0</v>
      </c>
      <c r="S227" s="157" t="e">
        <f t="shared" si="16"/>
        <v>#DIV/0!</v>
      </c>
    </row>
    <row r="228" spans="1:19" ht="12" hidden="1" customHeight="1" x14ac:dyDescent="0.2">
      <c r="A228" s="167"/>
      <c r="B228" s="167"/>
      <c r="C228" s="194"/>
      <c r="D228" s="167" t="s">
        <v>3</v>
      </c>
      <c r="E228" s="167"/>
      <c r="G228" s="200" t="s">
        <v>626</v>
      </c>
      <c r="H228" s="248"/>
      <c r="I228" s="200"/>
      <c r="J228" s="200" t="s">
        <v>648</v>
      </c>
      <c r="K228" s="200"/>
      <c r="L228" s="167" t="s">
        <v>649</v>
      </c>
      <c r="M228" s="157">
        <v>0</v>
      </c>
      <c r="N228" s="157"/>
      <c r="O228" s="157"/>
      <c r="P228" s="157"/>
      <c r="Q228" s="157">
        <f t="shared" si="14"/>
        <v>0</v>
      </c>
      <c r="R228" s="157">
        <f t="shared" si="15"/>
        <v>0</v>
      </c>
      <c r="S228" s="157" t="e">
        <f t="shared" si="16"/>
        <v>#DIV/0!</v>
      </c>
    </row>
    <row r="229" spans="1:19" ht="12" hidden="1" customHeight="1" x14ac:dyDescent="0.2">
      <c r="A229" s="167"/>
      <c r="B229" s="167"/>
      <c r="C229" s="194"/>
      <c r="D229" s="167"/>
      <c r="E229" s="167"/>
      <c r="G229" s="200" t="s">
        <v>626</v>
      </c>
      <c r="H229" s="248"/>
      <c r="I229" s="200"/>
      <c r="J229" s="200" t="s">
        <v>650</v>
      </c>
      <c r="K229" s="200"/>
      <c r="L229" s="167" t="s">
        <v>651</v>
      </c>
      <c r="M229" s="157">
        <v>0</v>
      </c>
      <c r="N229" s="157"/>
      <c r="O229" s="157"/>
      <c r="P229" s="157"/>
      <c r="Q229" s="157">
        <f t="shared" si="14"/>
        <v>0</v>
      </c>
      <c r="R229" s="157">
        <f t="shared" si="15"/>
        <v>0</v>
      </c>
      <c r="S229" s="157" t="e">
        <f t="shared" si="16"/>
        <v>#DIV/0!</v>
      </c>
    </row>
    <row r="230" spans="1:19" ht="12" hidden="1" customHeight="1" thickBot="1" x14ac:dyDescent="0.25">
      <c r="A230" s="204"/>
      <c r="B230" s="204"/>
      <c r="C230" s="207"/>
      <c r="D230" s="204"/>
      <c r="E230" s="204"/>
      <c r="F230" s="205"/>
      <c r="G230" s="206" t="s">
        <v>626</v>
      </c>
      <c r="H230" s="250"/>
      <c r="I230" s="206"/>
      <c r="J230" s="206" t="s">
        <v>652</v>
      </c>
      <c r="K230" s="206"/>
      <c r="L230" s="204" t="s">
        <v>653</v>
      </c>
      <c r="M230" s="157">
        <v>0</v>
      </c>
      <c r="N230" s="157"/>
      <c r="O230" s="157"/>
      <c r="P230" s="157"/>
      <c r="Q230" s="157">
        <f t="shared" si="14"/>
        <v>0</v>
      </c>
      <c r="R230" s="157">
        <f t="shared" si="15"/>
        <v>0</v>
      </c>
      <c r="S230" s="157" t="e">
        <f t="shared" si="16"/>
        <v>#DIV/0!</v>
      </c>
    </row>
    <row r="231" spans="1:19" ht="12" hidden="1" customHeight="1" x14ac:dyDescent="0.2">
      <c r="A231" s="167"/>
      <c r="B231" s="167"/>
      <c r="C231" s="194"/>
      <c r="D231" s="167"/>
      <c r="E231" s="167"/>
      <c r="F231" s="168"/>
      <c r="G231" s="200"/>
      <c r="H231" s="248"/>
      <c r="I231" s="200"/>
      <c r="J231" s="200"/>
      <c r="K231" s="200"/>
      <c r="L231" s="167"/>
      <c r="M231" s="157">
        <v>0</v>
      </c>
      <c r="N231" s="157"/>
      <c r="O231" s="157"/>
      <c r="P231" s="157"/>
      <c r="Q231" s="157">
        <f t="shared" si="14"/>
        <v>0</v>
      </c>
      <c r="R231" s="157">
        <f t="shared" si="15"/>
        <v>0</v>
      </c>
      <c r="S231" s="157" t="e">
        <f t="shared" si="16"/>
        <v>#DIV/0!</v>
      </c>
    </row>
    <row r="232" spans="1:19" ht="12" hidden="1" customHeight="1" x14ac:dyDescent="0.2">
      <c r="A232" s="167"/>
      <c r="B232" s="167"/>
      <c r="C232" s="194"/>
      <c r="D232" s="167"/>
      <c r="E232" s="167"/>
      <c r="G232" s="200" t="s">
        <v>626</v>
      </c>
      <c r="H232" s="248"/>
      <c r="I232" s="200"/>
      <c r="J232" s="200" t="s">
        <v>654</v>
      </c>
      <c r="K232" s="200"/>
      <c r="L232" s="167" t="s">
        <v>655</v>
      </c>
      <c r="M232" s="157">
        <v>0</v>
      </c>
      <c r="N232" s="157"/>
      <c r="O232" s="157"/>
      <c r="P232" s="157"/>
      <c r="Q232" s="157">
        <f t="shared" si="14"/>
        <v>0</v>
      </c>
      <c r="R232" s="157">
        <f t="shared" si="15"/>
        <v>0</v>
      </c>
      <c r="S232" s="157" t="e">
        <f t="shared" si="16"/>
        <v>#DIV/0!</v>
      </c>
    </row>
    <row r="233" spans="1:19" ht="12" hidden="1" customHeight="1" x14ac:dyDescent="0.2">
      <c r="A233" s="167"/>
      <c r="B233" s="167"/>
      <c r="C233" s="194"/>
      <c r="D233" s="167"/>
      <c r="E233" s="167"/>
      <c r="G233" s="200" t="s">
        <v>626</v>
      </c>
      <c r="H233" s="248"/>
      <c r="I233" s="200"/>
      <c r="J233" s="199" t="s">
        <v>656</v>
      </c>
      <c r="K233" s="199"/>
      <c r="L233" s="192" t="s">
        <v>657</v>
      </c>
      <c r="M233" s="157">
        <v>0</v>
      </c>
      <c r="N233" s="157"/>
      <c r="O233" s="157"/>
      <c r="P233" s="157"/>
      <c r="Q233" s="157">
        <f t="shared" si="14"/>
        <v>0</v>
      </c>
      <c r="R233" s="157">
        <f t="shared" si="15"/>
        <v>0</v>
      </c>
      <c r="S233" s="157" t="e">
        <f t="shared" si="16"/>
        <v>#DIV/0!</v>
      </c>
    </row>
    <row r="234" spans="1:19" ht="12" hidden="1" customHeight="1" x14ac:dyDescent="0.2">
      <c r="A234" s="167"/>
      <c r="B234" s="167"/>
      <c r="C234" s="194"/>
      <c r="D234" s="167" t="s">
        <v>3</v>
      </c>
      <c r="E234" s="167"/>
      <c r="G234" s="200" t="s">
        <v>626</v>
      </c>
      <c r="H234" s="248"/>
      <c r="I234" s="200"/>
      <c r="J234" s="200" t="s">
        <v>658</v>
      </c>
      <c r="K234" s="200"/>
      <c r="L234" s="167" t="s">
        <v>659</v>
      </c>
      <c r="M234" s="157">
        <v>0</v>
      </c>
      <c r="N234" s="157"/>
      <c r="O234" s="157"/>
      <c r="P234" s="157"/>
      <c r="Q234" s="157">
        <f t="shared" si="14"/>
        <v>0</v>
      </c>
      <c r="R234" s="157">
        <f t="shared" si="15"/>
        <v>0</v>
      </c>
      <c r="S234" s="157" t="e">
        <f t="shared" si="16"/>
        <v>#DIV/0!</v>
      </c>
    </row>
    <row r="235" spans="1:19" ht="12" hidden="1" customHeight="1" x14ac:dyDescent="0.2">
      <c r="A235" s="167"/>
      <c r="B235" s="167"/>
      <c r="C235" s="194"/>
      <c r="D235" s="167"/>
      <c r="E235" s="167"/>
      <c r="G235" s="200" t="s">
        <v>626</v>
      </c>
      <c r="H235" s="248"/>
      <c r="I235" s="200"/>
      <c r="J235" s="199" t="s">
        <v>233</v>
      </c>
      <c r="K235" s="199"/>
      <c r="L235" s="192" t="s">
        <v>660</v>
      </c>
      <c r="M235" s="193">
        <f>+M236</f>
        <v>0</v>
      </c>
      <c r="N235" s="193">
        <f>+N236</f>
        <v>0</v>
      </c>
      <c r="O235" s="193">
        <f>+O236</f>
        <v>0</v>
      </c>
      <c r="P235" s="193">
        <f>+P236</f>
        <v>0</v>
      </c>
      <c r="Q235" s="193">
        <f t="shared" si="14"/>
        <v>0</v>
      </c>
      <c r="R235" s="193">
        <f t="shared" si="15"/>
        <v>0</v>
      </c>
      <c r="S235" s="193" t="e">
        <f t="shared" si="16"/>
        <v>#DIV/0!</v>
      </c>
    </row>
    <row r="236" spans="1:19" ht="12" hidden="1" customHeight="1" x14ac:dyDescent="0.2">
      <c r="A236" s="167"/>
      <c r="B236" s="167"/>
      <c r="C236" s="194"/>
      <c r="D236" s="167"/>
      <c r="E236" s="167"/>
      <c r="G236" s="200" t="s">
        <v>626</v>
      </c>
      <c r="H236" s="248"/>
      <c r="I236" s="200"/>
      <c r="J236" s="200" t="s">
        <v>234</v>
      </c>
      <c r="K236" s="200"/>
      <c r="L236" s="170" t="s">
        <v>236</v>
      </c>
      <c r="M236" s="157">
        <v>0</v>
      </c>
      <c r="N236" s="157">
        <v>0</v>
      </c>
      <c r="O236" s="157"/>
      <c r="P236" s="157"/>
      <c r="Q236" s="157">
        <f t="shared" si="14"/>
        <v>0</v>
      </c>
      <c r="R236" s="157">
        <f t="shared" si="15"/>
        <v>0</v>
      </c>
      <c r="S236" s="157" t="e">
        <f t="shared" si="16"/>
        <v>#DIV/0!</v>
      </c>
    </row>
    <row r="237" spans="1:19" ht="12" hidden="1" customHeight="1" x14ac:dyDescent="0.2">
      <c r="A237" s="167"/>
      <c r="B237" s="167"/>
      <c r="C237" s="194"/>
      <c r="D237" s="167"/>
      <c r="E237" s="167"/>
      <c r="G237" s="200" t="s">
        <v>626</v>
      </c>
      <c r="H237" s="248"/>
      <c r="I237" s="200"/>
      <c r="J237" s="200" t="s">
        <v>661</v>
      </c>
      <c r="K237" s="200"/>
      <c r="L237" s="170" t="s">
        <v>662</v>
      </c>
      <c r="M237" s="157">
        <v>0</v>
      </c>
      <c r="N237" s="157"/>
      <c r="O237" s="157"/>
      <c r="P237" s="157"/>
      <c r="Q237" s="157">
        <f t="shared" si="14"/>
        <v>0</v>
      </c>
      <c r="R237" s="157">
        <f t="shared" si="15"/>
        <v>0</v>
      </c>
      <c r="S237" s="157" t="e">
        <f t="shared" si="16"/>
        <v>#DIV/0!</v>
      </c>
    </row>
    <row r="238" spans="1:19" ht="12" customHeight="1" x14ac:dyDescent="0.2">
      <c r="A238" s="167"/>
      <c r="B238" s="167"/>
      <c r="C238" s="194"/>
      <c r="D238" s="167"/>
      <c r="E238" s="167"/>
      <c r="G238" s="200"/>
      <c r="H238" s="248"/>
      <c r="I238" s="200"/>
      <c r="J238" s="200"/>
      <c r="K238" s="200"/>
      <c r="L238" s="167"/>
      <c r="N238" s="157"/>
      <c r="O238" s="157"/>
      <c r="P238" s="157"/>
      <c r="Q238" s="157"/>
      <c r="R238" s="157"/>
      <c r="S238" s="157"/>
    </row>
    <row r="239" spans="1:19" s="190" customFormat="1" ht="12" customHeight="1" x14ac:dyDescent="0.2">
      <c r="A239" s="187"/>
      <c r="B239" s="187"/>
      <c r="C239" s="188" t="s">
        <v>663</v>
      </c>
      <c r="D239" s="187" t="s">
        <v>664</v>
      </c>
      <c r="E239" s="188"/>
      <c r="F239" s="197" t="s">
        <v>3</v>
      </c>
      <c r="G239" s="214" t="s">
        <v>663</v>
      </c>
      <c r="H239" s="252">
        <f>+O239</f>
        <v>915457.14</v>
      </c>
      <c r="I239" s="187"/>
      <c r="J239" s="187" t="s">
        <v>207</v>
      </c>
      <c r="K239" s="187"/>
      <c r="L239" s="187" t="s">
        <v>208</v>
      </c>
      <c r="M239" s="197">
        <f>+M240+M241</f>
        <v>1000000</v>
      </c>
      <c r="N239" s="197">
        <f>+N240+N241</f>
        <v>0</v>
      </c>
      <c r="O239" s="197">
        <f>+O240+O241</f>
        <v>915457.14</v>
      </c>
      <c r="P239" s="197">
        <f>+P240+P241</f>
        <v>0</v>
      </c>
      <c r="Q239" s="197">
        <f t="shared" si="14"/>
        <v>915457.14</v>
      </c>
      <c r="R239" s="197">
        <f t="shared" si="15"/>
        <v>84542.859999999986</v>
      </c>
      <c r="S239" s="197">
        <f t="shared" si="16"/>
        <v>91.545714000000004</v>
      </c>
    </row>
    <row r="240" spans="1:19" ht="12" hidden="1" customHeight="1" x14ac:dyDescent="0.2">
      <c r="A240" s="167"/>
      <c r="B240" s="167"/>
      <c r="C240" s="167"/>
      <c r="D240" s="167" t="s">
        <v>3</v>
      </c>
      <c r="E240" s="167"/>
      <c r="G240" s="200" t="s">
        <v>663</v>
      </c>
      <c r="H240" s="248"/>
      <c r="I240" s="200"/>
      <c r="J240" s="200" t="s">
        <v>209</v>
      </c>
      <c r="K240" s="200"/>
      <c r="L240" s="167" t="s">
        <v>665</v>
      </c>
      <c r="M240" s="157">
        <v>0</v>
      </c>
      <c r="N240" s="157"/>
      <c r="O240" s="157"/>
      <c r="P240" s="157"/>
      <c r="Q240" s="157">
        <f t="shared" si="14"/>
        <v>0</v>
      </c>
      <c r="R240" s="157">
        <f t="shared" si="15"/>
        <v>0</v>
      </c>
      <c r="S240" s="157" t="e">
        <f t="shared" si="16"/>
        <v>#DIV/0!</v>
      </c>
    </row>
    <row r="241" spans="1:19" ht="13.5" customHeight="1" x14ac:dyDescent="0.2">
      <c r="A241" s="167"/>
      <c r="B241" s="167"/>
      <c r="C241" s="167"/>
      <c r="D241" s="167" t="s">
        <v>3</v>
      </c>
      <c r="E241" s="167"/>
      <c r="G241" s="200" t="s">
        <v>663</v>
      </c>
      <c r="H241" s="248"/>
      <c r="I241" s="200"/>
      <c r="J241" s="200" t="s">
        <v>219</v>
      </c>
      <c r="K241" s="200"/>
      <c r="L241" s="167" t="s">
        <v>666</v>
      </c>
      <c r="M241" s="157">
        <f>+'PROGRAMA 04'!F207</f>
        <v>1000000</v>
      </c>
      <c r="N241" s="157">
        <f>+'PROGRAMA 04'!G207</f>
        <v>0</v>
      </c>
      <c r="O241" s="157">
        <f>+'PROGRAMA 04'!H207</f>
        <v>915457.14</v>
      </c>
      <c r="P241" s="157">
        <f>+'PROGRAMA 04'!I207</f>
        <v>0</v>
      </c>
      <c r="Q241" s="157">
        <f>+'PROGRAMA 04'!J207</f>
        <v>915457.14</v>
      </c>
      <c r="R241" s="157">
        <f t="shared" si="15"/>
        <v>84542.859999999986</v>
      </c>
      <c r="S241" s="157">
        <f t="shared" si="16"/>
        <v>91.545714000000004</v>
      </c>
    </row>
    <row r="242" spans="1:19" ht="12" customHeight="1" x14ac:dyDescent="0.2">
      <c r="A242" s="167"/>
      <c r="B242" s="167"/>
      <c r="C242" s="167"/>
      <c r="D242" s="167"/>
      <c r="E242" s="167"/>
      <c r="G242" s="200"/>
      <c r="H242" s="248"/>
      <c r="I242" s="200"/>
      <c r="J242" s="200"/>
      <c r="K242" s="200"/>
      <c r="L242" s="167"/>
      <c r="N242" s="157"/>
      <c r="O242" s="157"/>
      <c r="P242" s="157"/>
      <c r="Q242" s="157"/>
      <c r="R242" s="157"/>
      <c r="S242" s="157"/>
    </row>
    <row r="243" spans="1:19" s="216" customFormat="1" ht="20.100000000000001" customHeight="1" x14ac:dyDescent="0.3">
      <c r="A243" s="215" t="s">
        <v>667</v>
      </c>
      <c r="B243" s="331" t="s">
        <v>668</v>
      </c>
      <c r="C243" s="331"/>
      <c r="D243" s="171"/>
      <c r="E243" s="171"/>
      <c r="F243" s="172" t="s">
        <v>3</v>
      </c>
      <c r="G243" s="171">
        <v>2</v>
      </c>
      <c r="H243" s="172">
        <f>+H256</f>
        <v>10704895.719999999</v>
      </c>
      <c r="I243" s="171"/>
      <c r="J243" s="171">
        <v>5</v>
      </c>
      <c r="K243" s="173"/>
      <c r="L243" s="171" t="s">
        <v>173</v>
      </c>
      <c r="M243" s="174">
        <f>+M256</f>
        <v>37107004</v>
      </c>
      <c r="N243" s="174">
        <f>+N256</f>
        <v>5166205.3100000005</v>
      </c>
      <c r="O243" s="174">
        <f>+O256</f>
        <v>10704895.719999999</v>
      </c>
      <c r="P243" s="174">
        <f>+P256</f>
        <v>0</v>
      </c>
      <c r="Q243" s="174">
        <f t="shared" si="14"/>
        <v>15871101.029999999</v>
      </c>
      <c r="R243" s="174">
        <f t="shared" si="15"/>
        <v>21235902.969999999</v>
      </c>
      <c r="S243" s="174">
        <f t="shared" si="16"/>
        <v>42.771173415132083</v>
      </c>
    </row>
    <row r="244" spans="1:19" ht="12" hidden="1" customHeight="1" x14ac:dyDescent="0.2">
      <c r="A244" s="167"/>
      <c r="B244" s="167"/>
      <c r="C244" s="167"/>
      <c r="D244" s="167"/>
      <c r="E244" s="167"/>
      <c r="G244" s="170"/>
      <c r="H244" s="225"/>
      <c r="I244" s="170"/>
      <c r="J244" s="200"/>
      <c r="K244" s="200"/>
      <c r="L244" s="167"/>
      <c r="M244" s="157">
        <v>0</v>
      </c>
      <c r="N244" s="157"/>
      <c r="O244" s="157"/>
      <c r="P244" s="157"/>
      <c r="Q244" s="157">
        <f t="shared" si="14"/>
        <v>0</v>
      </c>
      <c r="R244" s="157">
        <f t="shared" si="15"/>
        <v>0</v>
      </c>
      <c r="S244" s="157" t="e">
        <f t="shared" si="16"/>
        <v>#DIV/0!</v>
      </c>
    </row>
    <row r="245" spans="1:19" s="190" customFormat="1" ht="12" hidden="1" customHeight="1" x14ac:dyDescent="0.2">
      <c r="A245" s="211"/>
      <c r="B245" s="211" t="s">
        <v>669</v>
      </c>
      <c r="C245" s="211" t="s">
        <v>670</v>
      </c>
      <c r="D245" s="217"/>
      <c r="E245" s="211"/>
      <c r="F245" s="213" t="e">
        <f>+#REF!</f>
        <v>#REF!</v>
      </c>
      <c r="G245" s="211" t="s">
        <v>3</v>
      </c>
      <c r="H245" s="251"/>
      <c r="I245" s="211"/>
      <c r="J245" s="211" t="s">
        <v>189</v>
      </c>
      <c r="K245" s="211"/>
      <c r="L245" s="211" t="s">
        <v>190</v>
      </c>
      <c r="M245" s="213">
        <v>0</v>
      </c>
      <c r="N245" s="213"/>
      <c r="O245" s="213"/>
      <c r="P245" s="213"/>
      <c r="Q245" s="213">
        <f t="shared" si="14"/>
        <v>0</v>
      </c>
      <c r="R245" s="213">
        <f t="shared" si="15"/>
        <v>0</v>
      </c>
      <c r="S245" s="213" t="e">
        <f t="shared" si="16"/>
        <v>#DIV/0!</v>
      </c>
    </row>
    <row r="246" spans="1:19" ht="12" hidden="1" customHeight="1" x14ac:dyDescent="0.2">
      <c r="A246" s="167"/>
      <c r="B246" s="195"/>
      <c r="C246" s="201"/>
      <c r="D246" s="167"/>
      <c r="E246" s="167"/>
      <c r="G246" s="199"/>
      <c r="H246" s="247"/>
      <c r="I246" s="199"/>
      <c r="J246" s="199"/>
      <c r="K246" s="199"/>
      <c r="L246" s="192"/>
      <c r="M246" s="157">
        <v>0</v>
      </c>
      <c r="N246" s="157"/>
      <c r="O246" s="157"/>
      <c r="P246" s="157"/>
      <c r="Q246" s="157">
        <f t="shared" si="14"/>
        <v>0</v>
      </c>
      <c r="R246" s="157">
        <f t="shared" si="15"/>
        <v>0</v>
      </c>
      <c r="S246" s="157" t="e">
        <f t="shared" si="16"/>
        <v>#DIV/0!</v>
      </c>
    </row>
    <row r="247" spans="1:19" ht="12" hidden="1" customHeight="1" x14ac:dyDescent="0.2">
      <c r="A247" s="167"/>
      <c r="B247" s="155"/>
      <c r="C247" s="194" t="s">
        <v>671</v>
      </c>
      <c r="D247" s="167" t="s">
        <v>672</v>
      </c>
      <c r="E247" s="167"/>
      <c r="G247" s="194" t="s">
        <v>671</v>
      </c>
      <c r="H247" s="245"/>
      <c r="I247" s="194"/>
      <c r="J247" s="200" t="s">
        <v>191</v>
      </c>
      <c r="K247" s="200"/>
      <c r="L247" s="167" t="s">
        <v>192</v>
      </c>
      <c r="M247" s="157">
        <v>0</v>
      </c>
      <c r="N247" s="157"/>
      <c r="O247" s="157"/>
      <c r="P247" s="157"/>
      <c r="Q247" s="157">
        <f t="shared" si="14"/>
        <v>0</v>
      </c>
      <c r="R247" s="157">
        <f t="shared" si="15"/>
        <v>0</v>
      </c>
      <c r="S247" s="157" t="e">
        <f t="shared" si="16"/>
        <v>#DIV/0!</v>
      </c>
    </row>
    <row r="248" spans="1:19" ht="12" hidden="1" customHeight="1" x14ac:dyDescent="0.2">
      <c r="A248" s="167"/>
      <c r="B248" s="155"/>
      <c r="C248" s="194" t="s">
        <v>673</v>
      </c>
      <c r="D248" s="167" t="s">
        <v>674</v>
      </c>
      <c r="E248" s="167"/>
      <c r="G248" s="194" t="s">
        <v>673</v>
      </c>
      <c r="H248" s="245"/>
      <c r="I248" s="194"/>
      <c r="J248" s="200" t="s">
        <v>675</v>
      </c>
      <c r="K248" s="200"/>
      <c r="L248" s="167" t="s">
        <v>676</v>
      </c>
      <c r="M248" s="157">
        <v>0</v>
      </c>
      <c r="N248" s="157"/>
      <c r="O248" s="157"/>
      <c r="P248" s="157"/>
      <c r="Q248" s="157">
        <f t="shared" si="14"/>
        <v>0</v>
      </c>
      <c r="R248" s="157">
        <f t="shared" si="15"/>
        <v>0</v>
      </c>
      <c r="S248" s="157" t="e">
        <f t="shared" si="16"/>
        <v>#DIV/0!</v>
      </c>
    </row>
    <row r="249" spans="1:19" ht="12" hidden="1" customHeight="1" x14ac:dyDescent="0.2">
      <c r="A249" s="167"/>
      <c r="B249" s="155"/>
      <c r="C249" s="167"/>
      <c r="D249" s="167"/>
      <c r="E249" s="167"/>
      <c r="G249" s="194" t="s">
        <v>673</v>
      </c>
      <c r="H249" s="245"/>
      <c r="I249" s="194"/>
      <c r="J249" s="200" t="s">
        <v>677</v>
      </c>
      <c r="K249" s="200"/>
      <c r="L249" s="167" t="s">
        <v>678</v>
      </c>
      <c r="M249" s="157">
        <v>0</v>
      </c>
      <c r="N249" s="157"/>
      <c r="O249" s="157"/>
      <c r="P249" s="157"/>
      <c r="Q249" s="157">
        <f t="shared" si="14"/>
        <v>0</v>
      </c>
      <c r="R249" s="157">
        <f t="shared" si="15"/>
        <v>0</v>
      </c>
      <c r="S249" s="157" t="e">
        <f t="shared" si="16"/>
        <v>#DIV/0!</v>
      </c>
    </row>
    <row r="250" spans="1:19" ht="12" hidden="1" customHeight="1" x14ac:dyDescent="0.2">
      <c r="A250" s="167"/>
      <c r="B250" s="167"/>
      <c r="C250" s="167"/>
      <c r="D250" s="167"/>
      <c r="E250" s="167"/>
      <c r="G250" s="194" t="s">
        <v>673</v>
      </c>
      <c r="H250" s="245"/>
      <c r="I250" s="194"/>
      <c r="J250" s="200" t="s">
        <v>679</v>
      </c>
      <c r="K250" s="200"/>
      <c r="L250" s="167" t="s">
        <v>680</v>
      </c>
      <c r="M250" s="157">
        <v>0</v>
      </c>
      <c r="N250" s="157"/>
      <c r="O250" s="157"/>
      <c r="P250" s="157"/>
      <c r="Q250" s="157">
        <f t="shared" si="14"/>
        <v>0</v>
      </c>
      <c r="R250" s="157">
        <f t="shared" si="15"/>
        <v>0</v>
      </c>
      <c r="S250" s="157" t="e">
        <f t="shared" si="16"/>
        <v>#DIV/0!</v>
      </c>
    </row>
    <row r="251" spans="1:19" ht="12" hidden="1" customHeight="1" x14ac:dyDescent="0.2">
      <c r="A251" s="167"/>
      <c r="B251" s="167"/>
      <c r="C251" s="167"/>
      <c r="D251" s="167"/>
      <c r="E251" s="167"/>
      <c r="G251" s="194" t="s">
        <v>673</v>
      </c>
      <c r="H251" s="245"/>
      <c r="I251" s="194"/>
      <c r="J251" s="200" t="s">
        <v>681</v>
      </c>
      <c r="K251" s="200"/>
      <c r="L251" s="167" t="s">
        <v>682</v>
      </c>
      <c r="M251" s="157">
        <v>0</v>
      </c>
      <c r="N251" s="157"/>
      <c r="O251" s="157"/>
      <c r="P251" s="157"/>
      <c r="Q251" s="157">
        <f t="shared" si="14"/>
        <v>0</v>
      </c>
      <c r="R251" s="157">
        <f t="shared" si="15"/>
        <v>0</v>
      </c>
      <c r="S251" s="157" t="e">
        <f t="shared" si="16"/>
        <v>#DIV/0!</v>
      </c>
    </row>
    <row r="252" spans="1:19" ht="12" hidden="1" customHeight="1" x14ac:dyDescent="0.2">
      <c r="A252" s="167"/>
      <c r="B252" s="167"/>
      <c r="C252" s="194" t="s">
        <v>683</v>
      </c>
      <c r="D252" s="167" t="s">
        <v>684</v>
      </c>
      <c r="E252" s="167"/>
      <c r="G252" s="194" t="s">
        <v>683</v>
      </c>
      <c r="H252" s="245"/>
      <c r="I252" s="194"/>
      <c r="J252" s="200" t="s">
        <v>685</v>
      </c>
      <c r="K252" s="200"/>
      <c r="L252" s="167" t="s">
        <v>684</v>
      </c>
      <c r="M252" s="157">
        <v>0</v>
      </c>
      <c r="N252" s="157"/>
      <c r="O252" s="157"/>
      <c r="P252" s="157"/>
      <c r="Q252" s="157">
        <f t="shared" si="14"/>
        <v>0</v>
      </c>
      <c r="R252" s="157">
        <f t="shared" si="15"/>
        <v>0</v>
      </c>
      <c r="S252" s="157" t="e">
        <f t="shared" si="16"/>
        <v>#DIV/0!</v>
      </c>
    </row>
    <row r="253" spans="1:19" ht="12" hidden="1" customHeight="1" x14ac:dyDescent="0.2">
      <c r="A253" s="167"/>
      <c r="B253" s="167"/>
      <c r="C253" s="194" t="s">
        <v>686</v>
      </c>
      <c r="D253" s="167" t="s">
        <v>194</v>
      </c>
      <c r="E253" s="167"/>
      <c r="G253" s="194" t="s">
        <v>686</v>
      </c>
      <c r="H253" s="245"/>
      <c r="I253" s="194"/>
      <c r="J253" s="200" t="s">
        <v>193</v>
      </c>
      <c r="K253" s="200"/>
      <c r="L253" s="167" t="s">
        <v>194</v>
      </c>
      <c r="M253" s="157">
        <v>0</v>
      </c>
      <c r="N253" s="157"/>
      <c r="O253" s="157"/>
      <c r="P253" s="157"/>
      <c r="Q253" s="157">
        <f t="shared" si="14"/>
        <v>0</v>
      </c>
      <c r="R253" s="157">
        <f t="shared" si="15"/>
        <v>0</v>
      </c>
      <c r="S253" s="157" t="e">
        <f t="shared" si="16"/>
        <v>#DIV/0!</v>
      </c>
    </row>
    <row r="254" spans="1:19" ht="12" hidden="1" customHeight="1" x14ac:dyDescent="0.2">
      <c r="A254" s="167"/>
      <c r="B254" s="167"/>
      <c r="C254" s="194" t="s">
        <v>687</v>
      </c>
      <c r="D254" s="167" t="s">
        <v>688</v>
      </c>
      <c r="E254" s="167"/>
      <c r="G254" s="218" t="s">
        <v>687</v>
      </c>
      <c r="H254" s="255"/>
      <c r="I254" s="218"/>
      <c r="J254" s="218" t="s">
        <v>195</v>
      </c>
      <c r="K254" s="218"/>
      <c r="L254" s="219" t="s">
        <v>689</v>
      </c>
      <c r="M254" s="220">
        <v>0</v>
      </c>
      <c r="N254" s="220"/>
      <c r="O254" s="220"/>
      <c r="P254" s="220"/>
      <c r="Q254" s="220">
        <f t="shared" si="14"/>
        <v>0</v>
      </c>
      <c r="R254" s="220">
        <f t="shared" si="15"/>
        <v>0</v>
      </c>
      <c r="S254" s="220" t="e">
        <f t="shared" si="16"/>
        <v>#DIV/0!</v>
      </c>
    </row>
    <row r="255" spans="1:19" ht="12" customHeight="1" x14ac:dyDescent="0.2">
      <c r="A255" s="167"/>
      <c r="B255" s="167"/>
      <c r="C255" s="194"/>
      <c r="D255" s="167"/>
      <c r="E255" s="167"/>
      <c r="G255" s="194"/>
      <c r="H255" s="245"/>
      <c r="I255" s="194"/>
      <c r="J255" s="200"/>
      <c r="K255" s="200"/>
      <c r="L255" s="167"/>
      <c r="N255" s="157"/>
      <c r="O255" s="157"/>
      <c r="P255" s="157"/>
      <c r="Q255" s="157"/>
      <c r="R255" s="157"/>
      <c r="S255" s="157"/>
    </row>
    <row r="256" spans="1:19" s="190" customFormat="1" ht="12" customHeight="1" x14ac:dyDescent="0.2">
      <c r="A256" s="187"/>
      <c r="B256" s="188" t="s">
        <v>690</v>
      </c>
      <c r="C256" s="187" t="s">
        <v>691</v>
      </c>
      <c r="D256" s="187"/>
      <c r="E256" s="188"/>
      <c r="F256" s="197" t="s">
        <v>3</v>
      </c>
      <c r="G256" s="198" t="s">
        <v>3</v>
      </c>
      <c r="H256" s="189">
        <f>+H258+H277</f>
        <v>10704895.719999999</v>
      </c>
      <c r="I256" s="187"/>
      <c r="J256" s="187"/>
      <c r="K256" s="187"/>
      <c r="L256" s="187"/>
      <c r="M256" s="197">
        <f t="shared" ref="M256:R256" si="17">+M258+M276</f>
        <v>37107004</v>
      </c>
      <c r="N256" s="197">
        <f t="shared" si="17"/>
        <v>5166205.3100000005</v>
      </c>
      <c r="O256" s="197">
        <f t="shared" si="17"/>
        <v>10704895.719999999</v>
      </c>
      <c r="P256" s="197">
        <f t="shared" si="17"/>
        <v>0</v>
      </c>
      <c r="Q256" s="197">
        <f t="shared" si="17"/>
        <v>15871101.029999999</v>
      </c>
      <c r="R256" s="197">
        <f t="shared" si="17"/>
        <v>21235902.969999999</v>
      </c>
      <c r="S256" s="197">
        <f t="shared" si="16"/>
        <v>42.771173415132083</v>
      </c>
    </row>
    <row r="257" spans="1:19" ht="12" customHeight="1" x14ac:dyDescent="0.2">
      <c r="A257" s="167"/>
      <c r="B257" s="195"/>
      <c r="C257" s="201"/>
      <c r="D257" s="167"/>
      <c r="E257" s="167"/>
      <c r="G257" s="200"/>
      <c r="H257" s="248"/>
      <c r="I257" s="200"/>
      <c r="J257" s="170"/>
      <c r="K257" s="170"/>
      <c r="L257" s="167"/>
      <c r="N257" s="157"/>
      <c r="O257" s="157"/>
      <c r="P257" s="157"/>
      <c r="Q257" s="157"/>
      <c r="R257" s="157"/>
      <c r="S257" s="157"/>
    </row>
    <row r="258" spans="1:19" s="190" customFormat="1" ht="12" customHeight="1" x14ac:dyDescent="0.2">
      <c r="A258" s="187"/>
      <c r="B258" s="187"/>
      <c r="C258" s="188" t="s">
        <v>692</v>
      </c>
      <c r="D258" s="187" t="s">
        <v>693</v>
      </c>
      <c r="E258" s="188"/>
      <c r="F258" s="197"/>
      <c r="G258" s="221" t="s">
        <v>692</v>
      </c>
      <c r="H258" s="256">
        <f>+O258</f>
        <v>189253.35</v>
      </c>
      <c r="I258" s="187"/>
      <c r="J258" s="187" t="s">
        <v>174</v>
      </c>
      <c r="K258" s="187"/>
      <c r="L258" s="187" t="s">
        <v>175</v>
      </c>
      <c r="M258" s="197">
        <f>SUM(M259:M266)</f>
        <v>5940000</v>
      </c>
      <c r="N258" s="197">
        <f>SUM(N259:N266)</f>
        <v>0</v>
      </c>
      <c r="O258" s="197">
        <f>SUM(O259:O266)</f>
        <v>189253.35</v>
      </c>
      <c r="P258" s="197">
        <f>SUM(P259:P266)</f>
        <v>0</v>
      </c>
      <c r="Q258" s="197">
        <f t="shared" si="14"/>
        <v>189253.35</v>
      </c>
      <c r="R258" s="197">
        <f t="shared" si="15"/>
        <v>5750746.6500000004</v>
      </c>
      <c r="S258" s="197">
        <f t="shared" si="16"/>
        <v>3.1860833333333329</v>
      </c>
    </row>
    <row r="259" spans="1:19" ht="12" hidden="1" customHeight="1" x14ac:dyDescent="0.2">
      <c r="A259" s="167"/>
      <c r="B259" s="167"/>
      <c r="C259" s="194"/>
      <c r="D259" s="167"/>
      <c r="E259" s="167"/>
      <c r="G259" s="200" t="s">
        <v>692</v>
      </c>
      <c r="H259" s="248"/>
      <c r="I259" s="200"/>
      <c r="J259" s="200" t="s">
        <v>286</v>
      </c>
      <c r="K259" s="200"/>
      <c r="L259" s="167" t="s">
        <v>694</v>
      </c>
      <c r="M259" s="157">
        <v>0</v>
      </c>
      <c r="N259" s="157"/>
      <c r="O259" s="157"/>
      <c r="P259" s="157"/>
      <c r="Q259" s="157">
        <f t="shared" si="14"/>
        <v>0</v>
      </c>
      <c r="R259" s="157">
        <f t="shared" si="15"/>
        <v>0</v>
      </c>
      <c r="S259" s="157" t="e">
        <f t="shared" si="16"/>
        <v>#DIV/0!</v>
      </c>
    </row>
    <row r="260" spans="1:19" ht="12" hidden="1" customHeight="1" x14ac:dyDescent="0.2">
      <c r="A260" s="167"/>
      <c r="B260" s="167"/>
      <c r="C260" s="194"/>
      <c r="D260" s="167"/>
      <c r="E260" s="167"/>
      <c r="G260" s="200" t="s">
        <v>692</v>
      </c>
      <c r="H260" s="248"/>
      <c r="I260" s="200"/>
      <c r="J260" s="200" t="s">
        <v>176</v>
      </c>
      <c r="K260" s="200"/>
      <c r="L260" s="167" t="s">
        <v>695</v>
      </c>
      <c r="M260" s="157">
        <v>0</v>
      </c>
      <c r="N260" s="157"/>
      <c r="O260" s="157"/>
      <c r="P260" s="157"/>
      <c r="Q260" s="157">
        <f t="shared" si="14"/>
        <v>0</v>
      </c>
      <c r="R260" s="157">
        <f t="shared" si="15"/>
        <v>0</v>
      </c>
      <c r="S260" s="157" t="e">
        <f t="shared" si="16"/>
        <v>#DIV/0!</v>
      </c>
    </row>
    <row r="261" spans="1:19" x14ac:dyDescent="0.2">
      <c r="A261" s="167"/>
      <c r="B261" s="167"/>
      <c r="C261" s="194"/>
      <c r="D261" s="167"/>
      <c r="E261" s="167"/>
      <c r="G261" s="200" t="s">
        <v>692</v>
      </c>
      <c r="H261" s="248"/>
      <c r="I261" s="200"/>
      <c r="J261" s="200" t="s">
        <v>178</v>
      </c>
      <c r="K261" s="200"/>
      <c r="L261" s="167" t="s">
        <v>696</v>
      </c>
      <c r="M261" s="157">
        <f>+'PROGRAMA 04'!F171</f>
        <v>280000</v>
      </c>
      <c r="N261" s="157">
        <f>+'PROGRAMA 04'!G171</f>
        <v>0</v>
      </c>
      <c r="O261" s="157">
        <f>+'PROGRAMA 04'!H171</f>
        <v>189253.35</v>
      </c>
      <c r="P261" s="157">
        <f>+'PROGRAMA 04'!I171</f>
        <v>0</v>
      </c>
      <c r="Q261" s="157">
        <f>+'PROGRAMA 04'!J171</f>
        <v>189253.35</v>
      </c>
      <c r="R261" s="157">
        <f t="shared" si="15"/>
        <v>90746.65</v>
      </c>
      <c r="S261" s="157">
        <f t="shared" si="16"/>
        <v>67.590482142857141</v>
      </c>
    </row>
    <row r="262" spans="1:19" ht="12" hidden="1" customHeight="1" x14ac:dyDescent="0.2">
      <c r="A262" s="167"/>
      <c r="B262" s="167"/>
      <c r="C262" s="194"/>
      <c r="D262" s="167"/>
      <c r="E262" s="167"/>
      <c r="G262" s="200" t="s">
        <v>692</v>
      </c>
      <c r="H262" s="248"/>
      <c r="I262" s="200"/>
      <c r="J262" s="200" t="s">
        <v>180</v>
      </c>
      <c r="K262" s="200"/>
      <c r="L262" s="167" t="s">
        <v>697</v>
      </c>
      <c r="M262" s="157">
        <v>0</v>
      </c>
      <c r="N262" s="157">
        <v>0</v>
      </c>
      <c r="O262" s="157">
        <v>0</v>
      </c>
      <c r="P262" s="157">
        <v>0</v>
      </c>
      <c r="Q262" s="157">
        <f t="shared" si="14"/>
        <v>0</v>
      </c>
      <c r="R262" s="157">
        <f t="shared" si="15"/>
        <v>0</v>
      </c>
      <c r="S262" s="157" t="e">
        <f t="shared" si="16"/>
        <v>#DIV/0!</v>
      </c>
    </row>
    <row r="263" spans="1:19" ht="12" customHeight="1" x14ac:dyDescent="0.2">
      <c r="A263" s="167"/>
      <c r="B263" s="167"/>
      <c r="C263" s="194"/>
      <c r="D263" s="167"/>
      <c r="E263" s="167"/>
      <c r="G263" s="200" t="s">
        <v>692</v>
      </c>
      <c r="H263" s="248"/>
      <c r="I263" s="200"/>
      <c r="J263" s="200" t="s">
        <v>182</v>
      </c>
      <c r="K263" s="200"/>
      <c r="L263" s="167" t="s">
        <v>698</v>
      </c>
      <c r="M263" s="157">
        <f>+'PROGRAMA 04'!F173</f>
        <v>5660000</v>
      </c>
      <c r="N263" s="157">
        <f>+'PROGRAMA 04'!G173</f>
        <v>0</v>
      </c>
      <c r="O263" s="157">
        <f>+'PROGRAMA 04'!H173</f>
        <v>0</v>
      </c>
      <c r="P263" s="157">
        <f>+'PROGRAMA 04'!I173</f>
        <v>0</v>
      </c>
      <c r="Q263" s="157">
        <f>+'PROGRAMA 04'!J173</f>
        <v>0</v>
      </c>
      <c r="R263" s="157">
        <f t="shared" si="15"/>
        <v>5660000</v>
      </c>
      <c r="S263" s="157">
        <f t="shared" si="16"/>
        <v>0</v>
      </c>
    </row>
    <row r="264" spans="1:19" ht="12" hidden="1" customHeight="1" x14ac:dyDescent="0.2">
      <c r="A264" s="167"/>
      <c r="B264" s="167"/>
      <c r="C264" s="194"/>
      <c r="D264" s="167"/>
      <c r="E264" s="167"/>
      <c r="G264" s="200" t="s">
        <v>692</v>
      </c>
      <c r="H264" s="248"/>
      <c r="I264" s="200"/>
      <c r="J264" s="200" t="s">
        <v>184</v>
      </c>
      <c r="K264" s="200"/>
      <c r="L264" s="167" t="s">
        <v>699</v>
      </c>
      <c r="M264" s="157">
        <v>0</v>
      </c>
      <c r="N264" s="157">
        <v>0</v>
      </c>
      <c r="O264" s="157"/>
      <c r="P264" s="157"/>
      <c r="Q264" s="157">
        <f t="shared" si="14"/>
        <v>0</v>
      </c>
      <c r="R264" s="157">
        <f t="shared" si="15"/>
        <v>0</v>
      </c>
      <c r="S264" s="157" t="e">
        <f t="shared" si="16"/>
        <v>#DIV/0!</v>
      </c>
    </row>
    <row r="265" spans="1:19" ht="12" hidden="1" customHeight="1" x14ac:dyDescent="0.2">
      <c r="A265" s="167"/>
      <c r="B265" s="167"/>
      <c r="C265" s="194"/>
      <c r="D265" s="167"/>
      <c r="E265" s="167"/>
      <c r="G265" s="200" t="s">
        <v>692</v>
      </c>
      <c r="H265" s="248"/>
      <c r="I265" s="200"/>
      <c r="J265" s="200" t="s">
        <v>186</v>
      </c>
      <c r="K265" s="200"/>
      <c r="L265" s="167" t="s">
        <v>700</v>
      </c>
      <c r="M265" s="157">
        <v>0</v>
      </c>
      <c r="N265" s="157">
        <v>0</v>
      </c>
      <c r="O265" s="157"/>
      <c r="P265" s="157"/>
      <c r="Q265" s="157">
        <f t="shared" si="14"/>
        <v>0</v>
      </c>
      <c r="R265" s="157">
        <f t="shared" si="15"/>
        <v>0</v>
      </c>
      <c r="S265" s="157" t="e">
        <f t="shared" si="16"/>
        <v>#DIV/0!</v>
      </c>
    </row>
    <row r="266" spans="1:19" ht="12" hidden="1" customHeight="1" x14ac:dyDescent="0.2">
      <c r="A266" s="167"/>
      <c r="B266" s="167"/>
      <c r="C266" s="194"/>
      <c r="D266" s="167"/>
      <c r="E266" s="167"/>
      <c r="G266" s="200" t="s">
        <v>692</v>
      </c>
      <c r="H266" s="248"/>
      <c r="I266" s="200"/>
      <c r="J266" s="200" t="s">
        <v>188</v>
      </c>
      <c r="K266" s="200"/>
      <c r="L266" s="167" t="s">
        <v>701</v>
      </c>
      <c r="M266" s="157">
        <v>0</v>
      </c>
      <c r="N266" s="157">
        <v>0</v>
      </c>
      <c r="O266" s="157"/>
      <c r="P266" s="157"/>
      <c r="Q266" s="157">
        <f t="shared" si="14"/>
        <v>0</v>
      </c>
      <c r="R266" s="157">
        <f t="shared" si="15"/>
        <v>0</v>
      </c>
      <c r="S266" s="157" t="e">
        <f t="shared" si="16"/>
        <v>#DIV/0!</v>
      </c>
    </row>
    <row r="267" spans="1:19" ht="12" hidden="1" customHeight="1" x14ac:dyDescent="0.2">
      <c r="A267" s="167"/>
      <c r="B267" s="167"/>
      <c r="C267" s="194"/>
      <c r="D267" s="167"/>
      <c r="E267" s="167"/>
      <c r="G267" s="200"/>
      <c r="H267" s="248"/>
      <c r="I267" s="200"/>
      <c r="J267" s="200"/>
      <c r="K267" s="200"/>
      <c r="L267" s="167"/>
      <c r="M267" s="157">
        <v>0</v>
      </c>
      <c r="N267" s="157"/>
      <c r="O267" s="157"/>
      <c r="P267" s="157"/>
      <c r="Q267" s="157">
        <f t="shared" si="14"/>
        <v>0</v>
      </c>
      <c r="R267" s="157">
        <f t="shared" si="15"/>
        <v>0</v>
      </c>
      <c r="S267" s="157" t="e">
        <f t="shared" si="16"/>
        <v>#DIV/0!</v>
      </c>
    </row>
    <row r="268" spans="1:19" ht="12" hidden="1" customHeight="1" x14ac:dyDescent="0.2">
      <c r="A268" s="167"/>
      <c r="B268" s="167"/>
      <c r="C268" s="194"/>
      <c r="D268" s="167"/>
      <c r="E268" s="167"/>
      <c r="G268" s="199" t="s">
        <v>692</v>
      </c>
      <c r="H268" s="247"/>
      <c r="I268" s="199"/>
      <c r="J268" s="199" t="s">
        <v>197</v>
      </c>
      <c r="K268" s="199"/>
      <c r="L268" s="192" t="s">
        <v>325</v>
      </c>
      <c r="M268" s="157">
        <v>0</v>
      </c>
      <c r="N268" s="157"/>
      <c r="O268" s="157"/>
      <c r="P268" s="157"/>
      <c r="Q268" s="157">
        <f t="shared" si="14"/>
        <v>0</v>
      </c>
      <c r="R268" s="157">
        <f t="shared" si="15"/>
        <v>0</v>
      </c>
      <c r="S268" s="157" t="e">
        <f t="shared" si="16"/>
        <v>#DIV/0!</v>
      </c>
    </row>
    <row r="269" spans="1:19" ht="12" hidden="1" customHeight="1" x14ac:dyDescent="0.2">
      <c r="A269" s="167"/>
      <c r="B269" s="167"/>
      <c r="C269" s="194"/>
      <c r="D269" s="167"/>
      <c r="E269" s="167"/>
      <c r="G269" s="200" t="s">
        <v>692</v>
      </c>
      <c r="H269" s="248"/>
      <c r="I269" s="200"/>
      <c r="J269" s="200" t="s">
        <v>702</v>
      </c>
      <c r="K269" s="200"/>
      <c r="L269" s="167" t="s">
        <v>703</v>
      </c>
      <c r="M269" s="157">
        <v>0</v>
      </c>
      <c r="N269" s="157"/>
      <c r="O269" s="157"/>
      <c r="P269" s="157"/>
      <c r="Q269" s="157">
        <f t="shared" si="14"/>
        <v>0</v>
      </c>
      <c r="R269" s="157">
        <f t="shared" si="15"/>
        <v>0</v>
      </c>
      <c r="S269" s="157" t="e">
        <f t="shared" si="16"/>
        <v>#DIV/0!</v>
      </c>
    </row>
    <row r="270" spans="1:19" ht="12" hidden="1" customHeight="1" x14ac:dyDescent="0.2">
      <c r="A270" s="167"/>
      <c r="B270" s="167"/>
      <c r="C270" s="194"/>
      <c r="D270" s="167"/>
      <c r="E270" s="167"/>
      <c r="G270" s="200" t="s">
        <v>3</v>
      </c>
      <c r="H270" s="248"/>
      <c r="I270" s="200"/>
      <c r="J270" s="200"/>
      <c r="K270" s="200"/>
      <c r="L270" s="167"/>
      <c r="M270" s="157">
        <v>0</v>
      </c>
      <c r="N270" s="157"/>
      <c r="O270" s="157"/>
      <c r="P270" s="157"/>
      <c r="Q270" s="157">
        <f t="shared" si="14"/>
        <v>0</v>
      </c>
      <c r="R270" s="157">
        <f t="shared" si="15"/>
        <v>0</v>
      </c>
      <c r="S270" s="157" t="e">
        <f t="shared" si="16"/>
        <v>#DIV/0!</v>
      </c>
    </row>
    <row r="271" spans="1:19" ht="12" hidden="1" customHeight="1" x14ac:dyDescent="0.2">
      <c r="A271" s="167"/>
      <c r="B271" s="167"/>
      <c r="C271" s="194"/>
      <c r="D271" s="167"/>
      <c r="E271" s="167"/>
      <c r="G271" s="200" t="s">
        <v>3</v>
      </c>
      <c r="H271" s="248"/>
      <c r="I271" s="200"/>
      <c r="J271" s="199" t="s">
        <v>704</v>
      </c>
      <c r="K271" s="199"/>
      <c r="L271" s="192" t="s">
        <v>705</v>
      </c>
      <c r="M271" s="157">
        <v>0</v>
      </c>
      <c r="N271" s="157"/>
      <c r="O271" s="157"/>
      <c r="P271" s="157"/>
      <c r="Q271" s="157">
        <f t="shared" si="14"/>
        <v>0</v>
      </c>
      <c r="R271" s="157">
        <f t="shared" si="15"/>
        <v>0</v>
      </c>
      <c r="S271" s="157" t="e">
        <f t="shared" si="16"/>
        <v>#DIV/0!</v>
      </c>
    </row>
    <row r="272" spans="1:19" ht="12" hidden="1" customHeight="1" x14ac:dyDescent="0.2">
      <c r="A272" s="167"/>
      <c r="B272" s="167"/>
      <c r="C272" s="194" t="s">
        <v>706</v>
      </c>
      <c r="D272" s="167" t="s">
        <v>707</v>
      </c>
      <c r="E272" s="167"/>
      <c r="G272" s="200" t="s">
        <v>706</v>
      </c>
      <c r="H272" s="248"/>
      <c r="I272" s="200"/>
      <c r="J272" s="200" t="s">
        <v>708</v>
      </c>
      <c r="K272" s="200"/>
      <c r="L272" s="167" t="s">
        <v>707</v>
      </c>
      <c r="M272" s="157">
        <v>0</v>
      </c>
      <c r="N272" s="157"/>
      <c r="O272" s="157"/>
      <c r="P272" s="157"/>
      <c r="Q272" s="157">
        <f t="shared" si="14"/>
        <v>0</v>
      </c>
      <c r="R272" s="157">
        <f t="shared" si="15"/>
        <v>0</v>
      </c>
      <c r="S272" s="157" t="e">
        <f t="shared" si="16"/>
        <v>#DIV/0!</v>
      </c>
    </row>
    <row r="273" spans="1:19" ht="12" hidden="1" customHeight="1" x14ac:dyDescent="0.2">
      <c r="A273" s="167"/>
      <c r="B273" s="167"/>
      <c r="C273" s="194" t="s">
        <v>709</v>
      </c>
      <c r="D273" s="167" t="s">
        <v>192</v>
      </c>
      <c r="E273" s="167"/>
      <c r="G273" s="200" t="s">
        <v>709</v>
      </c>
      <c r="H273" s="248"/>
      <c r="I273" s="200"/>
      <c r="J273" s="200" t="s">
        <v>710</v>
      </c>
      <c r="K273" s="200"/>
      <c r="L273" s="167" t="s">
        <v>711</v>
      </c>
      <c r="M273" s="157">
        <v>0</v>
      </c>
      <c r="N273" s="157"/>
      <c r="O273" s="157"/>
      <c r="P273" s="157"/>
      <c r="Q273" s="157">
        <f t="shared" si="14"/>
        <v>0</v>
      </c>
      <c r="R273" s="157">
        <f t="shared" si="15"/>
        <v>0</v>
      </c>
      <c r="S273" s="157" t="e">
        <f t="shared" si="16"/>
        <v>#DIV/0!</v>
      </c>
    </row>
    <row r="274" spans="1:19" ht="12" hidden="1" customHeight="1" x14ac:dyDescent="0.2">
      <c r="A274" s="167"/>
      <c r="B274" s="167"/>
      <c r="C274" s="194"/>
      <c r="D274" s="167"/>
      <c r="E274" s="167"/>
      <c r="G274" s="200" t="s">
        <v>709</v>
      </c>
      <c r="H274" s="248"/>
      <c r="I274" s="200"/>
      <c r="J274" s="200" t="s">
        <v>712</v>
      </c>
      <c r="K274" s="200"/>
      <c r="L274" s="167" t="s">
        <v>713</v>
      </c>
      <c r="M274" s="157">
        <v>0</v>
      </c>
      <c r="N274" s="157"/>
      <c r="O274" s="157"/>
      <c r="P274" s="157"/>
      <c r="Q274" s="157">
        <f t="shared" si="14"/>
        <v>0</v>
      </c>
      <c r="R274" s="157">
        <f t="shared" si="15"/>
        <v>0</v>
      </c>
      <c r="S274" s="157" t="e">
        <f t="shared" si="16"/>
        <v>#DIV/0!</v>
      </c>
    </row>
    <row r="275" spans="1:19" ht="12" hidden="1" customHeight="1" x14ac:dyDescent="0.2">
      <c r="A275" s="167"/>
      <c r="B275" s="167"/>
      <c r="C275" s="194"/>
      <c r="D275" s="167"/>
      <c r="E275" s="167"/>
      <c r="G275" s="167"/>
      <c r="H275" s="168"/>
      <c r="I275" s="167"/>
      <c r="J275" s="167"/>
      <c r="K275" s="167"/>
      <c r="L275" s="167"/>
      <c r="M275" s="157">
        <v>0</v>
      </c>
      <c r="N275" s="157"/>
      <c r="O275" s="157"/>
      <c r="P275" s="157"/>
      <c r="Q275" s="157">
        <f t="shared" ref="Q275:Q338" si="18">+N275+O275</f>
        <v>0</v>
      </c>
      <c r="R275" s="157">
        <f t="shared" ref="R275:R338" si="19">+M275-P275-Q275</f>
        <v>0</v>
      </c>
      <c r="S275" s="157" t="e">
        <f t="shared" ref="S275:S338" si="20">+Q275/M275*100</f>
        <v>#DIV/0!</v>
      </c>
    </row>
    <row r="276" spans="1:19" ht="12" customHeight="1" x14ac:dyDescent="0.2">
      <c r="A276" s="167"/>
      <c r="B276" s="167"/>
      <c r="C276" s="194"/>
      <c r="D276" s="167"/>
      <c r="E276" s="167"/>
      <c r="G276" s="170" t="s">
        <v>3</v>
      </c>
      <c r="H276" s="225"/>
      <c r="I276" s="170"/>
      <c r="J276" s="199" t="s">
        <v>197</v>
      </c>
      <c r="K276" s="199"/>
      <c r="L276" s="192" t="s">
        <v>325</v>
      </c>
      <c r="M276" s="193">
        <f t="shared" ref="M276:R276" si="21">+M277</f>
        <v>31167004</v>
      </c>
      <c r="N276" s="193">
        <f t="shared" si="21"/>
        <v>5166205.3100000005</v>
      </c>
      <c r="O276" s="193">
        <f t="shared" si="21"/>
        <v>10515642.369999999</v>
      </c>
      <c r="P276" s="193">
        <f t="shared" si="21"/>
        <v>0</v>
      </c>
      <c r="Q276" s="193">
        <f t="shared" si="21"/>
        <v>15681847.68</v>
      </c>
      <c r="R276" s="193">
        <f t="shared" si="21"/>
        <v>15485156.32</v>
      </c>
      <c r="S276" s="193">
        <f t="shared" si="20"/>
        <v>50.315544221061479</v>
      </c>
    </row>
    <row r="277" spans="1:19" s="190" customFormat="1" ht="12" customHeight="1" x14ac:dyDescent="0.2">
      <c r="A277" s="187"/>
      <c r="B277" s="187"/>
      <c r="C277" s="188" t="s">
        <v>714</v>
      </c>
      <c r="D277" s="187" t="s">
        <v>715</v>
      </c>
      <c r="E277" s="188"/>
      <c r="F277" s="197"/>
      <c r="G277" s="221" t="s">
        <v>714</v>
      </c>
      <c r="H277" s="256">
        <f>+O277</f>
        <v>10515642.369999999</v>
      </c>
      <c r="I277" s="187"/>
      <c r="J277" s="187" t="s">
        <v>284</v>
      </c>
      <c r="K277" s="187"/>
      <c r="L277" s="187" t="s">
        <v>285</v>
      </c>
      <c r="M277" s="197">
        <f>+M278</f>
        <v>31167004</v>
      </c>
      <c r="N277" s="197">
        <f>+N278</f>
        <v>5166205.3100000005</v>
      </c>
      <c r="O277" s="197">
        <f>+O278</f>
        <v>10515642.369999999</v>
      </c>
      <c r="P277" s="197">
        <f>+P278</f>
        <v>0</v>
      </c>
      <c r="Q277" s="197">
        <f t="shared" si="18"/>
        <v>15681847.68</v>
      </c>
      <c r="R277" s="197">
        <f t="shared" si="19"/>
        <v>15485156.32</v>
      </c>
      <c r="S277" s="197">
        <f t="shared" si="20"/>
        <v>50.315544221061479</v>
      </c>
    </row>
    <row r="278" spans="1:19" ht="12" customHeight="1" x14ac:dyDescent="0.2">
      <c r="A278" s="167"/>
      <c r="B278" s="167"/>
      <c r="C278" s="194" t="s">
        <v>716</v>
      </c>
      <c r="D278" s="167" t="s">
        <v>717</v>
      </c>
      <c r="E278" s="167"/>
      <c r="G278" s="194" t="s">
        <v>716</v>
      </c>
      <c r="H278" s="245"/>
      <c r="I278" s="194"/>
      <c r="J278" s="200" t="s">
        <v>284</v>
      </c>
      <c r="K278" s="200"/>
      <c r="L278" s="167" t="s">
        <v>285</v>
      </c>
      <c r="M278" s="157">
        <f>+'PROGRAMA 04'!F186</f>
        <v>31167004</v>
      </c>
      <c r="N278" s="157">
        <f>+'PROGRAMA 04'!G186</f>
        <v>5166205.3100000005</v>
      </c>
      <c r="O278" s="157">
        <f>+'PROGRAMA 04'!H186</f>
        <v>10515642.369999999</v>
      </c>
      <c r="P278" s="157">
        <f>+'PROGRAMA 04'!I186</f>
        <v>0</v>
      </c>
      <c r="Q278" s="157">
        <f>+'PROGRAMA 04'!J186</f>
        <v>15681847.68</v>
      </c>
      <c r="R278" s="157">
        <f t="shared" si="19"/>
        <v>15485156.32</v>
      </c>
      <c r="S278" s="157">
        <f t="shared" si="20"/>
        <v>50.315544221061479</v>
      </c>
    </row>
    <row r="279" spans="1:19" ht="12" hidden="1" customHeight="1" x14ac:dyDescent="0.2">
      <c r="A279" s="167"/>
      <c r="B279" s="167"/>
      <c r="C279" s="167"/>
      <c r="D279" s="167"/>
      <c r="E279" s="167"/>
      <c r="G279" s="194" t="s">
        <v>716</v>
      </c>
      <c r="H279" s="245"/>
      <c r="I279" s="194"/>
      <c r="J279" s="200" t="s">
        <v>718</v>
      </c>
      <c r="K279" s="200"/>
      <c r="L279" s="167" t="s">
        <v>719</v>
      </c>
      <c r="M279" s="157">
        <v>0</v>
      </c>
      <c r="N279" s="157">
        <v>0</v>
      </c>
      <c r="O279" s="157"/>
      <c r="P279" s="157"/>
      <c r="Q279" s="157">
        <f t="shared" si="18"/>
        <v>0</v>
      </c>
      <c r="R279" s="157">
        <f t="shared" si="19"/>
        <v>0</v>
      </c>
      <c r="S279" s="157" t="e">
        <f t="shared" si="20"/>
        <v>#DIV/0!</v>
      </c>
    </row>
    <row r="280" spans="1:19" ht="12" hidden="1" customHeight="1" x14ac:dyDescent="0.2">
      <c r="A280" s="167"/>
      <c r="B280" s="167"/>
      <c r="C280" s="167"/>
      <c r="D280" s="167"/>
      <c r="E280" s="167"/>
      <c r="G280" s="170"/>
      <c r="H280" s="225"/>
      <c r="I280" s="170"/>
      <c r="J280" s="200"/>
      <c r="K280" s="200"/>
      <c r="L280" s="167"/>
      <c r="M280" s="157">
        <v>0</v>
      </c>
      <c r="N280" s="157">
        <v>0</v>
      </c>
      <c r="O280" s="157"/>
      <c r="P280" s="157"/>
      <c r="Q280" s="157">
        <f t="shared" si="18"/>
        <v>0</v>
      </c>
      <c r="R280" s="157">
        <f t="shared" si="19"/>
        <v>0</v>
      </c>
      <c r="S280" s="157" t="e">
        <f t="shared" si="20"/>
        <v>#DIV/0!</v>
      </c>
    </row>
    <row r="281" spans="1:19" ht="12" hidden="1" customHeight="1" x14ac:dyDescent="0.2">
      <c r="A281" s="167"/>
      <c r="B281" s="167"/>
      <c r="C281" s="167"/>
      <c r="D281" s="167"/>
      <c r="E281" s="167"/>
      <c r="G281" s="170"/>
      <c r="H281" s="225"/>
      <c r="I281" s="170"/>
      <c r="J281" s="200"/>
      <c r="K281" s="200"/>
      <c r="L281" s="167"/>
      <c r="M281" s="157">
        <v>0</v>
      </c>
      <c r="N281" s="157">
        <v>0</v>
      </c>
      <c r="O281" s="157"/>
      <c r="P281" s="157"/>
      <c r="Q281" s="157">
        <f t="shared" si="18"/>
        <v>0</v>
      </c>
      <c r="R281" s="157">
        <f t="shared" si="19"/>
        <v>0</v>
      </c>
      <c r="S281" s="157" t="e">
        <f t="shared" si="20"/>
        <v>#DIV/0!</v>
      </c>
    </row>
    <row r="282" spans="1:19" ht="12" hidden="1" customHeight="1" x14ac:dyDescent="0.2">
      <c r="A282" s="167"/>
      <c r="B282" s="195" t="s">
        <v>720</v>
      </c>
      <c r="C282" s="201" t="s">
        <v>721</v>
      </c>
      <c r="D282" s="167"/>
      <c r="E282" s="167"/>
      <c r="G282" s="199" t="s">
        <v>720</v>
      </c>
      <c r="H282" s="247"/>
      <c r="I282" s="199"/>
      <c r="J282" s="199">
        <v>7</v>
      </c>
      <c r="K282" s="199"/>
      <c r="L282" s="209" t="s">
        <v>721</v>
      </c>
      <c r="M282" s="157">
        <v>0</v>
      </c>
      <c r="N282" s="157">
        <v>0</v>
      </c>
      <c r="O282" s="157"/>
      <c r="P282" s="157"/>
      <c r="Q282" s="157">
        <f t="shared" si="18"/>
        <v>0</v>
      </c>
      <c r="R282" s="157">
        <f t="shared" si="19"/>
        <v>0</v>
      </c>
      <c r="S282" s="157" t="e">
        <f t="shared" si="20"/>
        <v>#DIV/0!</v>
      </c>
    </row>
    <row r="283" spans="1:19" ht="12" hidden="1" customHeight="1" x14ac:dyDescent="0.2">
      <c r="A283" s="167"/>
      <c r="B283" s="167"/>
      <c r="C283" s="167"/>
      <c r="D283" s="167"/>
      <c r="E283" s="167"/>
      <c r="G283" s="170"/>
      <c r="H283" s="225"/>
      <c r="I283" s="170"/>
      <c r="J283" s="200"/>
      <c r="K283" s="200"/>
      <c r="L283" s="170"/>
      <c r="M283" s="157">
        <v>0</v>
      </c>
      <c r="N283" s="157">
        <v>0</v>
      </c>
      <c r="O283" s="157"/>
      <c r="P283" s="157"/>
      <c r="Q283" s="157">
        <f t="shared" si="18"/>
        <v>0</v>
      </c>
      <c r="R283" s="157">
        <f t="shared" si="19"/>
        <v>0</v>
      </c>
      <c r="S283" s="157" t="e">
        <f t="shared" si="20"/>
        <v>#DIV/0!</v>
      </c>
    </row>
    <row r="284" spans="1:19" ht="12" hidden="1" customHeight="1" x14ac:dyDescent="0.2">
      <c r="A284" s="167"/>
      <c r="B284" s="167"/>
      <c r="C284" s="194" t="s">
        <v>722</v>
      </c>
      <c r="D284" s="167" t="s">
        <v>723</v>
      </c>
      <c r="E284" s="167"/>
      <c r="G284" s="199" t="s">
        <v>722</v>
      </c>
      <c r="H284" s="247"/>
      <c r="I284" s="199"/>
      <c r="J284" s="199" t="s">
        <v>724</v>
      </c>
      <c r="K284" s="199"/>
      <c r="L284" s="192" t="s">
        <v>725</v>
      </c>
      <c r="M284" s="157">
        <v>0</v>
      </c>
      <c r="N284" s="157">
        <v>0</v>
      </c>
      <c r="O284" s="157"/>
      <c r="P284" s="157"/>
      <c r="Q284" s="157">
        <f t="shared" si="18"/>
        <v>0</v>
      </c>
      <c r="R284" s="157">
        <f t="shared" si="19"/>
        <v>0</v>
      </c>
      <c r="S284" s="157" t="e">
        <f t="shared" si="20"/>
        <v>#DIV/0!</v>
      </c>
    </row>
    <row r="285" spans="1:19" ht="12" hidden="1" customHeight="1" x14ac:dyDescent="0.2">
      <c r="A285" s="167"/>
      <c r="B285" s="167"/>
      <c r="C285" s="194"/>
      <c r="D285" s="167"/>
      <c r="E285" s="167"/>
      <c r="G285" s="200" t="s">
        <v>722</v>
      </c>
      <c r="H285" s="248"/>
      <c r="I285" s="200"/>
      <c r="J285" s="200" t="s">
        <v>726</v>
      </c>
      <c r="K285" s="200"/>
      <c r="L285" s="170" t="s">
        <v>727</v>
      </c>
      <c r="M285" s="157">
        <v>0</v>
      </c>
      <c r="N285" s="157">
        <v>0</v>
      </c>
      <c r="O285" s="157"/>
      <c r="P285" s="157"/>
      <c r="Q285" s="157">
        <f t="shared" si="18"/>
        <v>0</v>
      </c>
      <c r="R285" s="157">
        <f t="shared" si="19"/>
        <v>0</v>
      </c>
      <c r="S285" s="157" t="e">
        <f t="shared" si="20"/>
        <v>#DIV/0!</v>
      </c>
    </row>
    <row r="286" spans="1:19" ht="12" hidden="1" customHeight="1" x14ac:dyDescent="0.2">
      <c r="A286" s="167"/>
      <c r="B286" s="167"/>
      <c r="C286" s="194"/>
      <c r="D286" s="167"/>
      <c r="E286" s="167"/>
      <c r="G286" s="200" t="s">
        <v>722</v>
      </c>
      <c r="H286" s="248"/>
      <c r="I286" s="200"/>
      <c r="J286" s="200" t="s">
        <v>728</v>
      </c>
      <c r="K286" s="200"/>
      <c r="L286" s="170" t="s">
        <v>729</v>
      </c>
      <c r="M286" s="157">
        <v>0</v>
      </c>
      <c r="N286" s="157">
        <v>0</v>
      </c>
      <c r="O286" s="157"/>
      <c r="P286" s="157"/>
      <c r="Q286" s="157">
        <f t="shared" si="18"/>
        <v>0</v>
      </c>
      <c r="R286" s="157">
        <f t="shared" si="19"/>
        <v>0</v>
      </c>
      <c r="S286" s="157" t="e">
        <f t="shared" si="20"/>
        <v>#DIV/0!</v>
      </c>
    </row>
    <row r="287" spans="1:19" ht="12" hidden="1" customHeight="1" x14ac:dyDescent="0.2">
      <c r="A287" s="167"/>
      <c r="B287" s="167"/>
      <c r="C287" s="194"/>
      <c r="D287" s="167"/>
      <c r="E287" s="167"/>
      <c r="G287" s="200" t="s">
        <v>722</v>
      </c>
      <c r="H287" s="248"/>
      <c r="I287" s="200"/>
      <c r="J287" s="200" t="s">
        <v>730</v>
      </c>
      <c r="K287" s="200"/>
      <c r="L287" s="170" t="s">
        <v>731</v>
      </c>
      <c r="M287" s="157">
        <v>0</v>
      </c>
      <c r="N287" s="157">
        <v>0</v>
      </c>
      <c r="O287" s="157"/>
      <c r="P287" s="157"/>
      <c r="Q287" s="157">
        <f t="shared" si="18"/>
        <v>0</v>
      </c>
      <c r="R287" s="157">
        <f t="shared" si="19"/>
        <v>0</v>
      </c>
      <c r="S287" s="157" t="e">
        <f t="shared" si="20"/>
        <v>#DIV/0!</v>
      </c>
    </row>
    <row r="288" spans="1:19" ht="12" hidden="1" customHeight="1" x14ac:dyDescent="0.2">
      <c r="A288" s="167"/>
      <c r="B288" s="167"/>
      <c r="C288" s="194"/>
      <c r="D288" s="167"/>
      <c r="E288" s="167"/>
      <c r="G288" s="200" t="s">
        <v>722</v>
      </c>
      <c r="H288" s="248"/>
      <c r="I288" s="200"/>
      <c r="J288" s="200" t="s">
        <v>732</v>
      </c>
      <c r="K288" s="200"/>
      <c r="L288" s="170" t="s">
        <v>733</v>
      </c>
      <c r="M288" s="157">
        <v>0</v>
      </c>
      <c r="N288" s="157">
        <v>0</v>
      </c>
      <c r="O288" s="157"/>
      <c r="P288" s="157"/>
      <c r="Q288" s="157">
        <f t="shared" si="18"/>
        <v>0</v>
      </c>
      <c r="R288" s="157">
        <f t="shared" si="19"/>
        <v>0</v>
      </c>
      <c r="S288" s="157" t="e">
        <f t="shared" si="20"/>
        <v>#DIV/0!</v>
      </c>
    </row>
    <row r="289" spans="1:19" ht="12" hidden="1" customHeight="1" x14ac:dyDescent="0.2">
      <c r="A289" s="167"/>
      <c r="B289" s="167"/>
      <c r="C289" s="194"/>
      <c r="D289" s="167"/>
      <c r="E289" s="167"/>
      <c r="G289" s="200" t="s">
        <v>722</v>
      </c>
      <c r="H289" s="248"/>
      <c r="I289" s="200"/>
      <c r="J289" s="200" t="s">
        <v>734</v>
      </c>
      <c r="K289" s="200"/>
      <c r="L289" s="170" t="s">
        <v>735</v>
      </c>
      <c r="M289" s="157">
        <v>0</v>
      </c>
      <c r="N289" s="157">
        <v>0</v>
      </c>
      <c r="O289" s="157"/>
      <c r="P289" s="157"/>
      <c r="Q289" s="157">
        <f t="shared" si="18"/>
        <v>0</v>
      </c>
      <c r="R289" s="157">
        <f t="shared" si="19"/>
        <v>0</v>
      </c>
      <c r="S289" s="157" t="e">
        <f t="shared" si="20"/>
        <v>#DIV/0!</v>
      </c>
    </row>
    <row r="290" spans="1:19" ht="12" hidden="1" customHeight="1" x14ac:dyDescent="0.2">
      <c r="A290" s="167"/>
      <c r="B290" s="167"/>
      <c r="C290" s="194"/>
      <c r="D290" s="167"/>
      <c r="E290" s="167"/>
      <c r="G290" s="200" t="s">
        <v>722</v>
      </c>
      <c r="H290" s="248"/>
      <c r="I290" s="200"/>
      <c r="J290" s="200" t="s">
        <v>736</v>
      </c>
      <c r="K290" s="200"/>
      <c r="L290" s="170" t="s">
        <v>737</v>
      </c>
      <c r="M290" s="157">
        <v>0</v>
      </c>
      <c r="N290" s="157">
        <v>0</v>
      </c>
      <c r="O290" s="157"/>
      <c r="P290" s="157"/>
      <c r="Q290" s="157">
        <f t="shared" si="18"/>
        <v>0</v>
      </c>
      <c r="R290" s="157">
        <f t="shared" si="19"/>
        <v>0</v>
      </c>
      <c r="S290" s="157" t="e">
        <f t="shared" si="20"/>
        <v>#DIV/0!</v>
      </c>
    </row>
    <row r="291" spans="1:19" ht="12" hidden="1" customHeight="1" x14ac:dyDescent="0.2">
      <c r="A291" s="167"/>
      <c r="B291" s="167"/>
      <c r="C291" s="194"/>
      <c r="D291" s="167"/>
      <c r="E291" s="167"/>
      <c r="G291" s="200" t="s">
        <v>722</v>
      </c>
      <c r="H291" s="248"/>
      <c r="I291" s="200"/>
      <c r="J291" s="200" t="s">
        <v>738</v>
      </c>
      <c r="K291" s="200"/>
      <c r="L291" s="170" t="s">
        <v>739</v>
      </c>
      <c r="M291" s="157">
        <v>0</v>
      </c>
      <c r="N291" s="157">
        <v>0</v>
      </c>
      <c r="O291" s="157"/>
      <c r="P291" s="157"/>
      <c r="Q291" s="157">
        <f t="shared" si="18"/>
        <v>0</v>
      </c>
      <c r="R291" s="157">
        <f t="shared" si="19"/>
        <v>0</v>
      </c>
      <c r="S291" s="157" t="e">
        <f t="shared" si="20"/>
        <v>#DIV/0!</v>
      </c>
    </row>
    <row r="292" spans="1:19" s="167" customFormat="1" ht="12" hidden="1" customHeight="1" x14ac:dyDescent="0.2">
      <c r="C292" s="194"/>
      <c r="F292" s="157"/>
      <c r="G292" s="170"/>
      <c r="H292" s="225"/>
      <c r="I292" s="170"/>
      <c r="J292" s="200"/>
      <c r="K292" s="200"/>
      <c r="L292" s="170"/>
      <c r="M292" s="157">
        <v>0</v>
      </c>
      <c r="N292" s="157">
        <v>0</v>
      </c>
      <c r="O292" s="157"/>
      <c r="P292" s="157"/>
      <c r="Q292" s="157">
        <f t="shared" si="18"/>
        <v>0</v>
      </c>
      <c r="R292" s="157">
        <f t="shared" si="19"/>
        <v>0</v>
      </c>
      <c r="S292" s="157" t="e">
        <f t="shared" si="20"/>
        <v>#DIV/0!</v>
      </c>
    </row>
    <row r="293" spans="1:19" ht="12" hidden="1" customHeight="1" x14ac:dyDescent="0.2">
      <c r="A293" s="167"/>
      <c r="B293" s="167"/>
      <c r="C293" s="194" t="s">
        <v>740</v>
      </c>
      <c r="D293" s="167" t="s">
        <v>741</v>
      </c>
      <c r="E293" s="167"/>
      <c r="G293" s="195" t="s">
        <v>740</v>
      </c>
      <c r="H293" s="246"/>
      <c r="I293" s="195"/>
      <c r="J293" s="199" t="s">
        <v>742</v>
      </c>
      <c r="K293" s="199"/>
      <c r="L293" s="192" t="s">
        <v>743</v>
      </c>
      <c r="M293" s="157">
        <v>0</v>
      </c>
      <c r="N293" s="157">
        <v>0</v>
      </c>
      <c r="O293" s="157"/>
      <c r="P293" s="157"/>
      <c r="Q293" s="157">
        <f t="shared" si="18"/>
        <v>0</v>
      </c>
      <c r="R293" s="157">
        <f t="shared" si="19"/>
        <v>0</v>
      </c>
      <c r="S293" s="157" t="e">
        <f t="shared" si="20"/>
        <v>#DIV/0!</v>
      </c>
    </row>
    <row r="294" spans="1:19" ht="12" hidden="1" customHeight="1" x14ac:dyDescent="0.2">
      <c r="A294" s="167"/>
      <c r="B294" s="167"/>
      <c r="C294" s="194"/>
      <c r="D294" s="167" t="s">
        <v>3</v>
      </c>
      <c r="E294" s="167"/>
      <c r="G294" s="194" t="s">
        <v>740</v>
      </c>
      <c r="H294" s="245"/>
      <c r="I294" s="194"/>
      <c r="J294" s="200" t="s">
        <v>744</v>
      </c>
      <c r="K294" s="200"/>
      <c r="L294" s="170" t="s">
        <v>745</v>
      </c>
      <c r="M294" s="157">
        <v>0</v>
      </c>
      <c r="N294" s="157">
        <v>0</v>
      </c>
      <c r="O294" s="157"/>
      <c r="P294" s="157"/>
      <c r="Q294" s="157">
        <f t="shared" si="18"/>
        <v>0</v>
      </c>
      <c r="R294" s="157">
        <f t="shared" si="19"/>
        <v>0</v>
      </c>
      <c r="S294" s="157" t="e">
        <f t="shared" si="20"/>
        <v>#DIV/0!</v>
      </c>
    </row>
    <row r="295" spans="1:19" ht="12" hidden="1" customHeight="1" x14ac:dyDescent="0.2">
      <c r="A295" s="167"/>
      <c r="B295" s="167"/>
      <c r="C295" s="194"/>
      <c r="D295" s="167"/>
      <c r="E295" s="167"/>
      <c r="G295" s="194" t="s">
        <v>740</v>
      </c>
      <c r="H295" s="245"/>
      <c r="I295" s="194"/>
      <c r="J295" s="199" t="s">
        <v>746</v>
      </c>
      <c r="K295" s="199"/>
      <c r="L295" s="192" t="s">
        <v>747</v>
      </c>
      <c r="M295" s="157">
        <v>0</v>
      </c>
      <c r="N295" s="157">
        <v>0</v>
      </c>
      <c r="O295" s="157"/>
      <c r="P295" s="157"/>
      <c r="Q295" s="157">
        <f t="shared" si="18"/>
        <v>0</v>
      </c>
      <c r="R295" s="157">
        <f t="shared" si="19"/>
        <v>0</v>
      </c>
      <c r="S295" s="157" t="e">
        <f t="shared" si="20"/>
        <v>#DIV/0!</v>
      </c>
    </row>
    <row r="296" spans="1:19" ht="12" hidden="1" customHeight="1" x14ac:dyDescent="0.2">
      <c r="A296" s="167"/>
      <c r="B296" s="167"/>
      <c r="C296" s="194"/>
      <c r="D296" s="167"/>
      <c r="E296" s="167"/>
      <c r="F296" s="168"/>
      <c r="G296" s="194" t="s">
        <v>740</v>
      </c>
      <c r="H296" s="245"/>
      <c r="I296" s="194"/>
      <c r="J296" s="200" t="s">
        <v>748</v>
      </c>
      <c r="K296" s="200"/>
      <c r="L296" s="170" t="s">
        <v>749</v>
      </c>
      <c r="M296" s="157">
        <v>0</v>
      </c>
      <c r="N296" s="157">
        <v>0</v>
      </c>
      <c r="O296" s="157"/>
      <c r="P296" s="157"/>
      <c r="Q296" s="157">
        <f t="shared" si="18"/>
        <v>0</v>
      </c>
      <c r="R296" s="157">
        <f t="shared" si="19"/>
        <v>0</v>
      </c>
      <c r="S296" s="157" t="e">
        <f t="shared" si="20"/>
        <v>#DIV/0!</v>
      </c>
    </row>
    <row r="297" spans="1:19" ht="12" hidden="1" customHeight="1" x14ac:dyDescent="0.2">
      <c r="A297" s="167"/>
      <c r="B297" s="167"/>
      <c r="C297" s="194"/>
      <c r="D297" s="167"/>
      <c r="E297" s="167"/>
      <c r="F297" s="168"/>
      <c r="G297" s="194" t="s">
        <v>740</v>
      </c>
      <c r="H297" s="245"/>
      <c r="I297" s="194"/>
      <c r="J297" s="200" t="s">
        <v>750</v>
      </c>
      <c r="K297" s="200"/>
      <c r="L297" s="170" t="s">
        <v>751</v>
      </c>
      <c r="M297" s="157">
        <v>0</v>
      </c>
      <c r="N297" s="157">
        <v>0</v>
      </c>
      <c r="O297" s="157"/>
      <c r="P297" s="157"/>
      <c r="Q297" s="157">
        <f t="shared" si="18"/>
        <v>0</v>
      </c>
      <c r="R297" s="157">
        <f t="shared" si="19"/>
        <v>0</v>
      </c>
      <c r="S297" s="157" t="e">
        <f t="shared" si="20"/>
        <v>#DIV/0!</v>
      </c>
    </row>
    <row r="298" spans="1:19" ht="12" hidden="1" customHeight="1" x14ac:dyDescent="0.2">
      <c r="A298" s="167"/>
      <c r="B298" s="167"/>
      <c r="C298" s="194"/>
      <c r="D298" s="167"/>
      <c r="E298" s="167"/>
      <c r="G298" s="194" t="s">
        <v>740</v>
      </c>
      <c r="H298" s="245"/>
      <c r="I298" s="194"/>
      <c r="J298" s="200" t="s">
        <v>752</v>
      </c>
      <c r="K298" s="200"/>
      <c r="L298" s="170" t="s">
        <v>753</v>
      </c>
      <c r="M298" s="157">
        <v>0</v>
      </c>
      <c r="N298" s="157">
        <v>0</v>
      </c>
      <c r="O298" s="157"/>
      <c r="P298" s="157"/>
      <c r="Q298" s="157">
        <f t="shared" si="18"/>
        <v>0</v>
      </c>
      <c r="R298" s="157">
        <f t="shared" si="19"/>
        <v>0</v>
      </c>
      <c r="S298" s="157" t="e">
        <f t="shared" si="20"/>
        <v>#DIV/0!</v>
      </c>
    </row>
    <row r="299" spans="1:19" ht="12" hidden="1" customHeight="1" x14ac:dyDescent="0.2">
      <c r="A299" s="167"/>
      <c r="B299" s="167"/>
      <c r="C299" s="194"/>
      <c r="D299" s="167" t="s">
        <v>3</v>
      </c>
      <c r="E299" s="167"/>
      <c r="G299" s="194" t="s">
        <v>740</v>
      </c>
      <c r="H299" s="245"/>
      <c r="I299" s="194"/>
      <c r="J299" s="200" t="s">
        <v>754</v>
      </c>
      <c r="K299" s="200"/>
      <c r="L299" s="170" t="s">
        <v>755</v>
      </c>
      <c r="M299" s="157">
        <v>0</v>
      </c>
      <c r="N299" s="157">
        <v>0</v>
      </c>
      <c r="O299" s="157"/>
      <c r="P299" s="157"/>
      <c r="Q299" s="157">
        <f t="shared" si="18"/>
        <v>0</v>
      </c>
      <c r="R299" s="157">
        <f t="shared" si="19"/>
        <v>0</v>
      </c>
      <c r="S299" s="157" t="e">
        <f t="shared" si="20"/>
        <v>#DIV/0!</v>
      </c>
    </row>
    <row r="300" spans="1:19" ht="12" hidden="1" customHeight="1" x14ac:dyDescent="0.2">
      <c r="A300" s="167"/>
      <c r="B300" s="167"/>
      <c r="C300" s="194"/>
      <c r="D300" s="167"/>
      <c r="E300" s="167"/>
      <c r="G300" s="194" t="s">
        <v>740</v>
      </c>
      <c r="H300" s="245"/>
      <c r="I300" s="194"/>
      <c r="J300" s="199" t="s">
        <v>756</v>
      </c>
      <c r="K300" s="199"/>
      <c r="L300" s="192" t="s">
        <v>757</v>
      </c>
      <c r="M300" s="157">
        <v>0</v>
      </c>
      <c r="N300" s="157">
        <v>0</v>
      </c>
      <c r="O300" s="157"/>
      <c r="P300" s="157"/>
      <c r="Q300" s="157">
        <f t="shared" si="18"/>
        <v>0</v>
      </c>
      <c r="R300" s="157">
        <f t="shared" si="19"/>
        <v>0</v>
      </c>
      <c r="S300" s="157" t="e">
        <f t="shared" si="20"/>
        <v>#DIV/0!</v>
      </c>
    </row>
    <row r="301" spans="1:19" ht="12" hidden="1" customHeight="1" x14ac:dyDescent="0.2">
      <c r="A301" s="201" t="s">
        <v>3</v>
      </c>
      <c r="B301" s="167"/>
      <c r="C301" s="194"/>
      <c r="D301" s="167"/>
      <c r="E301" s="167"/>
      <c r="G301" s="194" t="s">
        <v>740</v>
      </c>
      <c r="H301" s="245"/>
      <c r="I301" s="194"/>
      <c r="J301" s="200" t="s">
        <v>758</v>
      </c>
      <c r="K301" s="200"/>
      <c r="L301" s="170" t="s">
        <v>759</v>
      </c>
      <c r="M301" s="157">
        <v>0</v>
      </c>
      <c r="N301" s="157">
        <v>0</v>
      </c>
      <c r="O301" s="157"/>
      <c r="P301" s="157"/>
      <c r="Q301" s="157">
        <f t="shared" si="18"/>
        <v>0</v>
      </c>
      <c r="R301" s="157">
        <f t="shared" si="19"/>
        <v>0</v>
      </c>
      <c r="S301" s="157" t="e">
        <f t="shared" si="20"/>
        <v>#DIV/0!</v>
      </c>
    </row>
    <row r="302" spans="1:19" ht="12" hidden="1" customHeight="1" x14ac:dyDescent="0.2">
      <c r="A302" s="167"/>
      <c r="B302" s="167"/>
      <c r="C302" s="194"/>
      <c r="D302" s="167"/>
      <c r="E302" s="167"/>
      <c r="G302" s="170"/>
      <c r="H302" s="225"/>
      <c r="I302" s="170"/>
      <c r="J302" s="200"/>
      <c r="K302" s="200"/>
      <c r="L302" s="170"/>
      <c r="M302" s="157">
        <v>0</v>
      </c>
      <c r="N302" s="157">
        <v>0</v>
      </c>
      <c r="O302" s="157"/>
      <c r="P302" s="157"/>
      <c r="Q302" s="157">
        <f t="shared" si="18"/>
        <v>0</v>
      </c>
      <c r="R302" s="157">
        <f t="shared" si="19"/>
        <v>0</v>
      </c>
      <c r="S302" s="157" t="e">
        <f t="shared" si="20"/>
        <v>#DIV/0!</v>
      </c>
    </row>
    <row r="303" spans="1:19" ht="12" hidden="1" customHeight="1" x14ac:dyDescent="0.2">
      <c r="G303" s="181"/>
      <c r="H303" s="249"/>
      <c r="I303" s="181"/>
      <c r="J303" s="181"/>
      <c r="K303" s="181"/>
      <c r="M303" s="157">
        <v>0</v>
      </c>
      <c r="N303" s="157">
        <v>0</v>
      </c>
      <c r="O303" s="157"/>
      <c r="P303" s="157"/>
      <c r="Q303" s="157">
        <f t="shared" si="18"/>
        <v>0</v>
      </c>
      <c r="R303" s="157">
        <f t="shared" si="19"/>
        <v>0</v>
      </c>
      <c r="S303" s="157" t="e">
        <f t="shared" si="20"/>
        <v>#DIV/0!</v>
      </c>
    </row>
    <row r="304" spans="1:19" ht="12" hidden="1" customHeight="1" thickBot="1" x14ac:dyDescent="0.25">
      <c r="A304" s="204"/>
      <c r="B304" s="204"/>
      <c r="C304" s="204"/>
      <c r="D304" s="204"/>
      <c r="E304" s="204"/>
      <c r="F304" s="205"/>
      <c r="G304" s="207"/>
      <c r="H304" s="257"/>
      <c r="I304" s="207"/>
      <c r="J304" s="206"/>
      <c r="K304" s="206"/>
      <c r="L304" s="222"/>
      <c r="M304" s="157">
        <v>0</v>
      </c>
      <c r="N304" s="157">
        <v>0</v>
      </c>
      <c r="O304" s="157"/>
      <c r="P304" s="157"/>
      <c r="Q304" s="157">
        <f t="shared" si="18"/>
        <v>0</v>
      </c>
      <c r="R304" s="157">
        <f t="shared" si="19"/>
        <v>0</v>
      </c>
      <c r="S304" s="157" t="e">
        <f t="shared" si="20"/>
        <v>#DIV/0!</v>
      </c>
    </row>
    <row r="305" spans="1:19" ht="12" hidden="1" customHeight="1" x14ac:dyDescent="0.2">
      <c r="A305" s="167"/>
      <c r="B305" s="167"/>
      <c r="C305" s="167"/>
      <c r="D305" s="167"/>
      <c r="E305" s="167"/>
      <c r="F305" s="168"/>
      <c r="G305" s="194"/>
      <c r="H305" s="245"/>
      <c r="I305" s="194"/>
      <c r="J305" s="200"/>
      <c r="K305" s="200"/>
      <c r="L305" s="170"/>
      <c r="M305" s="157">
        <v>0</v>
      </c>
      <c r="N305" s="157">
        <v>0</v>
      </c>
      <c r="O305" s="157"/>
      <c r="P305" s="157"/>
      <c r="Q305" s="157">
        <f t="shared" si="18"/>
        <v>0</v>
      </c>
      <c r="R305" s="157">
        <f t="shared" si="19"/>
        <v>0</v>
      </c>
      <c r="S305" s="157" t="e">
        <f t="shared" si="20"/>
        <v>#DIV/0!</v>
      </c>
    </row>
    <row r="306" spans="1:19" ht="12" hidden="1" customHeight="1" x14ac:dyDescent="0.2">
      <c r="A306" s="167"/>
      <c r="B306" s="167"/>
      <c r="C306" s="194" t="s">
        <v>760</v>
      </c>
      <c r="D306" s="167" t="s">
        <v>761</v>
      </c>
      <c r="E306" s="167"/>
      <c r="G306" s="195" t="s">
        <v>760</v>
      </c>
      <c r="H306" s="246"/>
      <c r="I306" s="195"/>
      <c r="J306" s="199" t="s">
        <v>762</v>
      </c>
      <c r="K306" s="199"/>
      <c r="L306" s="192" t="s">
        <v>763</v>
      </c>
      <c r="M306" s="157">
        <v>0</v>
      </c>
      <c r="N306" s="157">
        <v>0</v>
      </c>
      <c r="O306" s="157"/>
      <c r="P306" s="157"/>
      <c r="Q306" s="157">
        <f t="shared" si="18"/>
        <v>0</v>
      </c>
      <c r="R306" s="157">
        <f t="shared" si="19"/>
        <v>0</v>
      </c>
      <c r="S306" s="157" t="e">
        <f t="shared" si="20"/>
        <v>#DIV/0!</v>
      </c>
    </row>
    <row r="307" spans="1:19" ht="12" hidden="1" customHeight="1" x14ac:dyDescent="0.2">
      <c r="A307" s="167"/>
      <c r="B307" s="167"/>
      <c r="C307" s="167"/>
      <c r="D307" s="167"/>
      <c r="E307" s="167"/>
      <c r="F307" s="168"/>
      <c r="G307" s="194" t="s">
        <v>760</v>
      </c>
      <c r="H307" s="245"/>
      <c r="I307" s="194"/>
      <c r="J307" s="200" t="s">
        <v>764</v>
      </c>
      <c r="K307" s="200"/>
      <c r="L307" s="170" t="s">
        <v>765</v>
      </c>
      <c r="M307" s="157">
        <v>0</v>
      </c>
      <c r="N307" s="157">
        <v>0</v>
      </c>
      <c r="O307" s="157"/>
      <c r="P307" s="157"/>
      <c r="Q307" s="157">
        <f t="shared" si="18"/>
        <v>0</v>
      </c>
      <c r="R307" s="157">
        <f t="shared" si="19"/>
        <v>0</v>
      </c>
      <c r="S307" s="157" t="e">
        <f t="shared" si="20"/>
        <v>#DIV/0!</v>
      </c>
    </row>
    <row r="308" spans="1:19" ht="12" hidden="1" customHeight="1" x14ac:dyDescent="0.2">
      <c r="A308" s="167"/>
      <c r="B308" s="167"/>
      <c r="C308" s="167"/>
      <c r="D308" s="167"/>
      <c r="E308" s="167"/>
      <c r="G308" s="194" t="s">
        <v>760</v>
      </c>
      <c r="H308" s="245"/>
      <c r="I308" s="194"/>
      <c r="J308" s="200" t="s">
        <v>766</v>
      </c>
      <c r="K308" s="200"/>
      <c r="L308" s="170" t="s">
        <v>767</v>
      </c>
      <c r="M308" s="157">
        <v>0</v>
      </c>
      <c r="N308" s="157">
        <v>0</v>
      </c>
      <c r="O308" s="157"/>
      <c r="P308" s="157"/>
      <c r="Q308" s="157">
        <f t="shared" si="18"/>
        <v>0</v>
      </c>
      <c r="R308" s="157">
        <f t="shared" si="19"/>
        <v>0</v>
      </c>
      <c r="S308" s="157" t="e">
        <f t="shared" si="20"/>
        <v>#DIV/0!</v>
      </c>
    </row>
    <row r="309" spans="1:19" ht="12" hidden="1" customHeight="1" x14ac:dyDescent="0.2">
      <c r="A309" s="167"/>
      <c r="B309" s="167"/>
      <c r="C309" s="167"/>
      <c r="D309" s="167"/>
      <c r="E309" s="167"/>
      <c r="G309" s="208"/>
      <c r="H309" s="258"/>
      <c r="I309" s="208"/>
      <c r="J309" s="199"/>
      <c r="K309" s="199"/>
      <c r="L309" s="167"/>
      <c r="M309" s="157">
        <v>0</v>
      </c>
      <c r="N309" s="157">
        <v>0</v>
      </c>
      <c r="O309" s="157"/>
      <c r="P309" s="157"/>
      <c r="Q309" s="157">
        <f t="shared" si="18"/>
        <v>0</v>
      </c>
      <c r="R309" s="157">
        <f t="shared" si="19"/>
        <v>0</v>
      </c>
      <c r="S309" s="157" t="e">
        <f t="shared" si="20"/>
        <v>#DIV/0!</v>
      </c>
    </row>
    <row r="310" spans="1:19" ht="12" hidden="1" customHeight="1" x14ac:dyDescent="0.2">
      <c r="A310" s="167"/>
      <c r="B310" s="167"/>
      <c r="C310" s="167"/>
      <c r="D310" s="201"/>
      <c r="E310" s="201"/>
      <c r="G310" s="170"/>
      <c r="H310" s="225"/>
      <c r="I310" s="170"/>
      <c r="J310" s="200"/>
      <c r="K310" s="200"/>
      <c r="L310" s="170"/>
      <c r="M310" s="157">
        <v>0</v>
      </c>
      <c r="N310" s="157">
        <v>0</v>
      </c>
      <c r="O310" s="157"/>
      <c r="P310" s="157"/>
      <c r="Q310" s="157">
        <f t="shared" si="18"/>
        <v>0</v>
      </c>
      <c r="R310" s="157">
        <f t="shared" si="19"/>
        <v>0</v>
      </c>
      <c r="S310" s="157" t="e">
        <f t="shared" si="20"/>
        <v>#DIV/0!</v>
      </c>
    </row>
    <row r="311" spans="1:19" ht="12" hidden="1" customHeight="1" x14ac:dyDescent="0.2">
      <c r="A311" s="195">
        <v>3</v>
      </c>
      <c r="B311" s="201" t="s">
        <v>768</v>
      </c>
      <c r="C311" s="167"/>
      <c r="D311" s="201"/>
      <c r="E311" s="201"/>
      <c r="G311" s="208">
        <v>3</v>
      </c>
      <c r="H311" s="258"/>
      <c r="I311" s="208"/>
      <c r="J311" s="199">
        <v>4</v>
      </c>
      <c r="K311" s="199"/>
      <c r="L311" s="209" t="s">
        <v>769</v>
      </c>
      <c r="M311" s="157">
        <v>0</v>
      </c>
      <c r="N311" s="157">
        <v>0</v>
      </c>
      <c r="O311" s="157"/>
      <c r="P311" s="157"/>
      <c r="Q311" s="157">
        <f t="shared" si="18"/>
        <v>0</v>
      </c>
      <c r="R311" s="157">
        <f t="shared" si="19"/>
        <v>0</v>
      </c>
      <c r="S311" s="157" t="e">
        <f t="shared" si="20"/>
        <v>#DIV/0!</v>
      </c>
    </row>
    <row r="312" spans="1:19" ht="12" hidden="1" customHeight="1" x14ac:dyDescent="0.2">
      <c r="A312" s="167"/>
      <c r="B312" s="201" t="s">
        <v>3</v>
      </c>
      <c r="C312" s="201"/>
      <c r="D312" s="167"/>
      <c r="E312" s="167"/>
      <c r="G312" s="170"/>
      <c r="H312" s="225"/>
      <c r="I312" s="170"/>
      <c r="J312" s="200"/>
      <c r="K312" s="200"/>
      <c r="L312" s="170"/>
      <c r="M312" s="157">
        <v>0</v>
      </c>
      <c r="N312" s="157">
        <v>0</v>
      </c>
      <c r="O312" s="157"/>
      <c r="P312" s="157"/>
      <c r="Q312" s="157">
        <f t="shared" si="18"/>
        <v>0</v>
      </c>
      <c r="R312" s="157">
        <f t="shared" si="19"/>
        <v>0</v>
      </c>
      <c r="S312" s="157" t="e">
        <f t="shared" si="20"/>
        <v>#DIV/0!</v>
      </c>
    </row>
    <row r="313" spans="1:19" ht="12" hidden="1" customHeight="1" x14ac:dyDescent="0.2">
      <c r="A313" s="167"/>
      <c r="B313" s="195" t="s">
        <v>770</v>
      </c>
      <c r="C313" s="223" t="s">
        <v>771</v>
      </c>
      <c r="D313" s="167"/>
      <c r="G313" s="199" t="s">
        <v>770</v>
      </c>
      <c r="H313" s="247"/>
      <c r="I313" s="199"/>
      <c r="J313" s="199" t="s">
        <v>772</v>
      </c>
      <c r="K313" s="199"/>
      <c r="L313" s="209" t="s">
        <v>773</v>
      </c>
      <c r="M313" s="157">
        <v>0</v>
      </c>
      <c r="N313" s="157">
        <v>0</v>
      </c>
      <c r="O313" s="157"/>
      <c r="P313" s="157"/>
      <c r="Q313" s="157">
        <f t="shared" si="18"/>
        <v>0</v>
      </c>
      <c r="R313" s="157">
        <f t="shared" si="19"/>
        <v>0</v>
      </c>
      <c r="S313" s="157" t="e">
        <f t="shared" si="20"/>
        <v>#DIV/0!</v>
      </c>
    </row>
    <row r="314" spans="1:19" ht="12" hidden="1" customHeight="1" x14ac:dyDescent="0.2">
      <c r="A314" s="167"/>
      <c r="B314" s="158"/>
      <c r="C314" s="167"/>
      <c r="D314" s="167"/>
      <c r="E314" s="167"/>
      <c r="G314" s="200" t="s">
        <v>770</v>
      </c>
      <c r="H314" s="248"/>
      <c r="I314" s="200"/>
      <c r="J314" s="200" t="s">
        <v>774</v>
      </c>
      <c r="K314" s="200"/>
      <c r="L314" s="170" t="s">
        <v>775</v>
      </c>
      <c r="M314" s="157">
        <v>0</v>
      </c>
      <c r="N314" s="157">
        <v>0</v>
      </c>
      <c r="O314" s="157"/>
      <c r="P314" s="157"/>
      <c r="Q314" s="157">
        <f t="shared" si="18"/>
        <v>0</v>
      </c>
      <c r="R314" s="157">
        <f t="shared" si="19"/>
        <v>0</v>
      </c>
      <c r="S314" s="157" t="e">
        <f t="shared" si="20"/>
        <v>#DIV/0!</v>
      </c>
    </row>
    <row r="315" spans="1:19" ht="12" hidden="1" customHeight="1" x14ac:dyDescent="0.2">
      <c r="A315" s="167"/>
      <c r="E315" s="167"/>
      <c r="G315" s="200" t="s">
        <v>770</v>
      </c>
      <c r="H315" s="248"/>
      <c r="I315" s="200"/>
      <c r="J315" s="200" t="s">
        <v>776</v>
      </c>
      <c r="K315" s="200"/>
      <c r="L315" s="170" t="s">
        <v>777</v>
      </c>
      <c r="M315" s="157">
        <v>0</v>
      </c>
      <c r="N315" s="157">
        <v>0</v>
      </c>
      <c r="O315" s="157"/>
      <c r="P315" s="157"/>
      <c r="Q315" s="157">
        <f t="shared" si="18"/>
        <v>0</v>
      </c>
      <c r="R315" s="157">
        <f t="shared" si="19"/>
        <v>0</v>
      </c>
      <c r="S315" s="157" t="e">
        <f t="shared" si="20"/>
        <v>#DIV/0!</v>
      </c>
    </row>
    <row r="316" spans="1:19" ht="12" hidden="1" customHeight="1" x14ac:dyDescent="0.2">
      <c r="A316" s="167"/>
      <c r="B316" s="158"/>
      <c r="C316" s="167"/>
      <c r="D316" s="167"/>
      <c r="E316" s="167"/>
      <c r="G316" s="200" t="s">
        <v>770</v>
      </c>
      <c r="H316" s="248"/>
      <c r="I316" s="200"/>
      <c r="J316" s="200" t="s">
        <v>778</v>
      </c>
      <c r="K316" s="200"/>
      <c r="L316" s="170" t="s">
        <v>779</v>
      </c>
      <c r="M316" s="157">
        <v>0</v>
      </c>
      <c r="N316" s="157">
        <v>0</v>
      </c>
      <c r="O316" s="157"/>
      <c r="P316" s="157"/>
      <c r="Q316" s="157">
        <f t="shared" si="18"/>
        <v>0</v>
      </c>
      <c r="R316" s="157">
        <f t="shared" si="19"/>
        <v>0</v>
      </c>
      <c r="S316" s="157" t="e">
        <f t="shared" si="20"/>
        <v>#DIV/0!</v>
      </c>
    </row>
    <row r="317" spans="1:19" ht="12" hidden="1" customHeight="1" x14ac:dyDescent="0.2">
      <c r="A317" s="167"/>
      <c r="B317" s="158"/>
      <c r="C317" s="167"/>
      <c r="D317" s="167"/>
      <c r="E317" s="167"/>
      <c r="G317" s="200" t="s">
        <v>770</v>
      </c>
      <c r="H317" s="248"/>
      <c r="I317" s="200"/>
      <c r="J317" s="200" t="s">
        <v>780</v>
      </c>
      <c r="K317" s="200"/>
      <c r="L317" s="170" t="s">
        <v>781</v>
      </c>
      <c r="M317" s="157">
        <v>0</v>
      </c>
      <c r="N317" s="157">
        <v>0</v>
      </c>
      <c r="O317" s="157"/>
      <c r="P317" s="157"/>
      <c r="Q317" s="157">
        <f t="shared" si="18"/>
        <v>0</v>
      </c>
      <c r="R317" s="157">
        <f t="shared" si="19"/>
        <v>0</v>
      </c>
      <c r="S317" s="157" t="e">
        <f t="shared" si="20"/>
        <v>#DIV/0!</v>
      </c>
    </row>
    <row r="318" spans="1:19" ht="12" hidden="1" customHeight="1" x14ac:dyDescent="0.2">
      <c r="A318" s="167"/>
      <c r="B318" s="158"/>
      <c r="C318" s="167"/>
      <c r="D318" s="167"/>
      <c r="E318" s="167"/>
      <c r="G318" s="200" t="s">
        <v>770</v>
      </c>
      <c r="H318" s="248"/>
      <c r="I318" s="200"/>
      <c r="J318" s="200" t="s">
        <v>782</v>
      </c>
      <c r="K318" s="200"/>
      <c r="L318" s="170" t="s">
        <v>783</v>
      </c>
      <c r="M318" s="157">
        <v>0</v>
      </c>
      <c r="N318" s="157">
        <v>0</v>
      </c>
      <c r="O318" s="157"/>
      <c r="P318" s="157"/>
      <c r="Q318" s="157">
        <f t="shared" si="18"/>
        <v>0</v>
      </c>
      <c r="R318" s="157">
        <f t="shared" si="19"/>
        <v>0</v>
      </c>
      <c r="S318" s="157" t="e">
        <f t="shared" si="20"/>
        <v>#DIV/0!</v>
      </c>
    </row>
    <row r="319" spans="1:19" ht="12" hidden="1" customHeight="1" x14ac:dyDescent="0.2">
      <c r="A319" s="167"/>
      <c r="B319" s="158"/>
      <c r="C319" s="167"/>
      <c r="D319" s="167"/>
      <c r="E319" s="167"/>
      <c r="G319" s="200" t="s">
        <v>770</v>
      </c>
      <c r="H319" s="248"/>
      <c r="I319" s="200"/>
      <c r="J319" s="200" t="s">
        <v>784</v>
      </c>
      <c r="K319" s="200"/>
      <c r="L319" s="170" t="s">
        <v>785</v>
      </c>
      <c r="M319" s="157">
        <v>0</v>
      </c>
      <c r="N319" s="157">
        <v>0</v>
      </c>
      <c r="O319" s="157"/>
      <c r="P319" s="157"/>
      <c r="Q319" s="157">
        <f t="shared" si="18"/>
        <v>0</v>
      </c>
      <c r="R319" s="157">
        <f t="shared" si="19"/>
        <v>0</v>
      </c>
      <c r="S319" s="157" t="e">
        <f t="shared" si="20"/>
        <v>#DIV/0!</v>
      </c>
    </row>
    <row r="320" spans="1:19" ht="12" hidden="1" customHeight="1" x14ac:dyDescent="0.2">
      <c r="A320" s="167"/>
      <c r="B320" s="158"/>
      <c r="C320" s="167"/>
      <c r="D320" s="167"/>
      <c r="E320" s="167"/>
      <c r="G320" s="200" t="s">
        <v>770</v>
      </c>
      <c r="H320" s="248"/>
      <c r="I320" s="200"/>
      <c r="J320" s="200" t="s">
        <v>786</v>
      </c>
      <c r="K320" s="200"/>
      <c r="L320" s="170" t="s">
        <v>787</v>
      </c>
      <c r="M320" s="157">
        <v>0</v>
      </c>
      <c r="N320" s="157">
        <v>0</v>
      </c>
      <c r="O320" s="157"/>
      <c r="P320" s="157"/>
      <c r="Q320" s="157">
        <f t="shared" si="18"/>
        <v>0</v>
      </c>
      <c r="R320" s="157">
        <f t="shared" si="19"/>
        <v>0</v>
      </c>
      <c r="S320" s="157" t="e">
        <f t="shared" si="20"/>
        <v>#DIV/0!</v>
      </c>
    </row>
    <row r="321" spans="1:19" ht="12" hidden="1" customHeight="1" x14ac:dyDescent="0.2">
      <c r="A321" s="167"/>
      <c r="B321" s="158"/>
      <c r="C321" s="167"/>
      <c r="D321" s="167"/>
      <c r="E321" s="167"/>
      <c r="G321" s="200" t="s">
        <v>770</v>
      </c>
      <c r="H321" s="248"/>
      <c r="I321" s="200"/>
      <c r="J321" s="200" t="s">
        <v>788</v>
      </c>
      <c r="K321" s="200"/>
      <c r="L321" s="170" t="s">
        <v>789</v>
      </c>
      <c r="M321" s="157">
        <v>0</v>
      </c>
      <c r="N321" s="157">
        <v>0</v>
      </c>
      <c r="O321" s="157"/>
      <c r="P321" s="157"/>
      <c r="Q321" s="157">
        <f t="shared" si="18"/>
        <v>0</v>
      </c>
      <c r="R321" s="157">
        <f t="shared" si="19"/>
        <v>0</v>
      </c>
      <c r="S321" s="157" t="e">
        <f t="shared" si="20"/>
        <v>#DIV/0!</v>
      </c>
    </row>
    <row r="322" spans="1:19" ht="12" hidden="1" customHeight="1" x14ac:dyDescent="0.2">
      <c r="A322" s="167"/>
      <c r="B322" s="158"/>
      <c r="C322" s="167"/>
      <c r="D322" s="201"/>
      <c r="E322" s="201"/>
      <c r="G322" s="170"/>
      <c r="H322" s="225"/>
      <c r="I322" s="170"/>
      <c r="J322" s="200"/>
      <c r="K322" s="200"/>
      <c r="L322" s="167"/>
      <c r="M322" s="157">
        <v>0</v>
      </c>
      <c r="N322" s="157">
        <v>0</v>
      </c>
      <c r="O322" s="157"/>
      <c r="P322" s="157"/>
      <c r="Q322" s="157">
        <f t="shared" si="18"/>
        <v>0</v>
      </c>
      <c r="R322" s="157">
        <f t="shared" si="19"/>
        <v>0</v>
      </c>
      <c r="S322" s="157" t="e">
        <f t="shared" si="20"/>
        <v>#DIV/0!</v>
      </c>
    </row>
    <row r="323" spans="1:19" ht="12" hidden="1" customHeight="1" x14ac:dyDescent="0.2">
      <c r="A323" s="167"/>
      <c r="B323" s="155" t="s">
        <v>790</v>
      </c>
      <c r="C323" s="201" t="s">
        <v>791</v>
      </c>
      <c r="E323" s="167"/>
      <c r="G323" s="199" t="s">
        <v>790</v>
      </c>
      <c r="H323" s="247"/>
      <c r="I323" s="199"/>
      <c r="J323" s="199" t="s">
        <v>792</v>
      </c>
      <c r="K323" s="199"/>
      <c r="L323" s="209" t="s">
        <v>791</v>
      </c>
      <c r="M323" s="157">
        <v>0</v>
      </c>
      <c r="N323" s="157">
        <v>0</v>
      </c>
      <c r="O323" s="157"/>
      <c r="P323" s="157"/>
      <c r="Q323" s="157">
        <f t="shared" si="18"/>
        <v>0</v>
      </c>
      <c r="R323" s="157">
        <f t="shared" si="19"/>
        <v>0</v>
      </c>
      <c r="S323" s="157" t="e">
        <f t="shared" si="20"/>
        <v>#DIV/0!</v>
      </c>
    </row>
    <row r="324" spans="1:19" ht="12" hidden="1" customHeight="1" x14ac:dyDescent="0.2">
      <c r="A324" s="167"/>
      <c r="B324" s="167"/>
      <c r="C324" s="167"/>
      <c r="D324" s="167"/>
      <c r="E324" s="167"/>
      <c r="G324" s="200" t="s">
        <v>790</v>
      </c>
      <c r="H324" s="248"/>
      <c r="I324" s="200"/>
      <c r="J324" s="200" t="s">
        <v>793</v>
      </c>
      <c r="K324" s="200"/>
      <c r="L324" s="170" t="s">
        <v>794</v>
      </c>
      <c r="M324" s="157">
        <v>0</v>
      </c>
      <c r="N324" s="157">
        <v>0</v>
      </c>
      <c r="O324" s="157"/>
      <c r="P324" s="157"/>
      <c r="Q324" s="157">
        <f t="shared" si="18"/>
        <v>0</v>
      </c>
      <c r="R324" s="157">
        <f t="shared" si="19"/>
        <v>0</v>
      </c>
      <c r="S324" s="157" t="e">
        <f t="shared" si="20"/>
        <v>#DIV/0!</v>
      </c>
    </row>
    <row r="325" spans="1:19" ht="12" hidden="1" customHeight="1" x14ac:dyDescent="0.2">
      <c r="A325" s="167"/>
      <c r="B325" s="167"/>
      <c r="C325" s="167"/>
      <c r="D325" s="167"/>
      <c r="E325" s="167"/>
      <c r="G325" s="200" t="s">
        <v>790</v>
      </c>
      <c r="H325" s="248"/>
      <c r="I325" s="200"/>
      <c r="J325" s="200" t="s">
        <v>795</v>
      </c>
      <c r="K325" s="200"/>
      <c r="L325" s="170" t="s">
        <v>796</v>
      </c>
      <c r="M325" s="157">
        <v>0</v>
      </c>
      <c r="N325" s="157">
        <v>0</v>
      </c>
      <c r="O325" s="157"/>
      <c r="P325" s="157"/>
      <c r="Q325" s="157">
        <f t="shared" si="18"/>
        <v>0</v>
      </c>
      <c r="R325" s="157">
        <f t="shared" si="19"/>
        <v>0</v>
      </c>
      <c r="S325" s="157" t="e">
        <f t="shared" si="20"/>
        <v>#DIV/0!</v>
      </c>
    </row>
    <row r="326" spans="1:19" ht="12" hidden="1" customHeight="1" x14ac:dyDescent="0.2">
      <c r="A326" s="167"/>
      <c r="B326" s="167"/>
      <c r="C326" s="167"/>
      <c r="D326" s="167"/>
      <c r="E326" s="167"/>
      <c r="G326" s="200" t="s">
        <v>790</v>
      </c>
      <c r="H326" s="248"/>
      <c r="I326" s="200"/>
      <c r="J326" s="200" t="s">
        <v>797</v>
      </c>
      <c r="K326" s="200"/>
      <c r="L326" s="170" t="s">
        <v>798</v>
      </c>
      <c r="M326" s="157">
        <v>0</v>
      </c>
      <c r="N326" s="157">
        <v>0</v>
      </c>
      <c r="O326" s="157"/>
      <c r="P326" s="157"/>
      <c r="Q326" s="157">
        <f t="shared" si="18"/>
        <v>0</v>
      </c>
      <c r="R326" s="157">
        <f t="shared" si="19"/>
        <v>0</v>
      </c>
      <c r="S326" s="157" t="e">
        <f t="shared" si="20"/>
        <v>#DIV/0!</v>
      </c>
    </row>
    <row r="327" spans="1:19" ht="12" hidden="1" customHeight="1" x14ac:dyDescent="0.2">
      <c r="A327" s="167"/>
      <c r="B327" s="167"/>
      <c r="C327" s="167"/>
      <c r="D327" s="167"/>
      <c r="E327" s="167"/>
      <c r="G327" s="200" t="s">
        <v>790</v>
      </c>
      <c r="H327" s="248"/>
      <c r="I327" s="200"/>
      <c r="J327" s="200" t="s">
        <v>799</v>
      </c>
      <c r="K327" s="200"/>
      <c r="L327" s="170" t="s">
        <v>800</v>
      </c>
      <c r="M327" s="157">
        <v>0</v>
      </c>
      <c r="N327" s="157">
        <v>0</v>
      </c>
      <c r="O327" s="157"/>
      <c r="P327" s="157"/>
      <c r="Q327" s="157">
        <f t="shared" si="18"/>
        <v>0</v>
      </c>
      <c r="R327" s="157">
        <f t="shared" si="19"/>
        <v>0</v>
      </c>
      <c r="S327" s="157" t="e">
        <f t="shared" si="20"/>
        <v>#DIV/0!</v>
      </c>
    </row>
    <row r="328" spans="1:19" ht="12" hidden="1" customHeight="1" x14ac:dyDescent="0.2">
      <c r="A328" s="167"/>
      <c r="B328" s="167"/>
      <c r="C328" s="167"/>
      <c r="D328" s="167"/>
      <c r="E328" s="167"/>
      <c r="G328" s="200" t="s">
        <v>790</v>
      </c>
      <c r="H328" s="248"/>
      <c r="I328" s="200"/>
      <c r="J328" s="200" t="s">
        <v>801</v>
      </c>
      <c r="K328" s="200"/>
      <c r="L328" s="170" t="s">
        <v>802</v>
      </c>
      <c r="M328" s="157">
        <v>0</v>
      </c>
      <c r="N328" s="157">
        <v>0</v>
      </c>
      <c r="O328" s="157"/>
      <c r="P328" s="157"/>
      <c r="Q328" s="157">
        <f t="shared" si="18"/>
        <v>0</v>
      </c>
      <c r="R328" s="157">
        <f t="shared" si="19"/>
        <v>0</v>
      </c>
      <c r="S328" s="157" t="e">
        <f t="shared" si="20"/>
        <v>#DIV/0!</v>
      </c>
    </row>
    <row r="329" spans="1:19" ht="12" hidden="1" customHeight="1" x14ac:dyDescent="0.2">
      <c r="A329" s="167"/>
      <c r="B329" s="167"/>
      <c r="C329" s="167"/>
      <c r="D329" s="167"/>
      <c r="E329" s="167"/>
      <c r="G329" s="200" t="s">
        <v>790</v>
      </c>
      <c r="H329" s="248"/>
      <c r="I329" s="200"/>
      <c r="J329" s="200" t="s">
        <v>803</v>
      </c>
      <c r="K329" s="200"/>
      <c r="L329" s="170" t="s">
        <v>804</v>
      </c>
      <c r="M329" s="157">
        <v>0</v>
      </c>
      <c r="N329" s="157">
        <v>0</v>
      </c>
      <c r="O329" s="157"/>
      <c r="P329" s="157"/>
      <c r="Q329" s="157">
        <f t="shared" si="18"/>
        <v>0</v>
      </c>
      <c r="R329" s="157">
        <f t="shared" si="19"/>
        <v>0</v>
      </c>
      <c r="S329" s="157" t="e">
        <f t="shared" si="20"/>
        <v>#DIV/0!</v>
      </c>
    </row>
    <row r="330" spans="1:19" ht="12" hidden="1" customHeight="1" x14ac:dyDescent="0.2">
      <c r="A330" s="167"/>
      <c r="B330" s="167"/>
      <c r="C330" s="167"/>
      <c r="D330" s="167"/>
      <c r="E330" s="167"/>
      <c r="G330" s="200" t="s">
        <v>790</v>
      </c>
      <c r="H330" s="248"/>
      <c r="I330" s="200"/>
      <c r="J330" s="200" t="s">
        <v>805</v>
      </c>
      <c r="K330" s="200"/>
      <c r="L330" s="170" t="s">
        <v>806</v>
      </c>
      <c r="M330" s="157">
        <v>0</v>
      </c>
      <c r="N330" s="157">
        <v>0</v>
      </c>
      <c r="O330" s="157"/>
      <c r="P330" s="157"/>
      <c r="Q330" s="157">
        <f t="shared" si="18"/>
        <v>0</v>
      </c>
      <c r="R330" s="157">
        <f t="shared" si="19"/>
        <v>0</v>
      </c>
      <c r="S330" s="157" t="e">
        <f t="shared" si="20"/>
        <v>#DIV/0!</v>
      </c>
    </row>
    <row r="331" spans="1:19" ht="12" hidden="1" customHeight="1" x14ac:dyDescent="0.2">
      <c r="A331" s="167"/>
      <c r="B331" s="167"/>
      <c r="C331" s="167"/>
      <c r="D331" s="167"/>
      <c r="E331" s="167"/>
      <c r="G331" s="200" t="s">
        <v>790</v>
      </c>
      <c r="H331" s="248"/>
      <c r="I331" s="200"/>
      <c r="J331" s="200" t="s">
        <v>807</v>
      </c>
      <c r="K331" s="200"/>
      <c r="L331" s="170" t="s">
        <v>808</v>
      </c>
      <c r="M331" s="157">
        <v>0</v>
      </c>
      <c r="N331" s="157">
        <v>0</v>
      </c>
      <c r="O331" s="157"/>
      <c r="P331" s="157"/>
      <c r="Q331" s="157">
        <f t="shared" si="18"/>
        <v>0</v>
      </c>
      <c r="R331" s="157">
        <f t="shared" si="19"/>
        <v>0</v>
      </c>
      <c r="S331" s="157" t="e">
        <f t="shared" si="20"/>
        <v>#DIV/0!</v>
      </c>
    </row>
    <row r="332" spans="1:19" ht="12" hidden="1" customHeight="1" x14ac:dyDescent="0.2">
      <c r="A332" s="167"/>
      <c r="B332" s="167"/>
      <c r="C332" s="167"/>
      <c r="D332" s="167"/>
      <c r="E332" s="167"/>
      <c r="G332" s="170"/>
      <c r="H332" s="225"/>
      <c r="I332" s="170"/>
      <c r="J332" s="200"/>
      <c r="K332" s="200"/>
      <c r="L332" s="167"/>
      <c r="M332" s="157">
        <v>0</v>
      </c>
      <c r="N332" s="157">
        <v>0</v>
      </c>
      <c r="O332" s="157"/>
      <c r="P332" s="157"/>
      <c r="Q332" s="157">
        <f t="shared" si="18"/>
        <v>0</v>
      </c>
      <c r="R332" s="157">
        <f t="shared" si="19"/>
        <v>0</v>
      </c>
      <c r="S332" s="157" t="e">
        <f t="shared" si="20"/>
        <v>#DIV/0!</v>
      </c>
    </row>
    <row r="333" spans="1:19" ht="12" hidden="1" customHeight="1" x14ac:dyDescent="0.2">
      <c r="A333" s="167"/>
      <c r="B333" s="195" t="s">
        <v>809</v>
      </c>
      <c r="C333" s="201" t="s">
        <v>810</v>
      </c>
      <c r="D333" s="167"/>
      <c r="E333" s="167"/>
      <c r="G333" s="199" t="s">
        <v>809</v>
      </c>
      <c r="H333" s="247"/>
      <c r="I333" s="199"/>
      <c r="J333" s="199">
        <v>8</v>
      </c>
      <c r="K333" s="199"/>
      <c r="L333" s="209" t="s">
        <v>811</v>
      </c>
      <c r="M333" s="157">
        <v>0</v>
      </c>
      <c r="N333" s="157">
        <v>0</v>
      </c>
      <c r="O333" s="157"/>
      <c r="P333" s="157"/>
      <c r="Q333" s="157">
        <f t="shared" si="18"/>
        <v>0</v>
      </c>
      <c r="R333" s="157">
        <f t="shared" si="19"/>
        <v>0</v>
      </c>
      <c r="S333" s="157" t="e">
        <f t="shared" si="20"/>
        <v>#DIV/0!</v>
      </c>
    </row>
    <row r="334" spans="1:19" ht="12" hidden="1" customHeight="1" x14ac:dyDescent="0.2">
      <c r="A334" s="167"/>
      <c r="B334" s="167"/>
      <c r="C334" s="167"/>
      <c r="D334" s="167"/>
      <c r="E334" s="167"/>
      <c r="G334" s="170"/>
      <c r="H334" s="225"/>
      <c r="I334" s="170"/>
      <c r="J334" s="200"/>
      <c r="K334" s="200"/>
      <c r="L334" s="167"/>
      <c r="M334" s="157">
        <v>0</v>
      </c>
      <c r="N334" s="157">
        <v>0</v>
      </c>
      <c r="O334" s="157"/>
      <c r="P334" s="157"/>
      <c r="Q334" s="157">
        <f t="shared" si="18"/>
        <v>0</v>
      </c>
      <c r="R334" s="157">
        <f t="shared" si="19"/>
        <v>0</v>
      </c>
      <c r="S334" s="157" t="e">
        <f t="shared" si="20"/>
        <v>#DIV/0!</v>
      </c>
    </row>
    <row r="335" spans="1:19" ht="12" hidden="1" customHeight="1" x14ac:dyDescent="0.2">
      <c r="A335" s="167"/>
      <c r="B335" s="167"/>
      <c r="C335" s="194" t="s">
        <v>812</v>
      </c>
      <c r="D335" s="167" t="s">
        <v>813</v>
      </c>
      <c r="E335" s="167"/>
      <c r="G335" s="170"/>
      <c r="H335" s="225"/>
      <c r="I335" s="170"/>
      <c r="J335" s="167"/>
      <c r="K335" s="167"/>
      <c r="L335" s="167"/>
      <c r="M335" s="157">
        <v>0</v>
      </c>
      <c r="N335" s="157">
        <v>0</v>
      </c>
      <c r="O335" s="157"/>
      <c r="P335" s="157"/>
      <c r="Q335" s="157">
        <f t="shared" si="18"/>
        <v>0</v>
      </c>
      <c r="R335" s="157">
        <f t="shared" si="19"/>
        <v>0</v>
      </c>
      <c r="S335" s="157" t="e">
        <f t="shared" si="20"/>
        <v>#DIV/0!</v>
      </c>
    </row>
    <row r="336" spans="1:19" ht="12" hidden="1" customHeight="1" x14ac:dyDescent="0.2">
      <c r="A336" s="167"/>
      <c r="B336" s="167"/>
      <c r="C336" s="167"/>
      <c r="D336" s="167"/>
      <c r="E336" s="167"/>
      <c r="G336" s="199" t="s">
        <v>812</v>
      </c>
      <c r="H336" s="247"/>
      <c r="I336" s="199"/>
      <c r="J336" s="199" t="s">
        <v>814</v>
      </c>
      <c r="K336" s="199"/>
      <c r="L336" s="209" t="s">
        <v>815</v>
      </c>
      <c r="M336" s="157">
        <v>0</v>
      </c>
      <c r="N336" s="157">
        <v>0</v>
      </c>
      <c r="O336" s="157"/>
      <c r="P336" s="157"/>
      <c r="Q336" s="157">
        <f t="shared" si="18"/>
        <v>0</v>
      </c>
      <c r="R336" s="157">
        <f t="shared" si="19"/>
        <v>0</v>
      </c>
      <c r="S336" s="157" t="e">
        <f t="shared" si="20"/>
        <v>#DIV/0!</v>
      </c>
    </row>
    <row r="337" spans="1:19" ht="12" hidden="1" customHeight="1" x14ac:dyDescent="0.2">
      <c r="A337" s="167"/>
      <c r="B337" s="167"/>
      <c r="C337" s="167"/>
      <c r="D337" s="167"/>
      <c r="E337" s="167"/>
      <c r="G337" s="200" t="s">
        <v>812</v>
      </c>
      <c r="H337" s="248"/>
      <c r="I337" s="200"/>
      <c r="J337" s="200" t="s">
        <v>816</v>
      </c>
      <c r="K337" s="200"/>
      <c r="L337" s="170" t="s">
        <v>817</v>
      </c>
      <c r="M337" s="157">
        <v>0</v>
      </c>
      <c r="N337" s="157">
        <v>0</v>
      </c>
      <c r="O337" s="157"/>
      <c r="P337" s="157"/>
      <c r="Q337" s="157">
        <f t="shared" si="18"/>
        <v>0</v>
      </c>
      <c r="R337" s="157">
        <f t="shared" si="19"/>
        <v>0</v>
      </c>
      <c r="S337" s="157" t="e">
        <f t="shared" si="20"/>
        <v>#DIV/0!</v>
      </c>
    </row>
    <row r="338" spans="1:19" ht="12" hidden="1" customHeight="1" x14ac:dyDescent="0.2">
      <c r="A338" s="167"/>
      <c r="B338" s="167"/>
      <c r="C338" s="167"/>
      <c r="D338" s="167"/>
      <c r="E338" s="167"/>
      <c r="G338" s="200" t="s">
        <v>812</v>
      </c>
      <c r="H338" s="248"/>
      <c r="I338" s="200"/>
      <c r="J338" s="200" t="s">
        <v>818</v>
      </c>
      <c r="K338" s="200"/>
      <c r="L338" s="170" t="s">
        <v>819</v>
      </c>
      <c r="M338" s="157">
        <v>0</v>
      </c>
      <c r="N338" s="157">
        <v>0</v>
      </c>
      <c r="O338" s="157"/>
      <c r="P338" s="157"/>
      <c r="Q338" s="157">
        <f t="shared" si="18"/>
        <v>0</v>
      </c>
      <c r="R338" s="157">
        <f t="shared" si="19"/>
        <v>0</v>
      </c>
      <c r="S338" s="157" t="e">
        <f t="shared" si="20"/>
        <v>#DIV/0!</v>
      </c>
    </row>
    <row r="339" spans="1:19" ht="12" hidden="1" customHeight="1" x14ac:dyDescent="0.2">
      <c r="A339" s="167"/>
      <c r="B339" s="167"/>
      <c r="C339" s="167"/>
      <c r="D339" s="167"/>
      <c r="E339" s="167"/>
      <c r="G339" s="199" t="s">
        <v>812</v>
      </c>
      <c r="H339" s="247"/>
      <c r="I339" s="199"/>
      <c r="J339" s="199" t="s">
        <v>820</v>
      </c>
      <c r="K339" s="199"/>
      <c r="L339" s="209" t="s">
        <v>821</v>
      </c>
      <c r="M339" s="157">
        <v>0</v>
      </c>
      <c r="N339" s="157">
        <v>0</v>
      </c>
      <c r="O339" s="157"/>
      <c r="P339" s="157"/>
      <c r="Q339" s="157">
        <f t="shared" ref="Q339:Q368" si="22">+N339+O339</f>
        <v>0</v>
      </c>
      <c r="R339" s="157">
        <f t="shared" ref="R339:R368" si="23">+M339-P339-Q339</f>
        <v>0</v>
      </c>
      <c r="S339" s="157" t="e">
        <f t="shared" ref="S339:S368" si="24">+Q339/M339*100</f>
        <v>#DIV/0!</v>
      </c>
    </row>
    <row r="340" spans="1:19" ht="12" hidden="1" customHeight="1" x14ac:dyDescent="0.2">
      <c r="A340" s="167"/>
      <c r="B340" s="167"/>
      <c r="C340" s="167"/>
      <c r="D340" s="167"/>
      <c r="E340" s="167"/>
      <c r="G340" s="200" t="s">
        <v>812</v>
      </c>
      <c r="H340" s="248"/>
      <c r="I340" s="200"/>
      <c r="J340" s="200" t="s">
        <v>822</v>
      </c>
      <c r="K340" s="200"/>
      <c r="L340" s="170" t="s">
        <v>823</v>
      </c>
      <c r="M340" s="157">
        <v>0</v>
      </c>
      <c r="N340" s="157">
        <v>0</v>
      </c>
      <c r="O340" s="157"/>
      <c r="P340" s="157"/>
      <c r="Q340" s="157">
        <f t="shared" si="22"/>
        <v>0</v>
      </c>
      <c r="R340" s="157">
        <f t="shared" si="23"/>
        <v>0</v>
      </c>
      <c r="S340" s="157" t="e">
        <f t="shared" si="24"/>
        <v>#DIV/0!</v>
      </c>
    </row>
    <row r="341" spans="1:19" ht="12" hidden="1" customHeight="1" x14ac:dyDescent="0.2">
      <c r="A341" s="167"/>
      <c r="B341" s="167"/>
      <c r="C341" s="167"/>
      <c r="D341" s="167"/>
      <c r="E341" s="167"/>
      <c r="G341" s="200" t="s">
        <v>812</v>
      </c>
      <c r="H341" s="248"/>
      <c r="I341" s="200"/>
      <c r="J341" s="200" t="s">
        <v>824</v>
      </c>
      <c r="K341" s="200"/>
      <c r="L341" s="170" t="s">
        <v>825</v>
      </c>
      <c r="M341" s="157">
        <v>0</v>
      </c>
      <c r="N341" s="157">
        <v>0</v>
      </c>
      <c r="O341" s="157"/>
      <c r="P341" s="157"/>
      <c r="Q341" s="157">
        <f t="shared" si="22"/>
        <v>0</v>
      </c>
      <c r="R341" s="157">
        <f t="shared" si="23"/>
        <v>0</v>
      </c>
      <c r="S341" s="157" t="e">
        <f t="shared" si="24"/>
        <v>#DIV/0!</v>
      </c>
    </row>
    <row r="342" spans="1:19" ht="12" hidden="1" customHeight="1" x14ac:dyDescent="0.2">
      <c r="A342" s="167"/>
      <c r="B342" s="167"/>
      <c r="C342" s="167"/>
      <c r="D342" s="167"/>
      <c r="E342" s="167"/>
      <c r="G342" s="200" t="s">
        <v>812</v>
      </c>
      <c r="H342" s="248"/>
      <c r="I342" s="200"/>
      <c r="J342" s="200" t="s">
        <v>826</v>
      </c>
      <c r="K342" s="200"/>
      <c r="L342" s="170" t="s">
        <v>827</v>
      </c>
      <c r="M342" s="157">
        <v>0</v>
      </c>
      <c r="N342" s="157">
        <v>0</v>
      </c>
      <c r="O342" s="157"/>
      <c r="P342" s="157"/>
      <c r="Q342" s="157">
        <f t="shared" si="22"/>
        <v>0</v>
      </c>
      <c r="R342" s="157">
        <f t="shared" si="23"/>
        <v>0</v>
      </c>
      <c r="S342" s="157" t="e">
        <f t="shared" si="24"/>
        <v>#DIV/0!</v>
      </c>
    </row>
    <row r="343" spans="1:19" ht="12" hidden="1" customHeight="1" x14ac:dyDescent="0.2">
      <c r="A343" s="167"/>
      <c r="B343" s="167"/>
      <c r="C343" s="167"/>
      <c r="D343" s="167"/>
      <c r="E343" s="167"/>
      <c r="G343" s="200" t="s">
        <v>812</v>
      </c>
      <c r="H343" s="248"/>
      <c r="I343" s="200"/>
      <c r="J343" s="200" t="s">
        <v>828</v>
      </c>
      <c r="K343" s="200"/>
      <c r="L343" s="170" t="s">
        <v>829</v>
      </c>
      <c r="M343" s="210">
        <v>0</v>
      </c>
      <c r="N343" s="210">
        <v>0</v>
      </c>
      <c r="O343" s="210"/>
      <c r="P343" s="210"/>
      <c r="Q343" s="210">
        <f t="shared" si="22"/>
        <v>0</v>
      </c>
      <c r="R343" s="210">
        <f t="shared" si="23"/>
        <v>0</v>
      </c>
      <c r="S343" s="210" t="e">
        <f t="shared" si="24"/>
        <v>#DIV/0!</v>
      </c>
    </row>
    <row r="344" spans="1:19" ht="12" hidden="1" customHeight="1" x14ac:dyDescent="0.2">
      <c r="A344" s="167"/>
      <c r="B344" s="167"/>
      <c r="C344" s="167"/>
      <c r="D344" s="167"/>
      <c r="E344" s="167"/>
      <c r="G344" s="200" t="s">
        <v>812</v>
      </c>
      <c r="H344" s="248"/>
      <c r="I344" s="200"/>
      <c r="J344" s="200" t="s">
        <v>830</v>
      </c>
      <c r="K344" s="200"/>
      <c r="L344" s="170" t="s">
        <v>831</v>
      </c>
      <c r="M344" s="157">
        <v>0</v>
      </c>
      <c r="N344" s="157">
        <v>0</v>
      </c>
      <c r="O344" s="157"/>
      <c r="P344" s="157"/>
      <c r="Q344" s="157">
        <f t="shared" si="22"/>
        <v>0</v>
      </c>
      <c r="R344" s="157">
        <f t="shared" si="23"/>
        <v>0</v>
      </c>
      <c r="S344" s="157" t="e">
        <f t="shared" si="24"/>
        <v>#DIV/0!</v>
      </c>
    </row>
    <row r="345" spans="1:19" ht="12" hidden="1" customHeight="1" x14ac:dyDescent="0.2">
      <c r="A345" s="167"/>
      <c r="B345" s="167"/>
      <c r="C345" s="167"/>
      <c r="D345" s="167"/>
      <c r="E345" s="167"/>
      <c r="G345" s="200" t="s">
        <v>812</v>
      </c>
      <c r="H345" s="248"/>
      <c r="I345" s="200"/>
      <c r="J345" s="200" t="s">
        <v>832</v>
      </c>
      <c r="K345" s="200"/>
      <c r="L345" s="170" t="s">
        <v>833</v>
      </c>
      <c r="M345" s="157">
        <v>0</v>
      </c>
      <c r="N345" s="157">
        <v>0</v>
      </c>
      <c r="O345" s="157"/>
      <c r="P345" s="157"/>
      <c r="Q345" s="157">
        <f t="shared" si="22"/>
        <v>0</v>
      </c>
      <c r="R345" s="157">
        <f t="shared" si="23"/>
        <v>0</v>
      </c>
      <c r="S345" s="157" t="e">
        <f t="shared" si="24"/>
        <v>#DIV/0!</v>
      </c>
    </row>
    <row r="346" spans="1:19" ht="12" hidden="1" customHeight="1" x14ac:dyDescent="0.2">
      <c r="A346" s="167"/>
      <c r="B346" s="167"/>
      <c r="C346" s="167"/>
      <c r="D346" s="167"/>
      <c r="E346" s="167"/>
      <c r="G346" s="200" t="s">
        <v>812</v>
      </c>
      <c r="H346" s="248"/>
      <c r="I346" s="200"/>
      <c r="J346" s="200" t="s">
        <v>834</v>
      </c>
      <c r="K346" s="200"/>
      <c r="L346" s="170" t="s">
        <v>835</v>
      </c>
      <c r="M346" s="157">
        <v>0</v>
      </c>
      <c r="N346" s="157">
        <v>0</v>
      </c>
      <c r="O346" s="157"/>
      <c r="P346" s="157"/>
      <c r="Q346" s="157">
        <f t="shared" si="22"/>
        <v>0</v>
      </c>
      <c r="R346" s="157">
        <f t="shared" si="23"/>
        <v>0</v>
      </c>
      <c r="S346" s="157" t="e">
        <f t="shared" si="24"/>
        <v>#DIV/0!</v>
      </c>
    </row>
    <row r="347" spans="1:19" ht="12" hidden="1" customHeight="1" x14ac:dyDescent="0.2">
      <c r="A347" s="167"/>
      <c r="B347" s="167"/>
      <c r="C347" s="167"/>
      <c r="D347" s="167"/>
      <c r="E347" s="167"/>
      <c r="F347" s="224"/>
      <c r="G347" s="199" t="s">
        <v>812</v>
      </c>
      <c r="H347" s="247"/>
      <c r="I347" s="199"/>
      <c r="J347" s="199" t="s">
        <v>836</v>
      </c>
      <c r="K347" s="199"/>
      <c r="L347" s="209" t="s">
        <v>837</v>
      </c>
      <c r="M347" s="157">
        <v>0</v>
      </c>
      <c r="N347" s="157">
        <v>0</v>
      </c>
      <c r="O347" s="157"/>
      <c r="P347" s="157"/>
      <c r="Q347" s="157">
        <f t="shared" si="22"/>
        <v>0</v>
      </c>
      <c r="R347" s="157">
        <f t="shared" si="23"/>
        <v>0</v>
      </c>
      <c r="S347" s="157" t="e">
        <f t="shared" si="24"/>
        <v>#DIV/0!</v>
      </c>
    </row>
    <row r="348" spans="1:19" ht="12" hidden="1" customHeight="1" x14ac:dyDescent="0.2">
      <c r="A348" s="167"/>
      <c r="B348" s="167"/>
      <c r="C348" s="167"/>
      <c r="D348" s="167"/>
      <c r="E348" s="167"/>
      <c r="G348" s="200" t="s">
        <v>812</v>
      </c>
      <c r="H348" s="248"/>
      <c r="I348" s="200"/>
      <c r="J348" s="200" t="s">
        <v>838</v>
      </c>
      <c r="K348" s="200"/>
      <c r="L348" s="170" t="s">
        <v>839</v>
      </c>
      <c r="M348" s="157">
        <v>0</v>
      </c>
      <c r="N348" s="157">
        <v>0</v>
      </c>
      <c r="O348" s="157"/>
      <c r="P348" s="157"/>
      <c r="Q348" s="157">
        <f t="shared" si="22"/>
        <v>0</v>
      </c>
      <c r="R348" s="157">
        <f t="shared" si="23"/>
        <v>0</v>
      </c>
      <c r="S348" s="157" t="e">
        <f t="shared" si="24"/>
        <v>#DIV/0!</v>
      </c>
    </row>
    <row r="349" spans="1:19" ht="12" hidden="1" customHeight="1" x14ac:dyDescent="0.2">
      <c r="A349" s="167"/>
      <c r="B349" s="167"/>
      <c r="C349" s="167"/>
      <c r="D349" s="167"/>
      <c r="E349" s="167"/>
      <c r="G349" s="200"/>
      <c r="H349" s="248"/>
      <c r="I349" s="200"/>
      <c r="J349" s="200"/>
      <c r="K349" s="200"/>
      <c r="L349" s="170"/>
      <c r="M349" s="157">
        <v>0</v>
      </c>
      <c r="N349" s="157">
        <v>0</v>
      </c>
      <c r="O349" s="157"/>
      <c r="P349" s="157"/>
      <c r="Q349" s="157">
        <f t="shared" si="22"/>
        <v>0</v>
      </c>
      <c r="R349" s="157">
        <f t="shared" si="23"/>
        <v>0</v>
      </c>
      <c r="S349" s="157" t="e">
        <f t="shared" si="24"/>
        <v>#DIV/0!</v>
      </c>
    </row>
    <row r="350" spans="1:19" ht="12" hidden="1" customHeight="1" x14ac:dyDescent="0.2">
      <c r="A350" s="167"/>
      <c r="B350" s="167"/>
      <c r="C350" s="194" t="s">
        <v>840</v>
      </c>
      <c r="D350" s="167" t="s">
        <v>841</v>
      </c>
      <c r="E350" s="167"/>
      <c r="G350" s="170"/>
      <c r="H350" s="225"/>
      <c r="I350" s="170"/>
      <c r="J350" s="200"/>
      <c r="K350" s="200"/>
      <c r="L350" s="167"/>
      <c r="M350" s="157">
        <v>0</v>
      </c>
      <c r="N350" s="157">
        <v>0</v>
      </c>
      <c r="O350" s="157"/>
      <c r="P350" s="157"/>
      <c r="Q350" s="157">
        <f t="shared" si="22"/>
        <v>0</v>
      </c>
      <c r="R350" s="157">
        <f t="shared" si="23"/>
        <v>0</v>
      </c>
      <c r="S350" s="157" t="e">
        <f t="shared" si="24"/>
        <v>#DIV/0!</v>
      </c>
    </row>
    <row r="351" spans="1:19" ht="12" hidden="1" customHeight="1" x14ac:dyDescent="0.2">
      <c r="A351" s="167"/>
      <c r="B351" s="167"/>
      <c r="C351" s="167"/>
      <c r="D351" s="167"/>
      <c r="E351" s="167"/>
      <c r="G351" s="199" t="s">
        <v>840</v>
      </c>
      <c r="H351" s="247"/>
      <c r="I351" s="199"/>
      <c r="J351" s="199" t="s">
        <v>814</v>
      </c>
      <c r="K351" s="199"/>
      <c r="L351" s="209" t="s">
        <v>815</v>
      </c>
      <c r="M351" s="157">
        <v>0</v>
      </c>
      <c r="N351" s="157">
        <v>0</v>
      </c>
      <c r="O351" s="157"/>
      <c r="P351" s="157"/>
      <c r="Q351" s="157">
        <f t="shared" si="22"/>
        <v>0</v>
      </c>
      <c r="R351" s="157">
        <f t="shared" si="23"/>
        <v>0</v>
      </c>
      <c r="S351" s="157" t="e">
        <f t="shared" si="24"/>
        <v>#DIV/0!</v>
      </c>
    </row>
    <row r="352" spans="1:19" ht="12" hidden="1" customHeight="1" x14ac:dyDescent="0.2">
      <c r="A352" s="167"/>
      <c r="B352" s="167"/>
      <c r="C352" s="167"/>
      <c r="D352" s="167"/>
      <c r="E352" s="167"/>
      <c r="F352" s="168"/>
      <c r="G352" s="200" t="s">
        <v>840</v>
      </c>
      <c r="H352" s="248"/>
      <c r="I352" s="200"/>
      <c r="J352" s="200" t="s">
        <v>842</v>
      </c>
      <c r="K352" s="200"/>
      <c r="L352" s="170" t="s">
        <v>843</v>
      </c>
      <c r="M352" s="157">
        <v>0</v>
      </c>
      <c r="N352" s="157">
        <v>0</v>
      </c>
      <c r="O352" s="157"/>
      <c r="P352" s="157"/>
      <c r="Q352" s="157">
        <f t="shared" si="22"/>
        <v>0</v>
      </c>
      <c r="R352" s="157">
        <f t="shared" si="23"/>
        <v>0</v>
      </c>
      <c r="S352" s="157" t="e">
        <f t="shared" si="24"/>
        <v>#DIV/0!</v>
      </c>
    </row>
    <row r="353" spans="1:19" ht="12" hidden="1" customHeight="1" x14ac:dyDescent="0.2">
      <c r="A353" s="167"/>
      <c r="B353" s="167"/>
      <c r="C353" s="167"/>
      <c r="D353" s="167"/>
      <c r="E353" s="167"/>
      <c r="F353" s="168"/>
      <c r="G353" s="200" t="s">
        <v>840</v>
      </c>
      <c r="H353" s="248"/>
      <c r="I353" s="200"/>
      <c r="J353" s="200" t="s">
        <v>844</v>
      </c>
      <c r="K353" s="200"/>
      <c r="L353" s="170" t="s">
        <v>845</v>
      </c>
      <c r="M353" s="157">
        <v>0</v>
      </c>
      <c r="N353" s="157">
        <v>0</v>
      </c>
      <c r="O353" s="157"/>
      <c r="P353" s="157"/>
      <c r="Q353" s="157">
        <f t="shared" si="22"/>
        <v>0</v>
      </c>
      <c r="R353" s="157">
        <f t="shared" si="23"/>
        <v>0</v>
      </c>
      <c r="S353" s="157" t="e">
        <f t="shared" si="24"/>
        <v>#DIV/0!</v>
      </c>
    </row>
    <row r="354" spans="1:19" ht="12" hidden="1" customHeight="1" x14ac:dyDescent="0.2">
      <c r="A354" s="167"/>
      <c r="B354" s="167"/>
      <c r="C354" s="167"/>
      <c r="D354" s="167"/>
      <c r="E354" s="167"/>
      <c r="F354" s="168"/>
      <c r="G354" s="199" t="s">
        <v>840</v>
      </c>
      <c r="H354" s="247"/>
      <c r="I354" s="199"/>
      <c r="J354" s="199" t="s">
        <v>820</v>
      </c>
      <c r="K354" s="199"/>
      <c r="L354" s="209" t="s">
        <v>821</v>
      </c>
      <c r="M354" s="157">
        <v>0</v>
      </c>
      <c r="N354" s="157">
        <v>0</v>
      </c>
      <c r="O354" s="157"/>
      <c r="P354" s="157"/>
      <c r="Q354" s="157">
        <f t="shared" si="22"/>
        <v>0</v>
      </c>
      <c r="R354" s="157">
        <f t="shared" si="23"/>
        <v>0</v>
      </c>
      <c r="S354" s="157" t="e">
        <f t="shared" si="24"/>
        <v>#DIV/0!</v>
      </c>
    </row>
    <row r="355" spans="1:19" ht="12" hidden="1" customHeight="1" x14ac:dyDescent="0.2">
      <c r="A355" s="167"/>
      <c r="B355" s="167"/>
      <c r="C355" s="167"/>
      <c r="D355" s="167"/>
      <c r="E355" s="167"/>
      <c r="F355" s="168"/>
      <c r="G355" s="200" t="s">
        <v>840</v>
      </c>
      <c r="H355" s="248"/>
      <c r="I355" s="200"/>
      <c r="J355" s="200" t="s">
        <v>846</v>
      </c>
      <c r="K355" s="200"/>
      <c r="L355" s="170" t="s">
        <v>847</v>
      </c>
      <c r="M355" s="157">
        <v>0</v>
      </c>
      <c r="N355" s="157">
        <v>0</v>
      </c>
      <c r="O355" s="157"/>
      <c r="P355" s="157"/>
      <c r="Q355" s="157">
        <f t="shared" si="22"/>
        <v>0</v>
      </c>
      <c r="R355" s="157">
        <f t="shared" si="23"/>
        <v>0</v>
      </c>
      <c r="S355" s="157" t="e">
        <f t="shared" si="24"/>
        <v>#DIV/0!</v>
      </c>
    </row>
    <row r="356" spans="1:19" ht="12" hidden="1" customHeight="1" x14ac:dyDescent="0.2">
      <c r="A356" s="167"/>
      <c r="B356" s="167"/>
      <c r="C356" s="167"/>
      <c r="D356" s="167"/>
      <c r="E356" s="167"/>
      <c r="F356" s="168"/>
      <c r="G356" s="170"/>
      <c r="H356" s="225"/>
      <c r="I356" s="170"/>
      <c r="J356" s="200"/>
      <c r="K356" s="200"/>
      <c r="L356" s="167"/>
      <c r="M356" s="157">
        <v>0</v>
      </c>
      <c r="N356" s="157">
        <v>0</v>
      </c>
      <c r="O356" s="157"/>
      <c r="P356" s="157"/>
      <c r="Q356" s="157">
        <f t="shared" si="22"/>
        <v>0</v>
      </c>
      <c r="R356" s="157">
        <f t="shared" si="23"/>
        <v>0</v>
      </c>
      <c r="S356" s="157" t="e">
        <f t="shared" si="24"/>
        <v>#DIV/0!</v>
      </c>
    </row>
    <row r="357" spans="1:19" ht="12" hidden="1" customHeight="1" x14ac:dyDescent="0.2">
      <c r="A357" s="167"/>
      <c r="B357" s="195" t="s">
        <v>848</v>
      </c>
      <c r="C357" s="201" t="s">
        <v>849</v>
      </c>
      <c r="D357" s="201"/>
      <c r="E357" s="208"/>
      <c r="F357" s="225"/>
      <c r="G357" s="199" t="s">
        <v>848</v>
      </c>
      <c r="H357" s="247"/>
      <c r="I357" s="199"/>
      <c r="J357" s="199" t="s">
        <v>850</v>
      </c>
      <c r="K357" s="199"/>
      <c r="L357" s="209" t="s">
        <v>849</v>
      </c>
      <c r="M357" s="157">
        <v>0</v>
      </c>
      <c r="N357" s="157">
        <v>0</v>
      </c>
      <c r="O357" s="157"/>
      <c r="P357" s="157"/>
      <c r="Q357" s="157">
        <f t="shared" si="22"/>
        <v>0</v>
      </c>
      <c r="R357" s="157">
        <f t="shared" si="23"/>
        <v>0</v>
      </c>
      <c r="S357" s="157" t="e">
        <f t="shared" si="24"/>
        <v>#DIV/0!</v>
      </c>
    </row>
    <row r="358" spans="1:19" ht="12" hidden="1" customHeight="1" x14ac:dyDescent="0.2">
      <c r="A358" s="167"/>
      <c r="B358" s="167"/>
      <c r="C358" s="167"/>
      <c r="D358" s="167"/>
      <c r="E358" s="167"/>
      <c r="F358" s="168"/>
      <c r="G358" s="200" t="s">
        <v>848</v>
      </c>
      <c r="H358" s="248"/>
      <c r="I358" s="200"/>
      <c r="J358" s="200" t="s">
        <v>851</v>
      </c>
      <c r="K358" s="200"/>
      <c r="L358" s="170" t="s">
        <v>852</v>
      </c>
      <c r="M358" s="157">
        <v>0</v>
      </c>
      <c r="N358" s="157">
        <v>0</v>
      </c>
      <c r="O358" s="157"/>
      <c r="P358" s="157"/>
      <c r="Q358" s="157">
        <f t="shared" si="22"/>
        <v>0</v>
      </c>
      <c r="R358" s="157">
        <f t="shared" si="23"/>
        <v>0</v>
      </c>
      <c r="S358" s="157" t="e">
        <f t="shared" si="24"/>
        <v>#DIV/0!</v>
      </c>
    </row>
    <row r="359" spans="1:19" ht="12" hidden="1" customHeight="1" x14ac:dyDescent="0.2">
      <c r="A359" s="167"/>
      <c r="B359" s="167"/>
      <c r="C359" s="167"/>
      <c r="D359" s="167"/>
      <c r="E359" s="167" t="s">
        <v>3</v>
      </c>
      <c r="F359" s="168"/>
      <c r="G359" s="200" t="s">
        <v>848</v>
      </c>
      <c r="H359" s="248"/>
      <c r="I359" s="200"/>
      <c r="J359" s="200" t="s">
        <v>853</v>
      </c>
      <c r="K359" s="200"/>
      <c r="L359" s="170" t="s">
        <v>854</v>
      </c>
      <c r="M359" s="157">
        <v>0</v>
      </c>
      <c r="N359" s="157">
        <v>0</v>
      </c>
      <c r="O359" s="157"/>
      <c r="P359" s="157"/>
      <c r="Q359" s="157">
        <f t="shared" si="22"/>
        <v>0</v>
      </c>
      <c r="R359" s="157">
        <f t="shared" si="23"/>
        <v>0</v>
      </c>
      <c r="S359" s="157" t="e">
        <f t="shared" si="24"/>
        <v>#DIV/0!</v>
      </c>
    </row>
    <row r="360" spans="1:19" ht="12" hidden="1" customHeight="1" x14ac:dyDescent="0.2">
      <c r="A360" s="167"/>
      <c r="B360" s="167"/>
      <c r="C360" s="167"/>
      <c r="D360" s="167"/>
      <c r="E360" s="167"/>
      <c r="F360" s="168"/>
      <c r="G360" s="170"/>
      <c r="H360" s="225"/>
      <c r="I360" s="170"/>
      <c r="J360" s="200"/>
      <c r="K360" s="200"/>
      <c r="L360" s="170"/>
      <c r="M360" s="157">
        <v>0</v>
      </c>
      <c r="N360" s="157">
        <v>0</v>
      </c>
      <c r="O360" s="157"/>
      <c r="P360" s="157"/>
      <c r="Q360" s="157">
        <f t="shared" si="22"/>
        <v>0</v>
      </c>
      <c r="R360" s="157">
        <f t="shared" si="23"/>
        <v>0</v>
      </c>
      <c r="S360" s="157" t="e">
        <f t="shared" si="24"/>
        <v>#DIV/0!</v>
      </c>
    </row>
    <row r="361" spans="1:19" ht="12" customHeight="1" x14ac:dyDescent="0.2">
      <c r="D361" s="208"/>
      <c r="E361" s="201"/>
      <c r="F361" s="226"/>
      <c r="G361" s="200" t="s">
        <v>3</v>
      </c>
      <c r="H361" s="248"/>
      <c r="I361" s="200"/>
      <c r="J361" s="199">
        <v>9</v>
      </c>
      <c r="K361" s="199"/>
      <c r="L361" s="209" t="s">
        <v>211</v>
      </c>
      <c r="N361" s="157"/>
      <c r="O361" s="157"/>
      <c r="P361" s="157"/>
      <c r="Q361" s="157"/>
      <c r="R361" s="157"/>
      <c r="S361" s="157"/>
    </row>
    <row r="362" spans="1:19" s="175" customFormat="1" ht="20.100000000000001" customHeight="1" x14ac:dyDescent="0.2">
      <c r="A362" s="215">
        <v>4</v>
      </c>
      <c r="B362" s="331" t="s">
        <v>855</v>
      </c>
      <c r="C362" s="331"/>
      <c r="D362" s="171"/>
      <c r="E362" s="171"/>
      <c r="F362" s="172" t="s">
        <v>3</v>
      </c>
      <c r="G362" s="171" t="s">
        <v>3</v>
      </c>
      <c r="H362" s="172">
        <f>+O362</f>
        <v>0</v>
      </c>
      <c r="I362" s="171"/>
      <c r="J362" s="171" t="s">
        <v>212</v>
      </c>
      <c r="K362" s="173"/>
      <c r="L362" s="171" t="s">
        <v>856</v>
      </c>
      <c r="M362" s="174">
        <f>+M364</f>
        <v>7254982</v>
      </c>
      <c r="N362" s="174">
        <f>+N364</f>
        <v>0</v>
      </c>
      <c r="O362" s="174">
        <f>+O364</f>
        <v>0</v>
      </c>
      <c r="P362" s="174">
        <f>+P364</f>
        <v>0</v>
      </c>
      <c r="Q362" s="174">
        <f t="shared" si="22"/>
        <v>0</v>
      </c>
      <c r="R362" s="174">
        <f t="shared" si="23"/>
        <v>7254982</v>
      </c>
      <c r="S362" s="174">
        <f t="shared" si="24"/>
        <v>0</v>
      </c>
    </row>
    <row r="363" spans="1:19" ht="12" hidden="1" customHeight="1" x14ac:dyDescent="0.2">
      <c r="A363" s="167"/>
      <c r="B363" s="167"/>
      <c r="C363" s="167"/>
      <c r="D363" s="167"/>
      <c r="E363" s="167"/>
      <c r="F363" s="168"/>
      <c r="G363" s="200">
        <v>4</v>
      </c>
      <c r="H363" s="248"/>
      <c r="I363" s="200"/>
      <c r="J363" s="200" t="s">
        <v>214</v>
      </c>
      <c r="K363" s="200"/>
      <c r="L363" s="170" t="s">
        <v>857</v>
      </c>
      <c r="M363" s="157">
        <v>0</v>
      </c>
      <c r="N363" s="157"/>
      <c r="O363" s="157"/>
      <c r="P363" s="157"/>
      <c r="Q363" s="157">
        <f t="shared" si="22"/>
        <v>0</v>
      </c>
      <c r="R363" s="157">
        <f t="shared" si="23"/>
        <v>0</v>
      </c>
      <c r="S363" s="157" t="e">
        <f t="shared" si="24"/>
        <v>#DIV/0!</v>
      </c>
    </row>
    <row r="364" spans="1:19" ht="12" customHeight="1" x14ac:dyDescent="0.2">
      <c r="A364" s="167"/>
      <c r="B364" s="167"/>
      <c r="C364" s="167"/>
      <c r="D364" s="167"/>
      <c r="E364" s="167"/>
      <c r="F364" s="168"/>
      <c r="G364" s="200">
        <v>4</v>
      </c>
      <c r="H364" s="248"/>
      <c r="I364" s="200"/>
      <c r="J364" s="200" t="s">
        <v>216</v>
      </c>
      <c r="K364" s="200"/>
      <c r="L364" s="170" t="s">
        <v>858</v>
      </c>
      <c r="M364" s="157">
        <f>+'PROGRAMA 04'!F215</f>
        <v>7254982</v>
      </c>
      <c r="N364" s="157">
        <f>+'PROGRAMA 04'!G215</f>
        <v>0</v>
      </c>
      <c r="O364" s="157">
        <f>+'PROGRAMA 04'!H215</f>
        <v>0</v>
      </c>
      <c r="P364" s="157">
        <f>+'PROGRAMA 04'!I215</f>
        <v>0</v>
      </c>
      <c r="Q364" s="157">
        <f>+'PROGRAMA 04'!J215</f>
        <v>0</v>
      </c>
      <c r="R364" s="157">
        <f t="shared" si="23"/>
        <v>7254982</v>
      </c>
      <c r="S364" s="157">
        <f t="shared" si="24"/>
        <v>0</v>
      </c>
    </row>
    <row r="365" spans="1:19" ht="12" hidden="1" customHeight="1" x14ac:dyDescent="0.2">
      <c r="M365" s="157">
        <v>0</v>
      </c>
      <c r="N365" s="157"/>
      <c r="O365" s="157"/>
      <c r="P365" s="157"/>
      <c r="Q365" s="157">
        <f t="shared" si="22"/>
        <v>0</v>
      </c>
      <c r="R365" s="157">
        <f t="shared" si="23"/>
        <v>0</v>
      </c>
      <c r="S365" s="157" t="e">
        <f t="shared" si="24"/>
        <v>#DIV/0!</v>
      </c>
    </row>
    <row r="366" spans="1:19" ht="7.5" customHeight="1" thickBot="1" x14ac:dyDescent="0.25">
      <c r="A366" s="204"/>
      <c r="B366" s="204"/>
      <c r="C366" s="204"/>
      <c r="D366" s="204"/>
      <c r="E366" s="204"/>
      <c r="F366" s="205"/>
      <c r="G366" s="222"/>
      <c r="H366" s="259"/>
      <c r="I366" s="222"/>
      <c r="J366" s="206"/>
      <c r="K366" s="206"/>
      <c r="L366" s="204"/>
      <c r="M366" s="205"/>
      <c r="N366" s="205"/>
      <c r="O366" s="205"/>
      <c r="P366" s="205"/>
      <c r="Q366" s="205"/>
      <c r="R366" s="205"/>
      <c r="S366" s="205"/>
    </row>
    <row r="367" spans="1:19" hidden="1" x14ac:dyDescent="0.2">
      <c r="G367" s="181"/>
      <c r="H367" s="249"/>
      <c r="I367" s="181"/>
      <c r="J367" s="181"/>
      <c r="K367" s="181"/>
      <c r="N367" s="157"/>
      <c r="O367" s="157"/>
      <c r="P367" s="157"/>
      <c r="Q367" s="157"/>
      <c r="R367" s="157"/>
      <c r="S367" s="157"/>
    </row>
    <row r="368" spans="1:19" s="229" customFormat="1" ht="30" customHeight="1" x14ac:dyDescent="0.3">
      <c r="A368" s="319" t="s">
        <v>859</v>
      </c>
      <c r="B368" s="319"/>
      <c r="C368" s="319"/>
      <c r="D368" s="319"/>
      <c r="E368" s="227"/>
      <c r="F368" s="228" t="s">
        <v>3</v>
      </c>
      <c r="G368" s="227"/>
      <c r="H368" s="228">
        <f>+H362+H10+H243</f>
        <v>164716762.07999998</v>
      </c>
      <c r="I368" s="227"/>
      <c r="J368" s="227"/>
      <c r="K368" s="227"/>
      <c r="L368" s="227"/>
      <c r="M368" s="228">
        <f>+M362+M10+M243</f>
        <v>510349786</v>
      </c>
      <c r="N368" s="228">
        <f>+N362+N10+N243</f>
        <v>221687693.00999999</v>
      </c>
      <c r="O368" s="228">
        <f>+O362+O10+O243</f>
        <v>164716762.08000001</v>
      </c>
      <c r="P368" s="228">
        <f>+P362+P10+P243</f>
        <v>0</v>
      </c>
      <c r="Q368" s="228">
        <f t="shared" si="22"/>
        <v>386404455.09000003</v>
      </c>
      <c r="R368" s="228">
        <f t="shared" si="23"/>
        <v>123945330.90999997</v>
      </c>
      <c r="S368" s="228">
        <f t="shared" si="24"/>
        <v>75.713650850830376</v>
      </c>
    </row>
    <row r="369" spans="6:19" ht="13.2" hidden="1" x14ac:dyDescent="0.25">
      <c r="F369" s="231"/>
    </row>
    <row r="370" spans="6:19" hidden="1" x14ac:dyDescent="0.2">
      <c r="M370" s="157">
        <f>+'PROGRAMA 04'!F10</f>
        <v>510349786</v>
      </c>
      <c r="N370" s="157">
        <f>+'PROGRAMA 04'!G10</f>
        <v>221687693.00999999</v>
      </c>
      <c r="O370" s="157">
        <f>+'PROGRAMA 04'!H10</f>
        <v>164716762.08000001</v>
      </c>
      <c r="P370" s="157">
        <f>+'PROGRAMA 04'!I10</f>
        <v>0</v>
      </c>
      <c r="Q370" s="157">
        <f>+'PROGRAMA 04'!J10</f>
        <v>386404455.08999997</v>
      </c>
      <c r="R370" s="157">
        <f>+'PROGRAMA 04'!K10</f>
        <v>123945330.91000001</v>
      </c>
    </row>
    <row r="371" spans="6:19" hidden="1" x14ac:dyDescent="0.2">
      <c r="N371" s="157"/>
      <c r="O371" s="157"/>
      <c r="P371" s="157"/>
      <c r="Q371" s="157"/>
      <c r="R371" s="157"/>
    </row>
    <row r="372" spans="6:19" hidden="1" x14ac:dyDescent="0.2">
      <c r="M372" s="157">
        <f t="shared" ref="M372:R372" si="25">+M368-M370</f>
        <v>0</v>
      </c>
      <c r="N372" s="157">
        <f t="shared" si="25"/>
        <v>0</v>
      </c>
      <c r="O372" s="157">
        <f t="shared" si="25"/>
        <v>0</v>
      </c>
      <c r="P372" s="157">
        <f t="shared" si="25"/>
        <v>0</v>
      </c>
      <c r="Q372" s="157">
        <f t="shared" si="25"/>
        <v>0</v>
      </c>
      <c r="R372" s="157">
        <f t="shared" si="25"/>
        <v>0</v>
      </c>
      <c r="S372" s="157"/>
    </row>
    <row r="373" spans="6:19" hidden="1" x14ac:dyDescent="0.2"/>
    <row r="379" spans="6:19" x14ac:dyDescent="0.2">
      <c r="O379" s="157"/>
      <c r="P379" s="157"/>
      <c r="Q379" s="157"/>
      <c r="R379" s="157"/>
    </row>
  </sheetData>
  <mergeCells count="22">
    <mergeCell ref="S7:S8"/>
    <mergeCell ref="B10:D10"/>
    <mergeCell ref="D200:E200"/>
    <mergeCell ref="A1:S1"/>
    <mergeCell ref="A2:S2"/>
    <mergeCell ref="A3:S3"/>
    <mergeCell ref="A4:S4"/>
    <mergeCell ref="A5:S5"/>
    <mergeCell ref="A7:F8"/>
    <mergeCell ref="Q7:Q8"/>
    <mergeCell ref="G8:H8"/>
    <mergeCell ref="G7:H7"/>
    <mergeCell ref="R7:R8"/>
    <mergeCell ref="D216:E216"/>
    <mergeCell ref="B243:C243"/>
    <mergeCell ref="B362:C362"/>
    <mergeCell ref="A368:D368"/>
    <mergeCell ref="P7:P8"/>
    <mergeCell ref="L7:L8"/>
    <mergeCell ref="M7:M8"/>
    <mergeCell ref="N7:N8"/>
    <mergeCell ref="O7:O8"/>
  </mergeCells>
  <printOptions horizontalCentered="1"/>
  <pageMargins left="0.59055118110236227" right="0.59055118110236227" top="0.78740157480314965" bottom="0.78740157480314965" header="0.59055118110236227" footer="0.59055118110236227"/>
  <pageSetup scale="47" firstPageNumber="21" orientation="landscape" useFirstPageNumber="1" r:id="rId1"/>
  <headerFooter>
    <oddFooter>&amp;C&amp;P</oddFooter>
  </headerFooter>
  <rowBreaks count="1" manualBreakCount="1">
    <brk id="241" max="16383" man="1"/>
  </rowBreaks>
  <ignoredErrors>
    <ignoredError sqref="Q369:T375 T24:T368 Q276:R276 S377:T378 S376:T376 Q380:T381 S379:T379" formula="1"/>
    <ignoredError sqref="Q24:S255 Q257:S275 S256 S276 Q277:S368" numberStoredAsText="1" formula="1"/>
    <ignoredError sqref="J23:S23 J24:P255 A198:E374 J257:P275 J256:M256 J277:P368 J276:M2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showGridLines="0" tabSelected="1" topLeftCell="A20" zoomScaleNormal="100" workbookViewId="0">
      <selection activeCell="G23" sqref="G23"/>
    </sheetView>
  </sheetViews>
  <sheetFormatPr baseColWidth="10" defaultColWidth="11.44140625" defaultRowHeight="11.4" customHeight="1" x14ac:dyDescent="0.3"/>
  <cols>
    <col min="1" max="1" width="22.5546875" style="58" bestFit="1" customWidth="1"/>
    <col min="2" max="2" width="35.33203125" style="59" customWidth="1"/>
    <col min="3" max="3" width="13.33203125" style="59" customWidth="1"/>
    <col min="4" max="4" width="16.33203125" style="59" hidden="1" customWidth="1"/>
    <col min="5" max="5" width="15" style="59" customWidth="1"/>
    <col min="6" max="6" width="14.44140625" style="59" customWidth="1"/>
    <col min="7" max="8" width="13.88671875" style="59" customWidth="1"/>
    <col min="9" max="9" width="12.5546875" style="59" customWidth="1"/>
    <col min="10" max="10" width="14.88671875" style="31" customWidth="1"/>
    <col min="11" max="12" width="11.44140625" style="31" customWidth="1"/>
    <col min="13" max="13" width="8.44140625" style="31" customWidth="1"/>
    <col min="14" max="14" width="6.109375" style="31" customWidth="1"/>
    <col min="15" max="15" width="10.5546875" style="31" customWidth="1"/>
    <col min="16" max="16384" width="11.44140625" style="31"/>
  </cols>
  <sheetData>
    <row r="1" spans="1:19" ht="11.4" customHeight="1" x14ac:dyDescent="0.3">
      <c r="A1" s="280" t="s">
        <v>346</v>
      </c>
      <c r="B1" s="280"/>
      <c r="C1" s="280"/>
      <c r="D1" s="280"/>
      <c r="E1" s="280"/>
      <c r="F1" s="280"/>
      <c r="G1" s="280"/>
      <c r="H1" s="280"/>
      <c r="I1" s="280"/>
    </row>
    <row r="2" spans="1:19" ht="11.4" customHeight="1" x14ac:dyDescent="0.3">
      <c r="A2" s="280" t="s">
        <v>238</v>
      </c>
      <c r="B2" s="280"/>
      <c r="C2" s="280"/>
      <c r="D2" s="280"/>
      <c r="E2" s="280"/>
      <c r="F2" s="280"/>
      <c r="G2" s="280"/>
      <c r="H2" s="280"/>
      <c r="I2" s="280"/>
    </row>
    <row r="3" spans="1:19" ht="11.4" customHeight="1" x14ac:dyDescent="0.3">
      <c r="A3" s="280" t="s">
        <v>1</v>
      </c>
      <c r="B3" s="280"/>
      <c r="C3" s="280"/>
      <c r="D3" s="280"/>
      <c r="E3" s="280"/>
      <c r="F3" s="280"/>
      <c r="G3" s="280"/>
      <c r="H3" s="280"/>
      <c r="I3" s="280"/>
    </row>
    <row r="4" spans="1:19" ht="11.4" customHeight="1" x14ac:dyDescent="0.3">
      <c r="A4" s="280" t="s">
        <v>871</v>
      </c>
      <c r="B4" s="280"/>
      <c r="C4" s="280"/>
      <c r="D4" s="280"/>
      <c r="E4" s="280"/>
      <c r="F4" s="280"/>
      <c r="G4" s="280"/>
      <c r="H4" s="280"/>
      <c r="I4" s="280"/>
    </row>
    <row r="5" spans="1:19" ht="11.4" customHeight="1" x14ac:dyDescent="0.3">
      <c r="A5" s="280" t="s">
        <v>239</v>
      </c>
      <c r="B5" s="280"/>
      <c r="C5" s="280"/>
      <c r="D5" s="280"/>
      <c r="E5" s="280"/>
      <c r="F5" s="280"/>
      <c r="G5" s="280"/>
      <c r="H5" s="280"/>
      <c r="I5" s="280"/>
    </row>
    <row r="6" spans="1:19" ht="11.4" customHeight="1" x14ac:dyDescent="0.3">
      <c r="A6" s="52"/>
      <c r="B6" s="53"/>
      <c r="D6" s="54"/>
      <c r="E6" s="54"/>
      <c r="F6" s="54"/>
      <c r="G6" s="54"/>
      <c r="H6" s="54"/>
      <c r="I6" s="54"/>
    </row>
    <row r="7" spans="1:19" ht="13.5" customHeight="1" x14ac:dyDescent="0.3">
      <c r="A7" s="284" t="s">
        <v>240</v>
      </c>
      <c r="B7" s="284" t="s">
        <v>241</v>
      </c>
      <c r="C7" s="281" t="s">
        <v>6</v>
      </c>
      <c r="D7" s="281" t="s">
        <v>329</v>
      </c>
      <c r="E7" s="281" t="s">
        <v>330</v>
      </c>
      <c r="F7" s="281" t="s">
        <v>290</v>
      </c>
      <c r="G7" s="281" t="s">
        <v>872</v>
      </c>
      <c r="H7" s="281" t="s">
        <v>873</v>
      </c>
      <c r="I7" s="281" t="s">
        <v>245</v>
      </c>
    </row>
    <row r="8" spans="1:19" ht="13.5" customHeight="1" x14ac:dyDescent="0.3">
      <c r="A8" s="284"/>
      <c r="B8" s="284"/>
      <c r="C8" s="282"/>
      <c r="D8" s="282"/>
      <c r="E8" s="282"/>
      <c r="F8" s="282"/>
      <c r="G8" s="282"/>
      <c r="H8" s="282"/>
      <c r="I8" s="282"/>
    </row>
    <row r="9" spans="1:19" ht="11.4" customHeight="1" x14ac:dyDescent="0.3">
      <c r="A9" s="284"/>
      <c r="B9" s="284"/>
      <c r="C9" s="283"/>
      <c r="D9" s="283" t="s">
        <v>3</v>
      </c>
      <c r="E9" s="283" t="s">
        <v>244</v>
      </c>
      <c r="F9" s="283"/>
      <c r="G9" s="283"/>
      <c r="H9" s="283"/>
      <c r="I9" s="283" t="s">
        <v>3</v>
      </c>
    </row>
    <row r="10" spans="1:19" s="100" customFormat="1" ht="11.4" customHeight="1" x14ac:dyDescent="0.3">
      <c r="A10" s="98"/>
      <c r="B10" s="98"/>
      <c r="C10" s="99"/>
      <c r="D10" s="99"/>
      <c r="E10" s="99"/>
      <c r="F10" s="99"/>
      <c r="G10" s="99"/>
      <c r="H10" s="99"/>
      <c r="I10" s="99"/>
    </row>
    <row r="11" spans="1:19" s="23" customFormat="1" ht="11.4" customHeight="1" x14ac:dyDescent="0.2">
      <c r="A11" s="279" t="s">
        <v>245</v>
      </c>
      <c r="B11" s="279"/>
      <c r="C11" s="38">
        <f>+C13+C31</f>
        <v>19045965400.279999</v>
      </c>
      <c r="D11" s="38">
        <f>+D13+D31</f>
        <v>0</v>
      </c>
      <c r="E11" s="38">
        <f>+E15+E24+E31</f>
        <v>-4977023444</v>
      </c>
      <c r="F11" s="38">
        <f>+F13+F31</f>
        <v>14068941956.279999</v>
      </c>
      <c r="G11" s="38">
        <f>+G13+G31</f>
        <v>11876982552.09</v>
      </c>
      <c r="H11" s="38">
        <f>+H13+H31</f>
        <v>2137580656.2399998</v>
      </c>
      <c r="I11" s="38">
        <f>+I13+I31</f>
        <v>14014563208.33</v>
      </c>
      <c r="Q11" s="86"/>
    </row>
    <row r="12" spans="1:19" s="23" customFormat="1" ht="11.4" customHeight="1" x14ac:dyDescent="0.2">
      <c r="A12" s="2"/>
      <c r="B12" s="1"/>
      <c r="C12" s="39"/>
      <c r="D12" s="39"/>
      <c r="E12" s="39"/>
      <c r="F12" s="39"/>
      <c r="G12" s="39"/>
      <c r="H12" s="39"/>
      <c r="I12" s="39"/>
      <c r="Q12" s="86"/>
    </row>
    <row r="13" spans="1:19" s="23" customFormat="1" ht="11.4" customHeight="1" thickBot="1" x14ac:dyDescent="0.25">
      <c r="A13" s="40" t="s">
        <v>246</v>
      </c>
      <c r="B13" s="41" t="s">
        <v>247</v>
      </c>
      <c r="C13" s="42">
        <f t="shared" ref="C13:H13" si="0">+C15+C24</f>
        <v>13811760000.279999</v>
      </c>
      <c r="D13" s="42">
        <f t="shared" si="0"/>
        <v>0</v>
      </c>
      <c r="E13" s="42">
        <f>+E15+E24</f>
        <v>0</v>
      </c>
      <c r="F13" s="42">
        <f t="shared" si="0"/>
        <v>13811760000.279999</v>
      </c>
      <c r="G13" s="42">
        <f t="shared" si="0"/>
        <v>11728137905.540001</v>
      </c>
      <c r="H13" s="42">
        <f t="shared" si="0"/>
        <v>2096428253.8699996</v>
      </c>
      <c r="I13" s="42">
        <f>+I15+I24</f>
        <v>13824566159.41</v>
      </c>
      <c r="Q13" s="86"/>
    </row>
    <row r="14" spans="1:19" s="23" customFormat="1" ht="11.4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9" s="23" customFormat="1" ht="11.4" customHeight="1" x14ac:dyDescent="0.2">
      <c r="A15" s="43" t="s">
        <v>248</v>
      </c>
      <c r="B15" s="33" t="s">
        <v>249</v>
      </c>
      <c r="C15" s="44">
        <f>+C16+C18+C20</f>
        <v>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+G16+G20</f>
        <v>88377905.540000007</v>
      </c>
      <c r="H15" s="44">
        <f>+H16+H20</f>
        <v>2128253.8700000029</v>
      </c>
      <c r="I15" s="44">
        <f t="shared" ref="I15:I20" si="1">+G15+H15</f>
        <v>90506159.410000011</v>
      </c>
      <c r="S15" s="86" t="s">
        <v>3</v>
      </c>
    </row>
    <row r="16" spans="1:19" s="23" customFormat="1" ht="11.4" customHeight="1" x14ac:dyDescent="0.2">
      <c r="A16" s="45" t="s">
        <v>250</v>
      </c>
      <c r="B16" s="1" t="s">
        <v>251</v>
      </c>
      <c r="C16" s="39">
        <f t="shared" ref="C16:H16" si="2">+C17</f>
        <v>0</v>
      </c>
      <c r="D16" s="39">
        <f t="shared" si="2"/>
        <v>0</v>
      </c>
      <c r="E16" s="39">
        <f t="shared" si="2"/>
        <v>0</v>
      </c>
      <c r="F16" s="39">
        <f t="shared" si="2"/>
        <v>0</v>
      </c>
      <c r="G16" s="39">
        <f t="shared" si="2"/>
        <v>87572869.25</v>
      </c>
      <c r="H16" s="39">
        <f t="shared" si="2"/>
        <v>1925123.200000003</v>
      </c>
      <c r="I16" s="39">
        <f t="shared" si="1"/>
        <v>89497992.450000003</v>
      </c>
      <c r="S16" s="86" t="s">
        <v>3</v>
      </c>
    </row>
    <row r="17" spans="1:16" s="23" customFormat="1" ht="10.5" customHeight="1" x14ac:dyDescent="0.2">
      <c r="A17" s="45" t="s">
        <v>252</v>
      </c>
      <c r="B17" s="1" t="s">
        <v>253</v>
      </c>
      <c r="C17" s="39">
        <v>0</v>
      </c>
      <c r="D17" s="39">
        <f>+'PRO-1'!D17+'PRO-2'!D17+'PRO-3'!D17+'PRO-4'!D17</f>
        <v>0</v>
      </c>
      <c r="E17" s="39">
        <f>+'PRO-3'!E17</f>
        <v>0</v>
      </c>
      <c r="F17" s="39">
        <f>+'PRO-1'!F17+'PRO-2'!F17+'PRO-3'!F17+'PRO-4'!F17</f>
        <v>0</v>
      </c>
      <c r="G17" s="39">
        <f>+'PRO-3'!G17+'PRO-1'!G17</f>
        <v>87572869.25</v>
      </c>
      <c r="H17" s="39">
        <f>+'PRO-3'!H17</f>
        <v>1925123.200000003</v>
      </c>
      <c r="I17" s="39">
        <f>+H17+G17</f>
        <v>89497992.450000003</v>
      </c>
      <c r="O17" s="86" t="s">
        <v>3</v>
      </c>
      <c r="P17" s="23" t="s">
        <v>3</v>
      </c>
    </row>
    <row r="18" spans="1:16" s="23" customFormat="1" ht="11.4" hidden="1" customHeight="1" x14ac:dyDescent="0.2">
      <c r="A18" s="45" t="s">
        <v>254</v>
      </c>
      <c r="B18" s="1" t="s">
        <v>255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1"/>
        <v>0</v>
      </c>
    </row>
    <row r="19" spans="1:16" s="23" customFormat="1" ht="11.4" hidden="1" customHeight="1" x14ac:dyDescent="0.2">
      <c r="A19" s="45" t="s">
        <v>256</v>
      </c>
      <c r="B19" s="1" t="s">
        <v>257</v>
      </c>
      <c r="C19" s="39">
        <f>+'PRO-1'!C19+'PRO-2'!C19+'PRO-3'!C19+'PRO-4'!C19</f>
        <v>0</v>
      </c>
      <c r="D19" s="39">
        <f>+'PRO-1'!D19+'PRO-2'!D19+'PRO-3'!D19+'PRO-4'!D19</f>
        <v>0</v>
      </c>
      <c r="E19" s="39">
        <f>+'PRO-1'!E19+'PRO-2'!E19+'PRO-3'!E19+'PRO-4'!E19</f>
        <v>0</v>
      </c>
      <c r="F19" s="39">
        <f>+'PRO-1'!F19+'PRO-2'!F19+'PRO-3'!F19+'PRO-4'!F19</f>
        <v>0</v>
      </c>
      <c r="G19" s="39">
        <f>+'PRO-1'!G19+'PRO-2'!G19+'PRO-3'!G19+'PRO-4'!G19</f>
        <v>0</v>
      </c>
      <c r="H19" s="39">
        <f>+'PRO-1'!H19+'PRO-2'!H19+'PRO-3'!H19+'PRO-4'!H19</f>
        <v>0</v>
      </c>
      <c r="I19" s="39">
        <f>+'PRO-1'!I19+'PRO-2'!I19+'PRO-3'!I19+'PRO-4'!I19</f>
        <v>0</v>
      </c>
    </row>
    <row r="20" spans="1:16" s="23" customFormat="1" ht="10.199999999999999" x14ac:dyDescent="0.2">
      <c r="A20" s="45" t="s">
        <v>258</v>
      </c>
      <c r="B20" s="1" t="s">
        <v>259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f>+G22</f>
        <v>805036.29</v>
      </c>
      <c r="H20" s="39">
        <f>+H21+H22</f>
        <v>203130.67000000004</v>
      </c>
      <c r="I20" s="39">
        <f t="shared" si="1"/>
        <v>1008166.9600000001</v>
      </c>
    </row>
    <row r="21" spans="1:16" s="23" customFormat="1" ht="10.199999999999999" hidden="1" x14ac:dyDescent="0.2">
      <c r="A21" s="45" t="s">
        <v>260</v>
      </c>
      <c r="B21" s="1" t="s">
        <v>261</v>
      </c>
      <c r="C21" s="39">
        <f>+'PRO-1'!C21+'PRO-2'!C21+'PRO-3'!C21+'PRO-4'!C21</f>
        <v>0</v>
      </c>
      <c r="D21" s="39">
        <f>+'PRO-1'!D21+'PRO-2'!D21+'PRO-3'!D21+'PRO-4'!D21</f>
        <v>0</v>
      </c>
      <c r="E21" s="39">
        <f>+'PRO-1'!E21+'PRO-2'!E21+'PRO-3'!E21+'PRO-4'!E21</f>
        <v>0</v>
      </c>
      <c r="F21" s="39">
        <f>+'PRO-1'!F21+'PRO-2'!F21+'PRO-3'!F21+'PRO-4'!F21</f>
        <v>0</v>
      </c>
      <c r="G21" s="39">
        <f>+'PRO-1'!G21+'PRO-2'!G21+'PRO-3'!G21+'PRO-4'!G21</f>
        <v>0</v>
      </c>
      <c r="H21" s="39">
        <f>+'PRO-1'!H21+'PRO-2'!H21+'PRO-3'!H21+'PRO-4'!H21</f>
        <v>0</v>
      </c>
      <c r="I21" s="39">
        <f>+'PRO-1'!I21+'PRO-2'!I21+'PRO-3'!I21+'PRO-4'!I21</f>
        <v>0</v>
      </c>
    </row>
    <row r="22" spans="1:16" s="23" customFormat="1" ht="10.199999999999999" x14ac:dyDescent="0.2">
      <c r="A22" s="45" t="s">
        <v>262</v>
      </c>
      <c r="B22" s="1" t="s">
        <v>263</v>
      </c>
      <c r="C22" s="39">
        <f>+'PRO-1'!C22+'PRO-2'!C22+'PRO-3'!C22+'PRO-4'!C22</f>
        <v>0</v>
      </c>
      <c r="D22" s="39">
        <f>+'PRO-1'!D22+'PRO-2'!D22+'PRO-3'!D22+'PRO-4'!D22</f>
        <v>0</v>
      </c>
      <c r="E22" s="39">
        <f>+'PRO-1'!E22+'PRO-2'!E22+'PRO-3'!E22+'PRO-4'!E22</f>
        <v>0</v>
      </c>
      <c r="F22" s="39">
        <f>+'PRO-1'!F22+'PRO-2'!F22+'PRO-3'!F22+'PRO-4'!F22</f>
        <v>0</v>
      </c>
      <c r="G22" s="39">
        <f>+'PRO-3'!G22</f>
        <v>805036.29</v>
      </c>
      <c r="H22" s="39">
        <f>+'PRO-3'!H22</f>
        <v>203130.67000000004</v>
      </c>
      <c r="I22" s="39">
        <f>+'PRO-1'!I22+'PRO-2'!I22+'PRO-3'!I22+'PRO-4'!I22</f>
        <v>1008166.9600000001</v>
      </c>
    </row>
    <row r="23" spans="1:16" s="23" customFormat="1" ht="11.4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6" s="23" customFormat="1" ht="11.4" customHeight="1" x14ac:dyDescent="0.2">
      <c r="A24" s="46" t="s">
        <v>264</v>
      </c>
      <c r="B24" s="33" t="s">
        <v>265</v>
      </c>
      <c r="C24" s="44">
        <f>+C25</f>
        <v>13811760000.279999</v>
      </c>
      <c r="D24" s="44">
        <f>+D25</f>
        <v>0</v>
      </c>
      <c r="E24" s="44">
        <f>+E25+E29</f>
        <v>0</v>
      </c>
      <c r="F24" s="44">
        <f>+F25+F29</f>
        <v>13811760000.279999</v>
      </c>
      <c r="G24" s="44">
        <f>+G25+G29</f>
        <v>11639760000</v>
      </c>
      <c r="H24" s="44">
        <f>+H25+H29</f>
        <v>2094299999.9999998</v>
      </c>
      <c r="I24" s="44">
        <f>+I25+I29</f>
        <v>13734060000</v>
      </c>
    </row>
    <row r="25" spans="1:16" s="23" customFormat="1" ht="11.4" customHeight="1" x14ac:dyDescent="0.2">
      <c r="A25" s="45" t="s">
        <v>266</v>
      </c>
      <c r="B25" s="1" t="s">
        <v>267</v>
      </c>
      <c r="C25" s="39">
        <f>SUM(C26:C29)</f>
        <v>13811760000.279999</v>
      </c>
      <c r="D25" s="39">
        <f>SUM(D26:D29)</f>
        <v>0</v>
      </c>
      <c r="E25" s="39">
        <f>+E26+E28</f>
        <v>0</v>
      </c>
      <c r="F25" s="39">
        <f>SUM(F26:F28)</f>
        <v>13811760000.279999</v>
      </c>
      <c r="G25" s="39">
        <f>+G26+G27+G28</f>
        <v>11639760000</v>
      </c>
      <c r="H25" s="39">
        <f>+H26+H27+H28</f>
        <v>2094299999.9999998</v>
      </c>
      <c r="I25" s="39">
        <f>+I26+I27+I28</f>
        <v>13734060000</v>
      </c>
      <c r="J25" s="86"/>
      <c r="O25" s="86"/>
    </row>
    <row r="26" spans="1:16" s="23" customFormat="1" ht="11.4" customHeight="1" x14ac:dyDescent="0.2">
      <c r="A26" s="45" t="s">
        <v>268</v>
      </c>
      <c r="B26" s="1" t="s">
        <v>282</v>
      </c>
      <c r="C26" s="39">
        <f>+'PRO-1'!C26+'PRO-2'!C26+'PRO-3'!C26+'PRO-4'!C26</f>
        <v>8685000000</v>
      </c>
      <c r="D26" s="39">
        <f>+'PRO-1'!D26+'PRO-2'!D26+'PRO-3'!D26+'PRO-4'!D26</f>
        <v>0</v>
      </c>
      <c r="E26" s="39">
        <f>+'PRO-1'!E26+'PRO-2'!E26+'PRO-3'!E26+'PRO-4'!E26</f>
        <v>0</v>
      </c>
      <c r="F26" s="39">
        <f>+'PRO-1'!F26+'PRO-2'!F26+'PRO-3'!F26+'PRO-4'!F26</f>
        <v>8685000000</v>
      </c>
      <c r="G26" s="39">
        <f>+'PRO-1'!G26+'PRO-2'!G26+'PRO-3'!G26+'PRO-4'!G26</f>
        <v>6513000000</v>
      </c>
      <c r="H26" s="39">
        <f>+'PRO-1'!H26+'PRO-2'!H26+'PRO-3'!H26+'PRO-4'!H26</f>
        <v>2094299999.9999998</v>
      </c>
      <c r="I26" s="39">
        <f>+'PRO-1'!I26+'PRO-2'!I26+'PRO-3'!I26+'PRO-4'!I26</f>
        <v>8607300000</v>
      </c>
      <c r="J26" s="86"/>
      <c r="O26" s="86"/>
      <c r="P26" s="23" t="s">
        <v>3</v>
      </c>
    </row>
    <row r="27" spans="1:16" s="23" customFormat="1" ht="10.199999999999999" hidden="1" x14ac:dyDescent="0.2">
      <c r="A27" s="45" t="s">
        <v>281</v>
      </c>
      <c r="B27" s="1" t="s">
        <v>280</v>
      </c>
      <c r="C27" s="39">
        <f>+'PRO-1'!C27+'PRO-2'!C27+'PRO-3'!C27+'PRO-4'!C27</f>
        <v>0</v>
      </c>
      <c r="D27" s="39">
        <f>+'PRO-1'!D27+'PRO-2'!D27+'PRO-3'!D27+'PRO-4'!D27</f>
        <v>0</v>
      </c>
      <c r="E27" s="39">
        <f>+'PRO-1'!E27+'PRO-2'!E27+'PRO-3'!E27+'PRO-4'!E27</f>
        <v>0</v>
      </c>
      <c r="F27" s="39">
        <f>+'PRO-1'!F27+'PRO-2'!F27+'PRO-3'!F27+'PRO-4'!F27</f>
        <v>0</v>
      </c>
      <c r="G27" s="39">
        <f>+'PRO-1'!G27+'PRO-2'!G27+'PRO-3'!G27+'PRO-4'!G27</f>
        <v>0</v>
      </c>
      <c r="H27" s="39">
        <f>+'PRO-1'!H27+'PRO-2'!H27+'PRO-3'!H27+'PRO-4'!H27</f>
        <v>0</v>
      </c>
      <c r="I27" s="39">
        <f>+'PRO-1'!I27+'PRO-2'!I27+'PRO-3'!I27+'PRO-4'!I27</f>
        <v>0</v>
      </c>
      <c r="O27" s="86"/>
    </row>
    <row r="28" spans="1:16" s="23" customFormat="1" ht="11.4" customHeight="1" x14ac:dyDescent="0.2">
      <c r="A28" s="45" t="s">
        <v>269</v>
      </c>
      <c r="B28" s="1" t="s">
        <v>270</v>
      </c>
      <c r="C28" s="39">
        <f>+'PRO-1'!C28+'PRO-2'!C28+'PRO-3'!C28+'PRO-4'!C28</f>
        <v>5126760000.2799997</v>
      </c>
      <c r="D28" s="39">
        <f>+'PRO-1'!D28+'PRO-2'!D28+'PRO-3'!D28+'PRO-4'!D28</f>
        <v>0</v>
      </c>
      <c r="E28" s="39">
        <f>+'PRO-1'!E28+'PRO-2'!E28+'PRO-3'!E28+'PRO-4'!E28</f>
        <v>0</v>
      </c>
      <c r="F28" s="39">
        <f>+'PRO-1'!F28+'PRO-2'!F28+'PRO-3'!F28+'PRO-4'!F28</f>
        <v>5126760000.2799997</v>
      </c>
      <c r="G28" s="39">
        <f>+'PRO-1'!G28+'PRO-2'!G28+'PRO-3'!G28+'PRO-4'!G28</f>
        <v>5126760000</v>
      </c>
      <c r="H28" s="39">
        <f>+'PRO-1'!H28+'PRO-2'!H28+'PRO-3'!H28+'PRO-4'!H28</f>
        <v>0</v>
      </c>
      <c r="I28" s="39">
        <f>+G28+H28</f>
        <v>5126760000</v>
      </c>
      <c r="O28" s="86"/>
      <c r="P28" s="23" t="s">
        <v>3</v>
      </c>
    </row>
    <row r="29" spans="1:16" s="23" customFormat="1" ht="10.199999999999999" hidden="1" x14ac:dyDescent="0.2">
      <c r="A29" s="45" t="s">
        <v>271</v>
      </c>
      <c r="B29" s="1" t="str">
        <f>+'PRO-3'!B29</f>
        <v>Transf corrientes Organismos Internacionales (BM)</v>
      </c>
      <c r="C29" s="39">
        <v>0</v>
      </c>
      <c r="D29" s="39">
        <f>+'PRO-1'!D29+'PRO-2'!D29+'PRO-3'!D29+'PRO-4'!D29</f>
        <v>0</v>
      </c>
      <c r="E29" s="39">
        <f>+'PRO-1'!E29+'PRO-2'!E29+'PRO-3'!E29+'PRO-4'!E29</f>
        <v>0</v>
      </c>
      <c r="F29" s="39">
        <f>+'PRO-1'!F29+'PRO-2'!F29+'PRO-3'!F29+'PRO-4'!F29</f>
        <v>0</v>
      </c>
      <c r="G29" s="39">
        <f>+'PRO-1'!G29+'PRO-2'!G29+'PRO-3'!G29+'PRO-4'!G29</f>
        <v>0</v>
      </c>
      <c r="H29" s="39">
        <f>+'PRO-1'!H29+'PRO-2'!H29+'PRO-3'!H29+'PRO-4'!H29</f>
        <v>0</v>
      </c>
      <c r="I29" s="39">
        <f>+G29+H29</f>
        <v>0</v>
      </c>
      <c r="O29" s="86"/>
    </row>
    <row r="30" spans="1:16" s="23" customFormat="1" ht="11.4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6" s="23" customFormat="1" ht="11.4" customHeight="1" thickBot="1" x14ac:dyDescent="0.25">
      <c r="A31" s="47" t="s">
        <v>272</v>
      </c>
      <c r="B31" s="41" t="s">
        <v>273</v>
      </c>
      <c r="C31" s="42">
        <f t="shared" ref="C31:I31" si="3">+C33</f>
        <v>5234205400</v>
      </c>
      <c r="D31" s="42">
        <f t="shared" si="3"/>
        <v>0</v>
      </c>
      <c r="E31" s="42">
        <f t="shared" si="3"/>
        <v>-4977023444</v>
      </c>
      <c r="F31" s="42">
        <f t="shared" si="3"/>
        <v>257181956</v>
      </c>
      <c r="G31" s="42">
        <f t="shared" si="3"/>
        <v>148844646.55000001</v>
      </c>
      <c r="H31" s="42">
        <f t="shared" si="3"/>
        <v>41152402.370000005</v>
      </c>
      <c r="I31" s="42">
        <f t="shared" si="3"/>
        <v>189997048.92000002</v>
      </c>
    </row>
    <row r="32" spans="1:16" s="23" customFormat="1" ht="11.4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15" s="23" customFormat="1" ht="11.4" customHeight="1" x14ac:dyDescent="0.2">
      <c r="A33" s="43" t="s">
        <v>274</v>
      </c>
      <c r="B33" s="33" t="s">
        <v>275</v>
      </c>
      <c r="C33" s="44">
        <f t="shared" ref="C33:I33" si="4">+C34+C35</f>
        <v>5234205400</v>
      </c>
      <c r="D33" s="44">
        <f t="shared" si="4"/>
        <v>0</v>
      </c>
      <c r="E33" s="44">
        <f t="shared" si="4"/>
        <v>-4977023444</v>
      </c>
      <c r="F33" s="44">
        <f t="shared" si="4"/>
        <v>257181956</v>
      </c>
      <c r="G33" s="44">
        <f t="shared" si="4"/>
        <v>148844646.55000001</v>
      </c>
      <c r="H33" s="44">
        <f t="shared" si="4"/>
        <v>41152402.370000005</v>
      </c>
      <c r="I33" s="44">
        <f t="shared" si="4"/>
        <v>189997048.92000002</v>
      </c>
    </row>
    <row r="34" spans="1:15" s="24" customFormat="1" ht="11.4" hidden="1" customHeight="1" x14ac:dyDescent="0.2">
      <c r="A34" s="87" t="s">
        <v>276</v>
      </c>
      <c r="B34" s="88" t="s">
        <v>277</v>
      </c>
      <c r="C34" s="89">
        <f>+'PRO-3'!C34</f>
        <v>0</v>
      </c>
      <c r="D34" s="89">
        <f>+'PRO-1'!D34+'PRO-2'!D34+'PRO-3'!D34+'PRO-4'!D34</f>
        <v>0</v>
      </c>
      <c r="E34" s="89">
        <f>+'PRO-1'!E34+'PRO-2'!E34+'PRO-3'!D34+'PRO-4'!E34</f>
        <v>0</v>
      </c>
      <c r="F34" s="89">
        <f>+C34+E34</f>
        <v>0</v>
      </c>
      <c r="G34" s="89">
        <f>+'PRO-1'!G34+'PRO-2'!G34+'PRO-3'!G34+'PRO-4'!G34</f>
        <v>0</v>
      </c>
      <c r="H34" s="89">
        <f>+F34</f>
        <v>0</v>
      </c>
      <c r="I34" s="89">
        <f>+G34+H34</f>
        <v>0</v>
      </c>
    </row>
    <row r="35" spans="1:15" s="24" customFormat="1" ht="11.4" customHeight="1" x14ac:dyDescent="0.2">
      <c r="A35" s="87" t="s">
        <v>278</v>
      </c>
      <c r="B35" s="88" t="s">
        <v>279</v>
      </c>
      <c r="C35" s="89">
        <f>+'PRO-3'!C35</f>
        <v>5234205400</v>
      </c>
      <c r="D35" s="89">
        <f>+'PRO-1'!D35+'PRO-2'!D35+'PRO-3'!D35+'PRO-4'!D35</f>
        <v>0</v>
      </c>
      <c r="E35" s="89">
        <f>+'PRO-3'!E35</f>
        <v>-4977023444</v>
      </c>
      <c r="F35" s="89">
        <f>+'PRO-3'!F35</f>
        <v>257181956</v>
      </c>
      <c r="G35" s="89">
        <f>+'PRO-1'!G35+'PRO-2'!G35+'PRO-3'!G35+'PRO-4'!G35</f>
        <v>148844646.55000001</v>
      </c>
      <c r="H35" s="89">
        <f>+'PRO-3'!H35</f>
        <v>41152402.370000005</v>
      </c>
      <c r="I35" s="89">
        <f>+G35+H35</f>
        <v>189997048.92000002</v>
      </c>
      <c r="O35" s="111" t="s">
        <v>3</v>
      </c>
    </row>
    <row r="36" spans="1:15" s="23" customFormat="1" ht="11.4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15" s="23" customFormat="1" ht="11.4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15" s="23" customFormat="1" ht="11.4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15" ht="11.4" customHeight="1" x14ac:dyDescent="0.3">
      <c r="A39" s="57"/>
      <c r="B39" s="32"/>
      <c r="C39" s="32"/>
      <c r="D39" s="32"/>
      <c r="E39" s="32"/>
      <c r="F39" s="32"/>
      <c r="G39" s="32"/>
      <c r="H39" s="32"/>
      <c r="I39" s="32"/>
    </row>
    <row r="40" spans="1:15" ht="11.4" customHeight="1" x14ac:dyDescent="0.3">
      <c r="A40" s="57"/>
      <c r="B40" s="32"/>
      <c r="C40" s="32"/>
      <c r="D40" s="32"/>
      <c r="E40" s="32"/>
      <c r="F40" s="32"/>
      <c r="G40" s="32"/>
      <c r="H40" s="32"/>
      <c r="I40" s="32"/>
    </row>
    <row r="41" spans="1:15" ht="11.4" customHeight="1" x14ac:dyDescent="0.3">
      <c r="A41" s="57"/>
      <c r="B41" s="32"/>
      <c r="C41" s="32"/>
      <c r="D41" s="32"/>
      <c r="E41" s="32"/>
      <c r="F41" s="32"/>
      <c r="G41" s="32"/>
      <c r="H41" s="32"/>
      <c r="I41" s="32"/>
    </row>
    <row r="42" spans="1:15" ht="11.4" customHeight="1" x14ac:dyDescent="0.3">
      <c r="A42" s="57"/>
      <c r="B42" s="32"/>
      <c r="C42" s="32"/>
      <c r="D42" s="32"/>
      <c r="E42" s="32"/>
      <c r="F42" s="32"/>
      <c r="G42" s="32"/>
      <c r="H42" s="32"/>
      <c r="I42" s="32"/>
    </row>
    <row r="43" spans="1:15" ht="11.4" customHeight="1" x14ac:dyDescent="0.3">
      <c r="A43" s="57"/>
      <c r="B43" s="32"/>
      <c r="C43" s="32"/>
      <c r="D43" s="32"/>
      <c r="E43" s="32"/>
      <c r="F43" s="32"/>
      <c r="G43" s="32"/>
      <c r="H43" s="32"/>
      <c r="I43" s="32"/>
    </row>
    <row r="44" spans="1:15" ht="11.4" customHeight="1" x14ac:dyDescent="0.3">
      <c r="A44" s="57"/>
      <c r="B44" s="32"/>
      <c r="C44" s="32"/>
      <c r="D44" s="32"/>
      <c r="E44" s="32"/>
      <c r="F44" s="32"/>
      <c r="G44" s="32"/>
      <c r="H44" s="32"/>
      <c r="I44" s="32"/>
    </row>
    <row r="45" spans="1:15" ht="11.4" customHeight="1" x14ac:dyDescent="0.3">
      <c r="A45" s="57"/>
      <c r="B45" s="32"/>
      <c r="C45" s="32"/>
      <c r="D45" s="32"/>
      <c r="E45" s="32"/>
      <c r="F45" s="32"/>
      <c r="G45" s="32"/>
      <c r="H45" s="32"/>
      <c r="I45" s="32"/>
    </row>
    <row r="46" spans="1:15" ht="11.4" customHeight="1" x14ac:dyDescent="0.3">
      <c r="A46" s="57"/>
      <c r="B46" s="32"/>
      <c r="C46" s="32"/>
      <c r="D46" s="32"/>
      <c r="E46" s="32"/>
      <c r="F46" s="32"/>
      <c r="G46" s="32"/>
      <c r="H46" s="32"/>
      <c r="I46" s="32"/>
    </row>
    <row r="47" spans="1:15" ht="11.4" customHeight="1" x14ac:dyDescent="0.3">
      <c r="A47" s="57"/>
      <c r="B47" s="32"/>
      <c r="C47" s="32"/>
      <c r="D47" s="32"/>
      <c r="E47" s="32"/>
      <c r="F47" s="32"/>
      <c r="G47" s="32"/>
      <c r="H47" s="32"/>
      <c r="I47" s="32"/>
    </row>
    <row r="48" spans="1:15" ht="11.4" customHeight="1" x14ac:dyDescent="0.3">
      <c r="A48" s="57"/>
      <c r="B48" s="32"/>
      <c r="C48" s="32"/>
      <c r="D48" s="32"/>
      <c r="E48" s="32"/>
      <c r="F48" s="32"/>
      <c r="G48" s="32"/>
      <c r="H48" s="32"/>
      <c r="I48" s="32"/>
    </row>
    <row r="49" spans="1:9" ht="11.4" customHeight="1" x14ac:dyDescent="0.3">
      <c r="A49" s="57"/>
      <c r="B49" s="32"/>
      <c r="C49" s="32"/>
      <c r="D49" s="32"/>
      <c r="E49" s="32"/>
      <c r="F49" s="32"/>
      <c r="G49" s="32"/>
      <c r="H49" s="32"/>
      <c r="I49" s="32"/>
    </row>
    <row r="50" spans="1:9" ht="11.4" customHeight="1" x14ac:dyDescent="0.3">
      <c r="A50" s="57"/>
      <c r="B50" s="32"/>
      <c r="C50" s="32"/>
      <c r="D50" s="32"/>
      <c r="E50" s="32"/>
      <c r="F50" s="32"/>
      <c r="G50" s="32"/>
      <c r="H50" s="32"/>
      <c r="I50" s="32"/>
    </row>
    <row r="51" spans="1:9" ht="11.4" customHeight="1" x14ac:dyDescent="0.3">
      <c r="A51" s="57"/>
      <c r="B51" s="56"/>
      <c r="C51" s="56"/>
      <c r="D51" s="56"/>
      <c r="E51" s="56"/>
      <c r="F51" s="56"/>
      <c r="G51" s="56"/>
      <c r="H51" s="56"/>
      <c r="I51" s="56"/>
    </row>
    <row r="52" spans="1:9" ht="11.4" customHeight="1" x14ac:dyDescent="0.3">
      <c r="A52" s="57"/>
      <c r="B52" s="56"/>
      <c r="C52" s="56"/>
      <c r="D52" s="56"/>
      <c r="E52" s="56"/>
      <c r="F52" s="56"/>
      <c r="G52" s="56"/>
      <c r="H52" s="56"/>
      <c r="I52" s="56"/>
    </row>
    <row r="53" spans="1:9" ht="11.4" customHeight="1" x14ac:dyDescent="0.3">
      <c r="A53" s="57"/>
      <c r="B53" s="56"/>
      <c r="C53" s="56"/>
      <c r="D53" s="56"/>
      <c r="E53" s="56"/>
      <c r="F53" s="56"/>
      <c r="G53" s="56"/>
      <c r="H53" s="56"/>
      <c r="I53" s="56"/>
    </row>
    <row r="54" spans="1:9" ht="11.4" customHeight="1" x14ac:dyDescent="0.3">
      <c r="A54" s="57"/>
      <c r="B54" s="56"/>
      <c r="C54" s="56"/>
      <c r="D54" s="56"/>
      <c r="E54" s="56"/>
      <c r="F54" s="56"/>
      <c r="G54" s="56"/>
      <c r="H54" s="56"/>
      <c r="I54" s="56"/>
    </row>
    <row r="55" spans="1:9" ht="11.4" customHeight="1" x14ac:dyDescent="0.3">
      <c r="A55" s="57"/>
      <c r="B55" s="56"/>
      <c r="C55" s="56"/>
      <c r="D55" s="56"/>
      <c r="E55" s="56"/>
      <c r="F55" s="56"/>
      <c r="G55" s="56"/>
      <c r="H55" s="56"/>
      <c r="I55" s="56"/>
    </row>
    <row r="56" spans="1:9" ht="11.4" customHeight="1" x14ac:dyDescent="0.3">
      <c r="A56" s="57"/>
      <c r="B56" s="56"/>
      <c r="C56" s="56"/>
      <c r="D56" s="56"/>
      <c r="E56" s="56"/>
      <c r="F56" s="56"/>
      <c r="G56" s="56"/>
      <c r="H56" s="56"/>
      <c r="I56" s="56"/>
    </row>
    <row r="57" spans="1:9" ht="11.4" customHeight="1" x14ac:dyDescent="0.3">
      <c r="A57" s="57"/>
      <c r="B57" s="56"/>
      <c r="C57" s="56"/>
      <c r="D57" s="56"/>
      <c r="E57" s="56"/>
      <c r="F57" s="56"/>
      <c r="G57" s="56"/>
      <c r="H57" s="56"/>
      <c r="I57" s="56"/>
    </row>
    <row r="58" spans="1:9" ht="11.4" customHeight="1" x14ac:dyDescent="0.3">
      <c r="A58" s="57"/>
      <c r="B58" s="56"/>
      <c r="C58" s="56"/>
      <c r="D58" s="56"/>
      <c r="E58" s="56"/>
      <c r="F58" s="56"/>
      <c r="G58" s="56"/>
      <c r="H58" s="56"/>
      <c r="I58" s="56"/>
    </row>
    <row r="59" spans="1:9" ht="11.4" customHeight="1" x14ac:dyDescent="0.3">
      <c r="A59" s="57"/>
      <c r="B59" s="56"/>
      <c r="C59" s="56"/>
      <c r="D59" s="56"/>
      <c r="E59" s="56"/>
      <c r="F59" s="56"/>
      <c r="G59" s="56"/>
      <c r="H59" s="56"/>
      <c r="I59" s="56"/>
    </row>
    <row r="60" spans="1:9" ht="11.4" customHeight="1" x14ac:dyDescent="0.3">
      <c r="A60" s="57"/>
      <c r="B60" s="56"/>
      <c r="C60" s="56"/>
      <c r="D60" s="56"/>
      <c r="E60" s="56"/>
      <c r="F60" s="56"/>
      <c r="G60" s="56"/>
      <c r="H60" s="56"/>
      <c r="I60" s="56"/>
    </row>
    <row r="61" spans="1:9" ht="11.4" customHeight="1" x14ac:dyDescent="0.3">
      <c r="A61" s="57"/>
      <c r="B61" s="56"/>
      <c r="C61" s="56"/>
      <c r="D61" s="56"/>
      <c r="E61" s="56"/>
      <c r="F61" s="56"/>
      <c r="G61" s="56"/>
      <c r="H61" s="56"/>
      <c r="I61" s="56"/>
    </row>
    <row r="62" spans="1:9" ht="11.4" customHeight="1" x14ac:dyDescent="0.3">
      <c r="A62" s="57"/>
      <c r="B62" s="56"/>
      <c r="C62" s="56"/>
      <c r="D62" s="56"/>
      <c r="E62" s="56"/>
      <c r="F62" s="56"/>
      <c r="G62" s="56"/>
      <c r="H62" s="56"/>
      <c r="I62" s="56"/>
    </row>
    <row r="63" spans="1:9" ht="11.4" customHeight="1" x14ac:dyDescent="0.3">
      <c r="A63" s="57"/>
      <c r="B63" s="56"/>
      <c r="C63" s="56"/>
      <c r="D63" s="56"/>
      <c r="E63" s="56"/>
      <c r="F63" s="56"/>
      <c r="G63" s="56"/>
      <c r="H63" s="56"/>
      <c r="I63" s="56"/>
    </row>
    <row r="64" spans="1:9" ht="11.4" customHeight="1" x14ac:dyDescent="0.3">
      <c r="A64" s="57"/>
      <c r="B64" s="56"/>
      <c r="C64" s="56"/>
      <c r="D64" s="56"/>
      <c r="E64" s="56"/>
      <c r="F64" s="56"/>
      <c r="G64" s="56"/>
      <c r="H64" s="56"/>
      <c r="I64" s="56"/>
    </row>
    <row r="65" spans="1:9" ht="11.4" customHeight="1" x14ac:dyDescent="0.3">
      <c r="A65" s="57"/>
      <c r="B65" s="56"/>
      <c r="C65" s="56"/>
      <c r="D65" s="56"/>
      <c r="E65" s="56"/>
      <c r="F65" s="56"/>
      <c r="G65" s="56"/>
      <c r="H65" s="56"/>
      <c r="I65" s="56"/>
    </row>
    <row r="66" spans="1:9" ht="11.4" customHeight="1" x14ac:dyDescent="0.3">
      <c r="A66" s="57"/>
      <c r="B66" s="56"/>
      <c r="C66" s="56"/>
      <c r="D66" s="56"/>
      <c r="E66" s="56"/>
      <c r="F66" s="56"/>
      <c r="G66" s="56"/>
      <c r="H66" s="56"/>
      <c r="I66" s="56"/>
    </row>
    <row r="67" spans="1:9" ht="11.4" customHeight="1" x14ac:dyDescent="0.3">
      <c r="A67" s="57"/>
      <c r="B67" s="56"/>
      <c r="C67" s="56"/>
      <c r="D67" s="56"/>
      <c r="E67" s="56"/>
      <c r="F67" s="56"/>
      <c r="G67" s="56"/>
      <c r="H67" s="56"/>
      <c r="I67" s="56"/>
    </row>
    <row r="68" spans="1:9" ht="11.4" customHeight="1" x14ac:dyDescent="0.3">
      <c r="A68" s="57"/>
      <c r="B68" s="56"/>
      <c r="C68" s="56"/>
      <c r="D68" s="56"/>
      <c r="E68" s="56"/>
      <c r="F68" s="56"/>
      <c r="G68" s="56"/>
      <c r="H68" s="56"/>
      <c r="I68" s="56"/>
    </row>
    <row r="69" spans="1:9" ht="11.4" customHeight="1" x14ac:dyDescent="0.3">
      <c r="A69" s="57"/>
      <c r="B69" s="56"/>
      <c r="C69" s="56"/>
      <c r="D69" s="56"/>
      <c r="E69" s="56"/>
      <c r="F69" s="56"/>
      <c r="G69" s="56"/>
      <c r="H69" s="56"/>
      <c r="I69" s="56"/>
    </row>
    <row r="70" spans="1:9" ht="11.4" customHeight="1" x14ac:dyDescent="0.3">
      <c r="A70" s="57"/>
      <c r="B70" s="56"/>
      <c r="C70" s="56"/>
      <c r="D70" s="56"/>
      <c r="E70" s="56"/>
      <c r="F70" s="56"/>
      <c r="G70" s="56"/>
      <c r="H70" s="56"/>
      <c r="I70" s="56"/>
    </row>
    <row r="71" spans="1:9" ht="11.4" customHeight="1" x14ac:dyDescent="0.3">
      <c r="A71" s="57"/>
      <c r="B71" s="56"/>
      <c r="C71" s="56"/>
      <c r="D71" s="56"/>
      <c r="E71" s="56"/>
      <c r="F71" s="56"/>
      <c r="G71" s="56"/>
      <c r="H71" s="56"/>
      <c r="I71" s="56"/>
    </row>
    <row r="72" spans="1:9" ht="11.4" customHeight="1" x14ac:dyDescent="0.3">
      <c r="A72" s="57"/>
      <c r="B72" s="56"/>
      <c r="C72" s="56"/>
      <c r="D72" s="56"/>
      <c r="E72" s="56"/>
      <c r="F72" s="56"/>
      <c r="G72" s="56"/>
      <c r="H72" s="56"/>
      <c r="I72" s="56"/>
    </row>
    <row r="73" spans="1:9" ht="11.4" customHeight="1" x14ac:dyDescent="0.3">
      <c r="A73" s="57"/>
      <c r="B73" s="56"/>
      <c r="C73" s="56"/>
      <c r="D73" s="56"/>
      <c r="E73" s="56"/>
      <c r="F73" s="56"/>
      <c r="G73" s="56"/>
      <c r="H73" s="56"/>
      <c r="I73" s="56"/>
    </row>
    <row r="74" spans="1:9" ht="11.4" customHeight="1" x14ac:dyDescent="0.3">
      <c r="A74" s="57"/>
      <c r="B74" s="56"/>
      <c r="C74" s="56"/>
      <c r="D74" s="56"/>
      <c r="E74" s="56"/>
      <c r="F74" s="56"/>
      <c r="G74" s="56"/>
      <c r="H74" s="56"/>
      <c r="I74" s="56"/>
    </row>
    <row r="75" spans="1:9" ht="11.4" customHeight="1" x14ac:dyDescent="0.3">
      <c r="A75" s="57"/>
      <c r="B75" s="56"/>
      <c r="C75" s="56"/>
      <c r="D75" s="56"/>
      <c r="E75" s="56"/>
      <c r="F75" s="56"/>
      <c r="G75" s="56"/>
      <c r="H75" s="56"/>
      <c r="I75" s="56"/>
    </row>
    <row r="76" spans="1:9" ht="11.4" customHeight="1" x14ac:dyDescent="0.3">
      <c r="A76" s="57"/>
      <c r="B76" s="56"/>
      <c r="C76" s="56"/>
      <c r="D76" s="56"/>
      <c r="E76" s="56"/>
      <c r="F76" s="56"/>
      <c r="G76" s="56"/>
      <c r="H76" s="56"/>
      <c r="I76" s="56"/>
    </row>
    <row r="77" spans="1:9" ht="11.4" customHeight="1" x14ac:dyDescent="0.3">
      <c r="A77" s="57"/>
      <c r="B77" s="56"/>
      <c r="C77" s="56"/>
      <c r="D77" s="56"/>
      <c r="E77" s="56"/>
      <c r="F77" s="56"/>
      <c r="G77" s="56"/>
      <c r="H77" s="56"/>
      <c r="I77" s="56"/>
    </row>
    <row r="78" spans="1:9" ht="11.4" customHeight="1" x14ac:dyDescent="0.3">
      <c r="A78" s="57"/>
      <c r="B78" s="56"/>
      <c r="C78" s="56"/>
      <c r="D78" s="56"/>
      <c r="E78" s="56"/>
      <c r="F78" s="56"/>
      <c r="G78" s="56"/>
      <c r="H78" s="56"/>
      <c r="I78" s="56"/>
    </row>
    <row r="79" spans="1:9" ht="11.4" customHeight="1" x14ac:dyDescent="0.3">
      <c r="A79" s="57"/>
      <c r="B79" s="56"/>
      <c r="C79" s="56"/>
      <c r="D79" s="56"/>
      <c r="E79" s="56"/>
      <c r="F79" s="56"/>
      <c r="G79" s="56"/>
      <c r="H79" s="56"/>
      <c r="I79" s="56"/>
    </row>
    <row r="80" spans="1:9" ht="11.4" customHeight="1" x14ac:dyDescent="0.3">
      <c r="A80" s="57"/>
      <c r="B80" s="56"/>
      <c r="C80" s="56"/>
      <c r="D80" s="56"/>
      <c r="E80" s="56"/>
      <c r="F80" s="56"/>
      <c r="G80" s="56"/>
      <c r="H80" s="56"/>
      <c r="I80" s="56"/>
    </row>
    <row r="81" spans="1:9" ht="11.4" customHeight="1" x14ac:dyDescent="0.3">
      <c r="A81" s="57"/>
      <c r="B81" s="56"/>
      <c r="C81" s="56"/>
      <c r="D81" s="56"/>
      <c r="E81" s="56"/>
      <c r="F81" s="56"/>
      <c r="G81" s="56"/>
      <c r="H81" s="56"/>
      <c r="I81" s="56"/>
    </row>
    <row r="82" spans="1:9" ht="11.4" customHeight="1" x14ac:dyDescent="0.3">
      <c r="A82" s="57"/>
      <c r="B82" s="56"/>
      <c r="C82" s="56"/>
      <c r="D82" s="56"/>
      <c r="E82" s="56"/>
      <c r="F82" s="56"/>
      <c r="G82" s="56"/>
      <c r="H82" s="56"/>
      <c r="I82" s="56"/>
    </row>
    <row r="83" spans="1:9" ht="11.4" customHeight="1" x14ac:dyDescent="0.3">
      <c r="A83" s="57"/>
      <c r="B83" s="56"/>
      <c r="C83" s="56"/>
      <c r="D83" s="56"/>
      <c r="E83" s="56"/>
      <c r="F83" s="56"/>
      <c r="G83" s="56"/>
      <c r="H83" s="56"/>
      <c r="I83" s="56"/>
    </row>
    <row r="84" spans="1:9" ht="11.4" customHeight="1" x14ac:dyDescent="0.3">
      <c r="A84" s="57"/>
      <c r="B84" s="56"/>
      <c r="C84" s="56"/>
      <c r="D84" s="56"/>
      <c r="E84" s="56"/>
      <c r="F84" s="56"/>
      <c r="G84" s="56"/>
      <c r="H84" s="56"/>
      <c r="I84" s="56"/>
    </row>
    <row r="85" spans="1:9" ht="11.4" customHeight="1" x14ac:dyDescent="0.3">
      <c r="A85" s="57"/>
      <c r="B85" s="56"/>
      <c r="C85" s="56"/>
      <c r="D85" s="56"/>
      <c r="E85" s="56"/>
      <c r="F85" s="56"/>
      <c r="G85" s="56"/>
      <c r="H85" s="56"/>
      <c r="I85" s="56"/>
    </row>
    <row r="86" spans="1:9" ht="11.4" customHeight="1" x14ac:dyDescent="0.3">
      <c r="A86" s="57"/>
      <c r="B86" s="56"/>
      <c r="C86" s="56"/>
      <c r="D86" s="56"/>
      <c r="E86" s="56"/>
      <c r="F86" s="56"/>
      <c r="G86" s="56"/>
      <c r="H86" s="56"/>
      <c r="I86" s="56"/>
    </row>
    <row r="87" spans="1:9" ht="11.4" customHeight="1" x14ac:dyDescent="0.3">
      <c r="A87" s="57"/>
      <c r="B87" s="56"/>
      <c r="C87" s="56"/>
      <c r="D87" s="56"/>
      <c r="E87" s="56"/>
      <c r="F87" s="56"/>
      <c r="G87" s="56"/>
      <c r="H87" s="56"/>
      <c r="I87" s="56"/>
    </row>
    <row r="88" spans="1:9" ht="11.4" customHeight="1" x14ac:dyDescent="0.3">
      <c r="A88" s="57"/>
      <c r="B88" s="56"/>
      <c r="C88" s="56"/>
      <c r="D88" s="56"/>
      <c r="E88" s="56"/>
      <c r="F88" s="56"/>
      <c r="G88" s="56"/>
      <c r="H88" s="56"/>
      <c r="I88" s="56"/>
    </row>
    <row r="89" spans="1:9" ht="11.4" customHeight="1" x14ac:dyDescent="0.3">
      <c r="A89" s="57"/>
      <c r="B89" s="56"/>
      <c r="C89" s="56"/>
      <c r="D89" s="56"/>
      <c r="E89" s="56"/>
      <c r="F89" s="56"/>
      <c r="G89" s="56"/>
      <c r="H89" s="56"/>
      <c r="I89" s="56"/>
    </row>
    <row r="90" spans="1:9" ht="11.4" customHeight="1" x14ac:dyDescent="0.3">
      <c r="A90" s="57"/>
      <c r="B90" s="56"/>
      <c r="C90" s="56"/>
      <c r="D90" s="56"/>
      <c r="E90" s="56"/>
      <c r="F90" s="56"/>
      <c r="G90" s="56"/>
      <c r="H90" s="56"/>
      <c r="I90" s="56"/>
    </row>
    <row r="91" spans="1:9" ht="11.4" customHeight="1" x14ac:dyDescent="0.3">
      <c r="A91" s="57"/>
      <c r="B91" s="56"/>
      <c r="C91" s="56"/>
      <c r="D91" s="56"/>
      <c r="E91" s="56"/>
      <c r="F91" s="56"/>
      <c r="G91" s="56"/>
      <c r="H91" s="56"/>
      <c r="I91" s="56"/>
    </row>
    <row r="92" spans="1:9" ht="11.4" customHeight="1" x14ac:dyDescent="0.3">
      <c r="A92" s="57"/>
      <c r="B92" s="56"/>
      <c r="C92" s="56"/>
      <c r="D92" s="56"/>
      <c r="E92" s="56"/>
      <c r="F92" s="56"/>
      <c r="G92" s="56"/>
      <c r="H92" s="56"/>
      <c r="I92" s="56"/>
    </row>
    <row r="93" spans="1:9" ht="11.4" customHeight="1" x14ac:dyDescent="0.3">
      <c r="A93" s="57"/>
      <c r="B93" s="56"/>
      <c r="C93" s="56"/>
      <c r="D93" s="56"/>
      <c r="E93" s="56"/>
      <c r="F93" s="56"/>
      <c r="G93" s="56"/>
      <c r="H93" s="56"/>
      <c r="I93" s="56"/>
    </row>
    <row r="94" spans="1:9" ht="11.4" customHeight="1" x14ac:dyDescent="0.3">
      <c r="A94" s="57"/>
      <c r="B94" s="56"/>
      <c r="C94" s="56"/>
      <c r="D94" s="56"/>
      <c r="E94" s="56"/>
      <c r="F94" s="56"/>
      <c r="G94" s="56"/>
      <c r="H94" s="56"/>
      <c r="I94" s="56"/>
    </row>
    <row r="95" spans="1:9" ht="11.4" customHeight="1" x14ac:dyDescent="0.3">
      <c r="A95" s="57"/>
      <c r="B95" s="56"/>
      <c r="C95" s="56"/>
      <c r="D95" s="56"/>
      <c r="E95" s="56"/>
      <c r="F95" s="56"/>
      <c r="G95" s="56"/>
      <c r="H95" s="56"/>
      <c r="I95" s="56"/>
    </row>
    <row r="96" spans="1:9" ht="11.4" customHeight="1" x14ac:dyDescent="0.3">
      <c r="A96" s="57"/>
      <c r="B96" s="56"/>
      <c r="C96" s="56"/>
      <c r="D96" s="56"/>
      <c r="E96" s="56"/>
      <c r="F96" s="56"/>
      <c r="G96" s="56"/>
      <c r="H96" s="56"/>
      <c r="I96" s="56"/>
    </row>
    <row r="97" spans="1:9" ht="11.4" customHeight="1" x14ac:dyDescent="0.3">
      <c r="A97" s="57"/>
      <c r="B97" s="56"/>
      <c r="C97" s="56"/>
      <c r="D97" s="56"/>
      <c r="E97" s="56"/>
      <c r="F97" s="56"/>
      <c r="G97" s="56"/>
      <c r="H97" s="56"/>
      <c r="I97" s="56"/>
    </row>
    <row r="98" spans="1:9" ht="11.4" customHeight="1" x14ac:dyDescent="0.3">
      <c r="A98" s="57"/>
      <c r="B98" s="56"/>
      <c r="C98" s="56"/>
      <c r="D98" s="56"/>
      <c r="E98" s="56"/>
      <c r="F98" s="56"/>
      <c r="G98" s="56"/>
      <c r="H98" s="56"/>
      <c r="I98" s="56"/>
    </row>
    <row r="99" spans="1:9" ht="11.4" customHeight="1" x14ac:dyDescent="0.3">
      <c r="A99" s="57"/>
      <c r="B99" s="56"/>
      <c r="C99" s="56"/>
      <c r="D99" s="56"/>
      <c r="E99" s="56"/>
      <c r="F99" s="56"/>
      <c r="G99" s="56"/>
      <c r="H99" s="56"/>
      <c r="I99" s="56"/>
    </row>
    <row r="100" spans="1:9" ht="11.4" customHeight="1" x14ac:dyDescent="0.3">
      <c r="A100" s="57"/>
      <c r="B100" s="56"/>
      <c r="C100" s="56"/>
      <c r="D100" s="56"/>
      <c r="E100" s="56"/>
      <c r="F100" s="56"/>
      <c r="G100" s="56"/>
      <c r="H100" s="56"/>
      <c r="I100" s="56"/>
    </row>
    <row r="101" spans="1:9" ht="11.4" customHeight="1" x14ac:dyDescent="0.3">
      <c r="A101" s="57"/>
      <c r="B101" s="56"/>
      <c r="C101" s="56"/>
      <c r="D101" s="56"/>
      <c r="E101" s="56"/>
      <c r="F101" s="56"/>
      <c r="G101" s="56"/>
      <c r="H101" s="56"/>
      <c r="I101" s="56"/>
    </row>
    <row r="102" spans="1:9" ht="11.4" customHeight="1" x14ac:dyDescent="0.3">
      <c r="A102" s="57"/>
      <c r="B102" s="56"/>
      <c r="C102" s="56"/>
      <c r="D102" s="56"/>
      <c r="E102" s="56"/>
      <c r="F102" s="56"/>
      <c r="G102" s="56"/>
      <c r="H102" s="56"/>
      <c r="I102" s="56"/>
    </row>
    <row r="103" spans="1:9" ht="11.4" customHeight="1" x14ac:dyDescent="0.3">
      <c r="A103" s="57"/>
      <c r="B103" s="56"/>
      <c r="C103" s="56"/>
      <c r="D103" s="56"/>
      <c r="E103" s="56"/>
      <c r="F103" s="56"/>
      <c r="G103" s="56"/>
      <c r="H103" s="56"/>
      <c r="I103" s="56"/>
    </row>
    <row r="104" spans="1:9" ht="11.4" customHeight="1" x14ac:dyDescent="0.3">
      <c r="A104" s="57"/>
      <c r="B104" s="56"/>
      <c r="C104" s="56"/>
      <c r="D104" s="56"/>
      <c r="E104" s="56"/>
      <c r="F104" s="56"/>
      <c r="G104" s="56"/>
      <c r="H104" s="56"/>
      <c r="I104" s="56"/>
    </row>
    <row r="105" spans="1:9" ht="11.4" customHeight="1" x14ac:dyDescent="0.3">
      <c r="A105" s="57"/>
      <c r="B105" s="56"/>
      <c r="C105" s="56"/>
      <c r="D105" s="56"/>
      <c r="E105" s="56"/>
      <c r="F105" s="56"/>
      <c r="G105" s="56"/>
      <c r="H105" s="56"/>
      <c r="I105" s="56"/>
    </row>
    <row r="106" spans="1:9" ht="11.4" customHeight="1" x14ac:dyDescent="0.3">
      <c r="A106" s="57"/>
      <c r="B106" s="56"/>
      <c r="C106" s="56"/>
      <c r="D106" s="56"/>
      <c r="E106" s="56"/>
      <c r="F106" s="56"/>
      <c r="G106" s="56"/>
      <c r="H106" s="56"/>
      <c r="I106" s="56"/>
    </row>
    <row r="107" spans="1:9" ht="11.4" customHeight="1" x14ac:dyDescent="0.3">
      <c r="A107" s="57"/>
      <c r="B107" s="56"/>
      <c r="C107" s="56"/>
      <c r="D107" s="56"/>
      <c r="E107" s="56"/>
      <c r="F107" s="56"/>
      <c r="G107" s="56"/>
      <c r="H107" s="56"/>
      <c r="I107" s="56"/>
    </row>
    <row r="108" spans="1:9" ht="11.4" customHeight="1" x14ac:dyDescent="0.3">
      <c r="A108" s="57"/>
      <c r="B108" s="56"/>
      <c r="C108" s="56"/>
      <c r="D108" s="56"/>
      <c r="E108" s="56"/>
      <c r="F108" s="56"/>
      <c r="G108" s="56"/>
      <c r="H108" s="56"/>
      <c r="I108" s="56"/>
    </row>
    <row r="109" spans="1:9" ht="11.4" customHeight="1" x14ac:dyDescent="0.3">
      <c r="A109" s="57"/>
      <c r="B109" s="56"/>
      <c r="C109" s="56"/>
      <c r="D109" s="56"/>
      <c r="E109" s="56"/>
      <c r="F109" s="56"/>
      <c r="G109" s="56"/>
      <c r="H109" s="56"/>
      <c r="I109" s="56"/>
    </row>
    <row r="110" spans="1:9" ht="11.4" customHeight="1" x14ac:dyDescent="0.3">
      <c r="A110" s="57"/>
      <c r="B110" s="56"/>
      <c r="C110" s="56"/>
      <c r="D110" s="56"/>
      <c r="E110" s="56"/>
      <c r="F110" s="56"/>
      <c r="G110" s="56"/>
      <c r="H110" s="56"/>
      <c r="I110" s="56"/>
    </row>
    <row r="111" spans="1:9" ht="11.4" customHeight="1" x14ac:dyDescent="0.3">
      <c r="A111" s="57"/>
      <c r="B111" s="56"/>
      <c r="C111" s="56"/>
      <c r="D111" s="56"/>
      <c r="E111" s="56"/>
      <c r="F111" s="56"/>
      <c r="G111" s="56"/>
      <c r="H111" s="56"/>
      <c r="I111" s="56"/>
    </row>
    <row r="112" spans="1:9" ht="11.4" customHeight="1" x14ac:dyDescent="0.3">
      <c r="A112" s="57"/>
      <c r="B112" s="56"/>
      <c r="C112" s="56"/>
      <c r="D112" s="56"/>
      <c r="E112" s="56"/>
      <c r="F112" s="56"/>
      <c r="G112" s="56"/>
      <c r="H112" s="56"/>
      <c r="I112" s="56"/>
    </row>
    <row r="113" spans="1:9" ht="11.4" customHeight="1" x14ac:dyDescent="0.3">
      <c r="A113" s="57"/>
      <c r="B113" s="56"/>
      <c r="C113" s="56"/>
      <c r="D113" s="56"/>
      <c r="E113" s="56"/>
      <c r="F113" s="56"/>
      <c r="G113" s="56"/>
      <c r="H113" s="56"/>
      <c r="I113" s="56"/>
    </row>
    <row r="114" spans="1:9" ht="11.4" customHeight="1" x14ac:dyDescent="0.3">
      <c r="A114" s="57"/>
      <c r="B114" s="56"/>
      <c r="C114" s="56"/>
      <c r="D114" s="56"/>
      <c r="E114" s="56"/>
      <c r="F114" s="56"/>
      <c r="G114" s="56"/>
      <c r="H114" s="56"/>
      <c r="I114" s="56"/>
    </row>
    <row r="115" spans="1:9" ht="11.4" customHeight="1" x14ac:dyDescent="0.3">
      <c r="A115" s="57"/>
      <c r="B115" s="56"/>
      <c r="C115" s="56"/>
      <c r="D115" s="56"/>
      <c r="E115" s="56"/>
      <c r="F115" s="56"/>
      <c r="G115" s="56"/>
      <c r="H115" s="56"/>
      <c r="I115" s="56"/>
    </row>
    <row r="116" spans="1:9" ht="11.4" customHeight="1" x14ac:dyDescent="0.3">
      <c r="A116" s="57"/>
      <c r="B116" s="56"/>
      <c r="C116" s="56"/>
      <c r="D116" s="56"/>
      <c r="E116" s="56"/>
      <c r="F116" s="56"/>
      <c r="G116" s="56"/>
      <c r="H116" s="56"/>
      <c r="I116" s="56"/>
    </row>
    <row r="117" spans="1:9" ht="11.4" customHeight="1" x14ac:dyDescent="0.3">
      <c r="A117" s="57"/>
      <c r="B117" s="56"/>
      <c r="C117" s="56"/>
      <c r="D117" s="56"/>
      <c r="E117" s="56"/>
      <c r="F117" s="56"/>
      <c r="G117" s="56"/>
      <c r="H117" s="56"/>
      <c r="I117" s="56"/>
    </row>
    <row r="118" spans="1:9" ht="11.4" customHeight="1" x14ac:dyDescent="0.3">
      <c r="A118" s="57"/>
      <c r="B118" s="56"/>
      <c r="C118" s="56"/>
      <c r="D118" s="56"/>
      <c r="E118" s="56"/>
      <c r="F118" s="56"/>
      <c r="G118" s="56"/>
      <c r="H118" s="56"/>
      <c r="I118" s="56"/>
    </row>
    <row r="119" spans="1:9" ht="11.4" customHeight="1" x14ac:dyDescent="0.3">
      <c r="A119" s="57"/>
      <c r="B119" s="56"/>
      <c r="C119" s="56"/>
      <c r="D119" s="56"/>
      <c r="E119" s="56"/>
      <c r="F119" s="56"/>
      <c r="G119" s="56"/>
      <c r="H119" s="56"/>
      <c r="I119" s="56"/>
    </row>
    <row r="120" spans="1:9" ht="11.4" customHeight="1" x14ac:dyDescent="0.3">
      <c r="A120" s="57"/>
      <c r="B120" s="56"/>
      <c r="C120" s="56"/>
      <c r="D120" s="56"/>
      <c r="E120" s="56"/>
      <c r="F120" s="56"/>
      <c r="G120" s="56"/>
      <c r="H120" s="56"/>
      <c r="I120" s="56"/>
    </row>
    <row r="121" spans="1:9" ht="11.4" customHeight="1" x14ac:dyDescent="0.3">
      <c r="A121" s="57"/>
      <c r="B121" s="56"/>
      <c r="C121" s="56"/>
      <c r="D121" s="56"/>
      <c r="E121" s="56"/>
      <c r="F121" s="56"/>
      <c r="G121" s="56"/>
      <c r="H121" s="56"/>
      <c r="I121" s="56"/>
    </row>
    <row r="122" spans="1:9" ht="11.4" customHeight="1" x14ac:dyDescent="0.3">
      <c r="A122" s="57"/>
      <c r="B122" s="56"/>
      <c r="C122" s="56"/>
      <c r="D122" s="56"/>
      <c r="E122" s="56"/>
      <c r="F122" s="56"/>
      <c r="G122" s="56"/>
      <c r="H122" s="56"/>
      <c r="I122" s="56"/>
    </row>
    <row r="123" spans="1:9" ht="11.4" customHeight="1" x14ac:dyDescent="0.3">
      <c r="A123" s="57"/>
      <c r="B123" s="56"/>
      <c r="C123" s="56"/>
      <c r="D123" s="56"/>
      <c r="E123" s="56"/>
      <c r="F123" s="56"/>
      <c r="G123" s="56"/>
      <c r="H123" s="56"/>
      <c r="I123" s="56"/>
    </row>
    <row r="124" spans="1:9" ht="11.4" customHeight="1" x14ac:dyDescent="0.3">
      <c r="A124" s="57"/>
      <c r="B124" s="56"/>
      <c r="C124" s="56"/>
      <c r="D124" s="56"/>
      <c r="E124" s="56"/>
      <c r="F124" s="56"/>
      <c r="G124" s="56"/>
      <c r="H124" s="56"/>
      <c r="I124" s="56"/>
    </row>
    <row r="125" spans="1:9" ht="11.4" customHeight="1" x14ac:dyDescent="0.3">
      <c r="A125" s="57"/>
      <c r="B125" s="56"/>
      <c r="C125" s="56"/>
      <c r="D125" s="56"/>
      <c r="E125" s="56"/>
      <c r="F125" s="56"/>
      <c r="G125" s="56"/>
      <c r="H125" s="56"/>
      <c r="I125" s="56"/>
    </row>
    <row r="126" spans="1:9" ht="11.4" customHeight="1" x14ac:dyDescent="0.3">
      <c r="A126" s="57"/>
      <c r="B126" s="56"/>
      <c r="C126" s="56"/>
      <c r="D126" s="56"/>
      <c r="E126" s="56"/>
      <c r="F126" s="56"/>
      <c r="G126" s="56"/>
      <c r="H126" s="56"/>
      <c r="I126" s="56"/>
    </row>
    <row r="127" spans="1:9" ht="11.4" customHeight="1" x14ac:dyDescent="0.3">
      <c r="A127" s="57"/>
      <c r="B127" s="56"/>
      <c r="C127" s="56"/>
      <c r="D127" s="56"/>
      <c r="E127" s="56"/>
      <c r="F127" s="56"/>
      <c r="G127" s="56"/>
      <c r="H127" s="56"/>
      <c r="I127" s="56"/>
    </row>
    <row r="128" spans="1:9" ht="11.4" customHeight="1" x14ac:dyDescent="0.3">
      <c r="A128" s="57"/>
      <c r="B128" s="56"/>
      <c r="C128" s="56"/>
      <c r="D128" s="56"/>
      <c r="E128" s="56"/>
      <c r="F128" s="56"/>
      <c r="G128" s="56"/>
      <c r="H128" s="56"/>
      <c r="I128" s="56"/>
    </row>
    <row r="129" spans="1:9" ht="11.4" customHeight="1" x14ac:dyDescent="0.3">
      <c r="A129" s="57"/>
      <c r="B129" s="56"/>
      <c r="C129" s="56"/>
      <c r="D129" s="56"/>
      <c r="E129" s="56"/>
      <c r="F129" s="56"/>
      <c r="G129" s="56"/>
      <c r="H129" s="56"/>
      <c r="I129" s="56"/>
    </row>
    <row r="130" spans="1:9" ht="11.4" customHeight="1" x14ac:dyDescent="0.3">
      <c r="A130" s="57"/>
      <c r="B130" s="56"/>
      <c r="C130" s="56"/>
      <c r="D130" s="56"/>
      <c r="E130" s="56"/>
      <c r="F130" s="56"/>
      <c r="G130" s="56"/>
      <c r="H130" s="56"/>
      <c r="I130" s="56"/>
    </row>
    <row r="131" spans="1:9" ht="11.4" customHeight="1" x14ac:dyDescent="0.3">
      <c r="A131" s="57"/>
      <c r="B131" s="56"/>
      <c r="C131" s="56"/>
      <c r="D131" s="56"/>
      <c r="E131" s="56"/>
      <c r="F131" s="56"/>
      <c r="G131" s="56"/>
      <c r="H131" s="56"/>
      <c r="I131" s="56"/>
    </row>
    <row r="132" spans="1:9" ht="11.4" customHeight="1" x14ac:dyDescent="0.3">
      <c r="A132" s="57"/>
      <c r="B132" s="56"/>
      <c r="C132" s="56"/>
      <c r="D132" s="56"/>
      <c r="E132" s="56"/>
      <c r="F132" s="56"/>
      <c r="G132" s="56"/>
      <c r="H132" s="56"/>
      <c r="I132" s="56"/>
    </row>
    <row r="133" spans="1:9" ht="11.4" customHeight="1" x14ac:dyDescent="0.3">
      <c r="A133" s="57"/>
      <c r="B133" s="56"/>
      <c r="C133" s="56"/>
      <c r="D133" s="56"/>
      <c r="E133" s="56"/>
      <c r="F133" s="56"/>
      <c r="G133" s="56"/>
      <c r="H133" s="56"/>
      <c r="I133" s="56"/>
    </row>
    <row r="134" spans="1:9" ht="11.4" customHeight="1" x14ac:dyDescent="0.3">
      <c r="A134" s="57"/>
      <c r="B134" s="56"/>
      <c r="C134" s="56"/>
      <c r="D134" s="56"/>
      <c r="E134" s="56"/>
      <c r="F134" s="56"/>
      <c r="G134" s="56"/>
      <c r="H134" s="56"/>
      <c r="I134" s="56"/>
    </row>
    <row r="135" spans="1:9" ht="11.4" customHeight="1" x14ac:dyDescent="0.3">
      <c r="A135" s="57"/>
      <c r="B135" s="56"/>
      <c r="C135" s="56"/>
      <c r="D135" s="56"/>
      <c r="E135" s="56"/>
      <c r="F135" s="56"/>
      <c r="G135" s="56"/>
      <c r="H135" s="56"/>
      <c r="I135" s="56"/>
    </row>
    <row r="136" spans="1:9" ht="11.4" customHeight="1" x14ac:dyDescent="0.3">
      <c r="A136" s="57"/>
      <c r="B136" s="56"/>
      <c r="C136" s="56"/>
      <c r="D136" s="56"/>
      <c r="E136" s="56"/>
      <c r="F136" s="56"/>
      <c r="G136" s="56"/>
      <c r="H136" s="56"/>
      <c r="I136" s="56"/>
    </row>
    <row r="137" spans="1:9" ht="11.4" customHeight="1" x14ac:dyDescent="0.3">
      <c r="A137" s="57"/>
      <c r="B137" s="56"/>
      <c r="C137" s="56"/>
      <c r="D137" s="56"/>
      <c r="E137" s="56"/>
      <c r="F137" s="56"/>
      <c r="G137" s="56"/>
      <c r="H137" s="56"/>
      <c r="I137" s="56"/>
    </row>
    <row r="138" spans="1:9" ht="11.4" customHeight="1" x14ac:dyDescent="0.3">
      <c r="A138" s="57"/>
      <c r="B138" s="56"/>
      <c r="C138" s="56"/>
      <c r="D138" s="56"/>
      <c r="E138" s="56"/>
      <c r="F138" s="56"/>
      <c r="G138" s="56"/>
      <c r="H138" s="56"/>
      <c r="I138" s="56"/>
    </row>
    <row r="139" spans="1:9" ht="11.4" customHeight="1" x14ac:dyDescent="0.3">
      <c r="A139" s="57"/>
      <c r="B139" s="56"/>
      <c r="C139" s="56"/>
      <c r="D139" s="56"/>
      <c r="E139" s="56"/>
      <c r="F139" s="56"/>
      <c r="G139" s="56"/>
      <c r="H139" s="56"/>
      <c r="I139" s="56"/>
    </row>
    <row r="140" spans="1:9" ht="11.4" customHeight="1" x14ac:dyDescent="0.3">
      <c r="A140" s="57"/>
      <c r="B140" s="56"/>
      <c r="C140" s="56"/>
      <c r="D140" s="56"/>
      <c r="E140" s="56"/>
      <c r="F140" s="56"/>
      <c r="G140" s="56"/>
      <c r="H140" s="56"/>
      <c r="I140" s="56"/>
    </row>
    <row r="141" spans="1:9" ht="11.4" customHeight="1" x14ac:dyDescent="0.3">
      <c r="A141" s="57"/>
      <c r="B141" s="56"/>
      <c r="C141" s="56"/>
      <c r="D141" s="56"/>
      <c r="E141" s="56"/>
      <c r="F141" s="56"/>
      <c r="G141" s="56"/>
      <c r="H141" s="56"/>
      <c r="I141" s="56"/>
    </row>
    <row r="142" spans="1:9" ht="11.4" customHeight="1" x14ac:dyDescent="0.3">
      <c r="A142" s="57"/>
      <c r="B142" s="56"/>
      <c r="C142" s="56"/>
      <c r="D142" s="56"/>
      <c r="E142" s="56"/>
      <c r="F142" s="56"/>
      <c r="G142" s="56"/>
      <c r="H142" s="56"/>
      <c r="I142" s="56"/>
    </row>
    <row r="143" spans="1:9" ht="11.4" customHeight="1" x14ac:dyDescent="0.3">
      <c r="A143" s="57"/>
      <c r="B143" s="56"/>
      <c r="C143" s="56"/>
      <c r="D143" s="56"/>
      <c r="E143" s="56"/>
      <c r="F143" s="56"/>
      <c r="G143" s="56"/>
      <c r="H143" s="56"/>
      <c r="I143" s="56"/>
    </row>
    <row r="144" spans="1:9" ht="11.4" customHeight="1" x14ac:dyDescent="0.3">
      <c r="A144" s="57"/>
      <c r="B144" s="56"/>
      <c r="C144" s="56"/>
      <c r="D144" s="56"/>
      <c r="E144" s="56"/>
      <c r="F144" s="56"/>
      <c r="G144" s="56"/>
      <c r="H144" s="56"/>
      <c r="I144" s="56"/>
    </row>
    <row r="145" spans="1:9" ht="11.4" customHeight="1" x14ac:dyDescent="0.3">
      <c r="A145" s="57"/>
      <c r="B145" s="56"/>
      <c r="C145" s="56"/>
      <c r="D145" s="56"/>
      <c r="E145" s="56"/>
      <c r="F145" s="56"/>
      <c r="G145" s="56"/>
      <c r="H145" s="56"/>
      <c r="I145" s="56"/>
    </row>
    <row r="146" spans="1:9" ht="11.4" customHeight="1" x14ac:dyDescent="0.3">
      <c r="A146" s="57"/>
      <c r="B146" s="56"/>
      <c r="C146" s="56"/>
      <c r="D146" s="56"/>
      <c r="E146" s="56"/>
      <c r="F146" s="56"/>
      <c r="G146" s="56"/>
      <c r="H146" s="56"/>
      <c r="I146" s="56"/>
    </row>
    <row r="147" spans="1:9" ht="11.4" customHeight="1" x14ac:dyDescent="0.3">
      <c r="A147" s="57"/>
      <c r="B147" s="56"/>
      <c r="C147" s="56"/>
      <c r="D147" s="56"/>
      <c r="E147" s="56"/>
      <c r="F147" s="56"/>
      <c r="G147" s="56"/>
      <c r="H147" s="56"/>
      <c r="I147" s="56"/>
    </row>
    <row r="148" spans="1:9" ht="11.4" customHeight="1" x14ac:dyDescent="0.3">
      <c r="A148" s="57"/>
      <c r="B148" s="56"/>
      <c r="C148" s="56"/>
      <c r="D148" s="56"/>
      <c r="E148" s="56"/>
      <c r="F148" s="56"/>
      <c r="G148" s="56"/>
      <c r="H148" s="56"/>
      <c r="I148" s="56"/>
    </row>
    <row r="149" spans="1:9" ht="11.4" customHeight="1" x14ac:dyDescent="0.3">
      <c r="A149" s="57"/>
      <c r="B149" s="56"/>
      <c r="C149" s="56"/>
      <c r="D149" s="56"/>
      <c r="E149" s="56"/>
      <c r="F149" s="56"/>
      <c r="G149" s="56"/>
      <c r="H149" s="56"/>
      <c r="I149" s="56"/>
    </row>
    <row r="150" spans="1:9" ht="11.4" customHeight="1" x14ac:dyDescent="0.3">
      <c r="A150" s="57"/>
      <c r="B150" s="56"/>
      <c r="C150" s="56"/>
      <c r="D150" s="56"/>
      <c r="E150" s="56"/>
      <c r="F150" s="56"/>
      <c r="G150" s="56"/>
      <c r="H150" s="56"/>
      <c r="I150" s="56"/>
    </row>
    <row r="151" spans="1:9" ht="11.4" customHeight="1" x14ac:dyDescent="0.3">
      <c r="A151" s="57"/>
      <c r="B151" s="56"/>
      <c r="C151" s="56"/>
      <c r="D151" s="56"/>
      <c r="E151" s="56"/>
      <c r="F151" s="56"/>
      <c r="G151" s="56"/>
      <c r="H151" s="56"/>
      <c r="I151" s="56"/>
    </row>
    <row r="152" spans="1:9" ht="11.4" customHeight="1" x14ac:dyDescent="0.3">
      <c r="A152" s="57"/>
      <c r="B152" s="56"/>
      <c r="C152" s="56"/>
      <c r="D152" s="56"/>
      <c r="E152" s="56"/>
      <c r="F152" s="56"/>
      <c r="G152" s="56"/>
      <c r="H152" s="56"/>
      <c r="I152" s="56"/>
    </row>
    <row r="153" spans="1:9" ht="11.4" customHeight="1" x14ac:dyDescent="0.3">
      <c r="A153" s="57"/>
      <c r="B153" s="56"/>
      <c r="C153" s="56"/>
      <c r="D153" s="56"/>
      <c r="E153" s="56"/>
      <c r="F153" s="56"/>
      <c r="G153" s="56"/>
      <c r="H153" s="56"/>
      <c r="I153" s="56"/>
    </row>
    <row r="154" spans="1:9" ht="11.4" customHeight="1" x14ac:dyDescent="0.3">
      <c r="A154" s="57"/>
      <c r="B154" s="56"/>
      <c r="C154" s="56"/>
      <c r="D154" s="56"/>
      <c r="E154" s="56"/>
      <c r="F154" s="56"/>
      <c r="G154" s="56"/>
      <c r="H154" s="56"/>
      <c r="I154" s="56"/>
    </row>
    <row r="155" spans="1:9" ht="11.4" customHeight="1" x14ac:dyDescent="0.3">
      <c r="A155" s="57"/>
      <c r="B155" s="56"/>
      <c r="C155" s="56"/>
      <c r="D155" s="56"/>
      <c r="E155" s="56"/>
      <c r="F155" s="56"/>
      <c r="G155" s="56"/>
      <c r="H155" s="56"/>
      <c r="I155" s="56"/>
    </row>
    <row r="156" spans="1:9" ht="11.4" customHeight="1" x14ac:dyDescent="0.3">
      <c r="A156" s="57"/>
      <c r="B156" s="56"/>
      <c r="C156" s="56"/>
      <c r="D156" s="56"/>
      <c r="E156" s="56"/>
      <c r="F156" s="56"/>
      <c r="G156" s="56"/>
      <c r="H156" s="56"/>
      <c r="I156" s="56"/>
    </row>
    <row r="157" spans="1:9" ht="11.4" customHeight="1" x14ac:dyDescent="0.3">
      <c r="A157" s="57"/>
      <c r="B157" s="56"/>
      <c r="C157" s="56"/>
      <c r="D157" s="56"/>
      <c r="E157" s="56"/>
      <c r="F157" s="56"/>
      <c r="G157" s="56"/>
      <c r="H157" s="56"/>
      <c r="I157" s="56"/>
    </row>
    <row r="158" spans="1:9" ht="11.4" customHeight="1" x14ac:dyDescent="0.3">
      <c r="A158" s="57"/>
      <c r="B158" s="56"/>
      <c r="C158" s="56"/>
      <c r="D158" s="56"/>
      <c r="E158" s="56"/>
      <c r="F158" s="56"/>
      <c r="G158" s="56"/>
      <c r="H158" s="56"/>
      <c r="I158" s="56"/>
    </row>
    <row r="159" spans="1:9" ht="11.4" customHeight="1" x14ac:dyDescent="0.3">
      <c r="A159" s="57"/>
      <c r="B159" s="56"/>
      <c r="C159" s="56"/>
      <c r="D159" s="56"/>
      <c r="E159" s="56"/>
      <c r="F159" s="56"/>
      <c r="G159" s="56"/>
      <c r="H159" s="56"/>
      <c r="I159" s="56"/>
    </row>
    <row r="160" spans="1:9" ht="11.4" customHeight="1" x14ac:dyDescent="0.3">
      <c r="A160" s="57"/>
      <c r="B160" s="56"/>
      <c r="C160" s="56"/>
      <c r="D160" s="56"/>
      <c r="E160" s="56"/>
      <c r="F160" s="56"/>
      <c r="G160" s="56"/>
      <c r="H160" s="56"/>
      <c r="I160" s="56"/>
    </row>
    <row r="161" spans="1:9" ht="11.4" customHeight="1" x14ac:dyDescent="0.3">
      <c r="A161" s="57"/>
      <c r="B161" s="56"/>
      <c r="C161" s="56"/>
      <c r="D161" s="56"/>
      <c r="E161" s="56"/>
      <c r="F161" s="56"/>
      <c r="G161" s="56"/>
      <c r="H161" s="56"/>
      <c r="I161" s="56"/>
    </row>
    <row r="162" spans="1:9" ht="11.4" customHeight="1" x14ac:dyDescent="0.3">
      <c r="A162" s="57"/>
      <c r="B162" s="56"/>
      <c r="C162" s="56"/>
      <c r="D162" s="56"/>
      <c r="E162" s="56"/>
      <c r="F162" s="56"/>
      <c r="G162" s="56"/>
      <c r="H162" s="56"/>
      <c r="I162" s="56"/>
    </row>
    <row r="163" spans="1:9" ht="11.4" customHeight="1" x14ac:dyDescent="0.3">
      <c r="A163" s="57"/>
      <c r="B163" s="56"/>
      <c r="C163" s="56"/>
      <c r="D163" s="56"/>
      <c r="E163" s="56"/>
      <c r="F163" s="56"/>
      <c r="G163" s="56"/>
      <c r="H163" s="56"/>
      <c r="I163" s="56"/>
    </row>
    <row r="164" spans="1:9" ht="11.4" customHeight="1" x14ac:dyDescent="0.3">
      <c r="A164" s="57"/>
      <c r="B164" s="56"/>
      <c r="C164" s="56"/>
      <c r="D164" s="56"/>
      <c r="E164" s="56"/>
      <c r="F164" s="56"/>
      <c r="G164" s="56"/>
      <c r="H164" s="56"/>
      <c r="I164" s="56"/>
    </row>
    <row r="165" spans="1:9" ht="11.4" customHeight="1" x14ac:dyDescent="0.3">
      <c r="A165" s="57"/>
      <c r="B165" s="56"/>
      <c r="C165" s="56"/>
      <c r="D165" s="56"/>
      <c r="E165" s="56"/>
      <c r="F165" s="56"/>
      <c r="G165" s="56"/>
      <c r="H165" s="56"/>
      <c r="I165" s="56"/>
    </row>
    <row r="166" spans="1:9" ht="11.4" customHeight="1" x14ac:dyDescent="0.3">
      <c r="A166" s="57"/>
      <c r="B166" s="56"/>
      <c r="C166" s="56"/>
      <c r="D166" s="56"/>
      <c r="E166" s="56"/>
      <c r="F166" s="56"/>
      <c r="G166" s="56"/>
      <c r="H166" s="56"/>
      <c r="I166" s="56"/>
    </row>
    <row r="167" spans="1:9" ht="11.4" customHeight="1" x14ac:dyDescent="0.3">
      <c r="A167" s="57"/>
      <c r="B167" s="56"/>
      <c r="C167" s="56"/>
      <c r="D167" s="56"/>
      <c r="E167" s="56"/>
      <c r="F167" s="56"/>
      <c r="G167" s="56"/>
      <c r="H167" s="56"/>
      <c r="I167" s="56"/>
    </row>
    <row r="168" spans="1:9" ht="11.4" customHeight="1" x14ac:dyDescent="0.3">
      <c r="A168" s="57"/>
      <c r="B168" s="56"/>
      <c r="C168" s="56"/>
      <c r="D168" s="56"/>
      <c r="E168" s="56"/>
      <c r="F168" s="56"/>
      <c r="G168" s="56"/>
      <c r="H168" s="56"/>
      <c r="I168" s="56"/>
    </row>
    <row r="169" spans="1:9" ht="11.4" customHeight="1" x14ac:dyDescent="0.3">
      <c r="A169" s="57"/>
      <c r="B169" s="56"/>
      <c r="C169" s="56"/>
      <c r="D169" s="56"/>
      <c r="E169" s="56"/>
      <c r="F169" s="56"/>
      <c r="G169" s="56"/>
      <c r="H169" s="56"/>
      <c r="I169" s="56"/>
    </row>
    <row r="170" spans="1:9" ht="11.4" customHeight="1" x14ac:dyDescent="0.3">
      <c r="A170" s="57"/>
      <c r="B170" s="56"/>
      <c r="C170" s="56"/>
      <c r="D170" s="56"/>
      <c r="E170" s="56"/>
      <c r="F170" s="56"/>
      <c r="G170" s="56"/>
      <c r="H170" s="56"/>
      <c r="I170" s="56"/>
    </row>
    <row r="171" spans="1:9" ht="11.4" customHeight="1" x14ac:dyDescent="0.3">
      <c r="A171" s="57"/>
      <c r="B171" s="56"/>
      <c r="C171" s="56"/>
      <c r="D171" s="56"/>
      <c r="E171" s="56"/>
      <c r="F171" s="56"/>
      <c r="G171" s="56"/>
      <c r="H171" s="56"/>
      <c r="I171" s="56"/>
    </row>
    <row r="172" spans="1:9" ht="11.4" customHeight="1" x14ac:dyDescent="0.3">
      <c r="A172" s="57"/>
      <c r="B172" s="56"/>
      <c r="C172" s="56"/>
      <c r="D172" s="56"/>
      <c r="E172" s="56"/>
      <c r="F172" s="56"/>
      <c r="G172" s="56"/>
      <c r="H172" s="56"/>
      <c r="I172" s="56"/>
    </row>
    <row r="173" spans="1:9" ht="11.4" customHeight="1" x14ac:dyDescent="0.3">
      <c r="A173" s="57"/>
      <c r="B173" s="56"/>
      <c r="C173" s="56"/>
      <c r="D173" s="56"/>
      <c r="E173" s="56"/>
      <c r="F173" s="56"/>
      <c r="G173" s="56"/>
      <c r="H173" s="56"/>
      <c r="I173" s="56"/>
    </row>
    <row r="174" spans="1:9" ht="11.4" customHeight="1" x14ac:dyDescent="0.3">
      <c r="A174" s="57"/>
      <c r="B174" s="56"/>
      <c r="C174" s="56"/>
      <c r="D174" s="56"/>
      <c r="E174" s="56"/>
      <c r="F174" s="56"/>
      <c r="G174" s="56"/>
      <c r="H174" s="56"/>
      <c r="I174" s="56"/>
    </row>
    <row r="175" spans="1:9" ht="11.4" customHeight="1" x14ac:dyDescent="0.3">
      <c r="A175" s="57"/>
      <c r="B175" s="56"/>
      <c r="C175" s="56"/>
      <c r="D175" s="56"/>
      <c r="E175" s="56"/>
      <c r="F175" s="56"/>
      <c r="G175" s="56"/>
      <c r="H175" s="56"/>
      <c r="I175" s="56"/>
    </row>
    <row r="176" spans="1:9" ht="11.4" customHeight="1" x14ac:dyDescent="0.3">
      <c r="A176" s="57"/>
      <c r="B176" s="56"/>
      <c r="C176" s="56"/>
      <c r="D176" s="56"/>
      <c r="E176" s="56"/>
      <c r="F176" s="56"/>
      <c r="G176" s="56"/>
      <c r="H176" s="56"/>
      <c r="I176" s="56"/>
    </row>
    <row r="177" spans="1:9" ht="11.4" customHeight="1" x14ac:dyDescent="0.3">
      <c r="A177" s="57"/>
      <c r="B177" s="56"/>
      <c r="C177" s="56"/>
      <c r="D177" s="56"/>
      <c r="E177" s="56"/>
      <c r="F177" s="56"/>
      <c r="G177" s="56"/>
      <c r="H177" s="56"/>
      <c r="I177" s="56"/>
    </row>
    <row r="178" spans="1:9" ht="11.4" customHeight="1" x14ac:dyDescent="0.3">
      <c r="A178" s="55"/>
      <c r="B178" s="56"/>
      <c r="C178" s="56"/>
      <c r="D178" s="56"/>
      <c r="E178" s="56"/>
      <c r="F178" s="56"/>
      <c r="G178" s="56"/>
      <c r="H178" s="56"/>
      <c r="I178" s="56"/>
    </row>
    <row r="179" spans="1:9" ht="11.4" customHeight="1" x14ac:dyDescent="0.3">
      <c r="A179" s="55"/>
      <c r="B179" s="56"/>
      <c r="C179" s="56"/>
      <c r="D179" s="56"/>
      <c r="E179" s="56"/>
      <c r="F179" s="56"/>
      <c r="G179" s="56"/>
      <c r="H179" s="56"/>
      <c r="I179" s="56"/>
    </row>
    <row r="180" spans="1:9" ht="11.4" customHeight="1" x14ac:dyDescent="0.3">
      <c r="A180" s="55"/>
      <c r="B180" s="56"/>
      <c r="C180" s="56"/>
      <c r="D180" s="56"/>
      <c r="E180" s="56"/>
      <c r="F180" s="56"/>
      <c r="G180" s="56"/>
      <c r="H180" s="56"/>
      <c r="I180" s="56"/>
    </row>
    <row r="181" spans="1:9" ht="11.4" customHeight="1" x14ac:dyDescent="0.3">
      <c r="A181" s="55"/>
      <c r="B181" s="56"/>
      <c r="C181" s="56"/>
      <c r="D181" s="56"/>
      <c r="E181" s="56"/>
      <c r="F181" s="56"/>
      <c r="G181" s="56"/>
      <c r="H181" s="56"/>
      <c r="I181" s="56"/>
    </row>
    <row r="182" spans="1:9" ht="11.4" customHeight="1" x14ac:dyDescent="0.3">
      <c r="A182" s="55"/>
      <c r="B182" s="56"/>
      <c r="C182" s="56"/>
      <c r="D182" s="56"/>
      <c r="E182" s="56"/>
      <c r="F182" s="56"/>
      <c r="G182" s="56"/>
      <c r="H182" s="56"/>
      <c r="I182" s="56"/>
    </row>
    <row r="183" spans="1:9" ht="11.4" customHeight="1" x14ac:dyDescent="0.3">
      <c r="A183" s="55"/>
      <c r="B183" s="56"/>
      <c r="C183" s="56"/>
      <c r="D183" s="56"/>
      <c r="E183" s="56"/>
      <c r="F183" s="56"/>
      <c r="G183" s="56"/>
      <c r="H183" s="56"/>
      <c r="I183" s="56"/>
    </row>
    <row r="184" spans="1:9" ht="11.4" customHeight="1" x14ac:dyDescent="0.3">
      <c r="A184" s="55"/>
      <c r="B184" s="56"/>
      <c r="C184" s="56"/>
      <c r="D184" s="56"/>
      <c r="E184" s="56"/>
      <c r="F184" s="56"/>
      <c r="G184" s="56"/>
      <c r="H184" s="56"/>
      <c r="I184" s="56"/>
    </row>
    <row r="185" spans="1:9" ht="11.4" customHeight="1" x14ac:dyDescent="0.3">
      <c r="A185" s="55"/>
      <c r="B185" s="56"/>
      <c r="C185" s="56"/>
      <c r="D185" s="56"/>
      <c r="E185" s="56"/>
      <c r="F185" s="56"/>
      <c r="G185" s="56"/>
      <c r="H185" s="56"/>
      <c r="I185" s="56"/>
    </row>
    <row r="186" spans="1:9" ht="11.4" customHeight="1" x14ac:dyDescent="0.3">
      <c r="A186" s="55"/>
      <c r="B186" s="56"/>
      <c r="C186" s="56"/>
      <c r="D186" s="56"/>
      <c r="E186" s="56"/>
      <c r="F186" s="56"/>
      <c r="G186" s="56"/>
      <c r="H186" s="56"/>
      <c r="I186" s="56"/>
    </row>
    <row r="187" spans="1:9" ht="11.4" customHeight="1" x14ac:dyDescent="0.3">
      <c r="A187" s="55"/>
      <c r="B187" s="56"/>
      <c r="C187" s="56"/>
      <c r="D187" s="56"/>
      <c r="E187" s="56"/>
      <c r="F187" s="56"/>
      <c r="G187" s="56"/>
      <c r="H187" s="56"/>
      <c r="I187" s="56"/>
    </row>
    <row r="188" spans="1:9" ht="11.4" customHeight="1" x14ac:dyDescent="0.3">
      <c r="A188" s="55"/>
      <c r="B188" s="56"/>
      <c r="C188" s="56"/>
      <c r="D188" s="56"/>
      <c r="E188" s="56"/>
      <c r="F188" s="56"/>
      <c r="G188" s="56"/>
      <c r="H188" s="56"/>
      <c r="I188" s="56"/>
    </row>
    <row r="189" spans="1:9" ht="11.4" customHeight="1" x14ac:dyDescent="0.3">
      <c r="A189" s="55"/>
      <c r="B189" s="56"/>
      <c r="C189" s="56"/>
      <c r="D189" s="56"/>
      <c r="E189" s="56"/>
      <c r="F189" s="56"/>
      <c r="G189" s="56"/>
      <c r="H189" s="56"/>
      <c r="I189" s="56"/>
    </row>
    <row r="190" spans="1:9" ht="11.4" customHeight="1" x14ac:dyDescent="0.3">
      <c r="A190" s="55"/>
      <c r="B190" s="56"/>
      <c r="C190" s="56"/>
      <c r="D190" s="56"/>
      <c r="E190" s="56"/>
      <c r="F190" s="56"/>
      <c r="G190" s="56"/>
      <c r="H190" s="56"/>
      <c r="I190" s="56"/>
    </row>
    <row r="191" spans="1:9" ht="11.4" customHeight="1" x14ac:dyDescent="0.3">
      <c r="A191" s="55"/>
      <c r="B191" s="56"/>
      <c r="C191" s="56"/>
      <c r="D191" s="56"/>
      <c r="E191" s="56"/>
      <c r="F191" s="56"/>
      <c r="G191" s="56"/>
      <c r="H191" s="56"/>
      <c r="I191" s="56"/>
    </row>
    <row r="192" spans="1:9" ht="11.4" customHeight="1" x14ac:dyDescent="0.3">
      <c r="A192" s="55"/>
      <c r="B192" s="56"/>
      <c r="C192" s="56"/>
      <c r="D192" s="56"/>
      <c r="E192" s="56"/>
      <c r="F192" s="56"/>
      <c r="G192" s="56"/>
      <c r="H192" s="56"/>
      <c r="I192" s="56"/>
    </row>
    <row r="193" spans="1:9" ht="11.4" customHeight="1" x14ac:dyDescent="0.3">
      <c r="A193" s="55"/>
      <c r="B193" s="56"/>
      <c r="C193" s="56"/>
      <c r="D193" s="56"/>
      <c r="E193" s="56"/>
      <c r="F193" s="56"/>
      <c r="G193" s="56"/>
      <c r="H193" s="56"/>
      <c r="I193" s="56"/>
    </row>
    <row r="194" spans="1:9" ht="11.4" customHeight="1" x14ac:dyDescent="0.3">
      <c r="A194" s="55"/>
      <c r="B194" s="56"/>
      <c r="C194" s="56"/>
      <c r="D194" s="56"/>
      <c r="E194" s="56"/>
      <c r="F194" s="56"/>
      <c r="G194" s="56"/>
      <c r="H194" s="56"/>
      <c r="I194" s="56"/>
    </row>
    <row r="195" spans="1:9" ht="11.4" customHeight="1" x14ac:dyDescent="0.3">
      <c r="A195" s="55"/>
      <c r="B195" s="56"/>
      <c r="C195" s="56"/>
      <c r="D195" s="56"/>
      <c r="E195" s="56"/>
      <c r="F195" s="56"/>
      <c r="G195" s="56"/>
      <c r="H195" s="56"/>
      <c r="I195" s="56"/>
    </row>
    <row r="196" spans="1:9" ht="11.4" customHeight="1" x14ac:dyDescent="0.3">
      <c r="A196" s="55"/>
      <c r="B196" s="56"/>
      <c r="C196" s="56"/>
      <c r="D196" s="56"/>
      <c r="E196" s="56"/>
      <c r="F196" s="56"/>
      <c r="G196" s="56"/>
      <c r="H196" s="56"/>
      <c r="I196" s="56"/>
    </row>
    <row r="197" spans="1:9" ht="11.4" customHeight="1" x14ac:dyDescent="0.3">
      <c r="A197" s="55"/>
      <c r="B197" s="56"/>
      <c r="C197" s="56"/>
      <c r="D197" s="56"/>
      <c r="E197" s="56"/>
      <c r="F197" s="56"/>
      <c r="G197" s="56"/>
      <c r="H197" s="56"/>
      <c r="I197" s="56"/>
    </row>
    <row r="198" spans="1:9" ht="11.4" customHeight="1" x14ac:dyDescent="0.3">
      <c r="A198" s="55"/>
      <c r="B198" s="56"/>
      <c r="C198" s="56"/>
      <c r="D198" s="56"/>
      <c r="E198" s="56"/>
      <c r="F198" s="56"/>
      <c r="G198" s="56"/>
      <c r="H198" s="56"/>
      <c r="I198" s="56"/>
    </row>
    <row r="199" spans="1:9" ht="11.4" customHeight="1" x14ac:dyDescent="0.3">
      <c r="A199" s="55"/>
      <c r="B199" s="56"/>
      <c r="C199" s="56"/>
      <c r="D199" s="56"/>
      <c r="E199" s="56"/>
      <c r="F199" s="56"/>
      <c r="G199" s="56"/>
      <c r="H199" s="56"/>
      <c r="I199" s="56"/>
    </row>
    <row r="200" spans="1:9" ht="11.4" customHeight="1" x14ac:dyDescent="0.3">
      <c r="A200" s="55"/>
      <c r="B200" s="56"/>
      <c r="C200" s="56"/>
      <c r="D200" s="56"/>
      <c r="E200" s="56"/>
      <c r="F200" s="56"/>
      <c r="G200" s="56"/>
      <c r="H200" s="56"/>
      <c r="I200" s="56"/>
    </row>
    <row r="201" spans="1:9" ht="11.4" customHeight="1" x14ac:dyDescent="0.3">
      <c r="A201" s="55"/>
      <c r="B201" s="56"/>
      <c r="C201" s="56"/>
      <c r="D201" s="56"/>
      <c r="E201" s="56"/>
      <c r="F201" s="56"/>
      <c r="G201" s="56"/>
      <c r="H201" s="56"/>
      <c r="I201" s="56"/>
    </row>
    <row r="202" spans="1:9" ht="11.4" customHeight="1" x14ac:dyDescent="0.3">
      <c r="A202" s="55"/>
      <c r="B202" s="56"/>
      <c r="C202" s="56"/>
      <c r="D202" s="56"/>
      <c r="E202" s="56"/>
      <c r="F202" s="56"/>
      <c r="G202" s="56"/>
      <c r="H202" s="56"/>
      <c r="I202" s="56"/>
    </row>
    <row r="203" spans="1:9" ht="11.4" customHeight="1" x14ac:dyDescent="0.3">
      <c r="A203" s="55"/>
      <c r="B203" s="56"/>
      <c r="C203" s="56"/>
      <c r="D203" s="56"/>
      <c r="E203" s="56"/>
      <c r="F203" s="56"/>
      <c r="G203" s="56"/>
      <c r="H203" s="56"/>
      <c r="I203" s="56"/>
    </row>
    <row r="204" spans="1:9" ht="11.4" customHeight="1" x14ac:dyDescent="0.3">
      <c r="A204" s="55"/>
      <c r="B204" s="56"/>
      <c r="C204" s="56"/>
      <c r="D204" s="56"/>
      <c r="E204" s="56"/>
      <c r="F204" s="56"/>
      <c r="G204" s="56"/>
      <c r="H204" s="56"/>
      <c r="I204" s="56"/>
    </row>
    <row r="205" spans="1:9" ht="11.4" customHeight="1" x14ac:dyDescent="0.3">
      <c r="A205" s="55"/>
      <c r="B205" s="56"/>
      <c r="C205" s="56"/>
      <c r="D205" s="56"/>
      <c r="E205" s="56"/>
      <c r="F205" s="56"/>
      <c r="G205" s="56"/>
      <c r="H205" s="56"/>
      <c r="I205" s="5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8:C25 C27 E30:E31 G23:G24 G18:G19 G21 E18:E20 I26:I27 H27 E21:E23 I18:I23 H17:H21 F17:F23 E11:I16 E32:I34 D17:E17 G25:I25 G17 I17 G22:H22 G29:I29 G27 G20 H24:I24 F30:I31 E27:E29 E24:E26 E36:I39 E35 I35 F26:F29 I28 G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zoomScaleNormal="100" workbookViewId="0">
      <selection activeCell="G23" sqref="G23"/>
    </sheetView>
  </sheetViews>
  <sheetFormatPr baseColWidth="10" defaultColWidth="11.44140625" defaultRowHeight="11.4" customHeight="1" x14ac:dyDescent="0.2"/>
  <cols>
    <col min="1" max="1" width="22.5546875" style="35" bestFit="1" customWidth="1"/>
    <col min="2" max="2" width="37.5546875" style="36" customWidth="1"/>
    <col min="3" max="3" width="14.109375" style="37" customWidth="1"/>
    <col min="4" max="4" width="15.88671875" style="37" hidden="1" customWidth="1"/>
    <col min="5" max="5" width="15.5546875" style="37" hidden="1" customWidth="1"/>
    <col min="6" max="6" width="15.88671875" style="37" customWidth="1"/>
    <col min="7" max="7" width="14.33203125" style="37" customWidth="1"/>
    <col min="8" max="8" width="14.44140625" style="37" customWidth="1"/>
    <col min="9" max="9" width="12.5546875" style="37" customWidth="1"/>
    <col min="10" max="12" width="11.44140625" style="23" hidden="1" customWidth="1"/>
    <col min="13" max="14" width="11.44140625" style="23" customWidth="1"/>
    <col min="15" max="16384" width="11.44140625" style="23"/>
  </cols>
  <sheetData>
    <row r="1" spans="1:11" ht="11.4" customHeight="1" x14ac:dyDescent="0.2">
      <c r="A1" s="286" t="s">
        <v>347</v>
      </c>
      <c r="B1" s="286"/>
      <c r="C1" s="286"/>
      <c r="D1" s="286"/>
      <c r="E1" s="286"/>
      <c r="F1" s="286"/>
      <c r="G1" s="286"/>
      <c r="H1" s="286"/>
      <c r="I1" s="286"/>
    </row>
    <row r="2" spans="1:11" ht="11.4" customHeight="1" x14ac:dyDescent="0.2">
      <c r="A2" s="287" t="s">
        <v>238</v>
      </c>
      <c r="B2" s="287"/>
      <c r="C2" s="287"/>
      <c r="D2" s="287"/>
      <c r="E2" s="287"/>
      <c r="F2" s="287"/>
      <c r="G2" s="287"/>
      <c r="H2" s="287"/>
      <c r="I2" s="287"/>
    </row>
    <row r="3" spans="1:11" ht="11.4" customHeight="1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</row>
    <row r="4" spans="1:11" ht="11.4" customHeight="1" x14ac:dyDescent="0.2">
      <c r="A4" s="288" t="str">
        <f>+'CONSOL-ING'!A4:I4</f>
        <v>ESTADO DE INGRESOS AL 31 DICIEMBRE 2021</v>
      </c>
      <c r="B4" s="287"/>
      <c r="C4" s="287"/>
      <c r="D4" s="287"/>
      <c r="E4" s="287"/>
      <c r="F4" s="287"/>
      <c r="G4" s="287"/>
      <c r="H4" s="287"/>
      <c r="I4" s="287"/>
    </row>
    <row r="5" spans="1:11" ht="11.4" customHeight="1" x14ac:dyDescent="0.2">
      <c r="A5" s="287" t="s">
        <v>283</v>
      </c>
      <c r="B5" s="287"/>
      <c r="C5" s="287"/>
      <c r="D5" s="287"/>
      <c r="E5" s="287"/>
      <c r="F5" s="287"/>
      <c r="G5" s="287"/>
      <c r="H5" s="287"/>
      <c r="I5" s="287"/>
    </row>
    <row r="6" spans="1:11" ht="11.4" customHeight="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ht="11.4" customHeight="1" x14ac:dyDescent="0.2">
      <c r="A7" s="284" t="str">
        <f>+'CONSOL-ING'!A7:A9</f>
        <v>PARTIDA</v>
      </c>
      <c r="B7" s="289" t="s">
        <v>241</v>
      </c>
      <c r="C7" s="285" t="s">
        <v>242</v>
      </c>
      <c r="D7" s="105"/>
      <c r="E7" s="285" t="str">
        <f>+'CONSOL-ING'!E7:E9</f>
        <v>PRESUPUESTOS EXTRAORINARIOS</v>
      </c>
      <c r="F7" s="285" t="str">
        <f>+'CONSOL-ING'!F7:F9</f>
        <v>PRESUPUESTOS MODIFICADOS</v>
      </c>
      <c r="G7" s="285" t="str">
        <f>+'CONSOL-ING'!G7:G9</f>
        <v>INGRESOS ACUMULADOS AL 
30 SETIEMBRE 2021</v>
      </c>
      <c r="H7" s="285" t="str">
        <f>+'CONSOL-ING'!H7:H9</f>
        <v>INGRESOS AL 
31 DICIEMBRE 2021</v>
      </c>
      <c r="I7" s="285" t="str">
        <f>+'CONSOL-ING'!I7:I9</f>
        <v>TOTAL DE INGRESOS</v>
      </c>
    </row>
    <row r="8" spans="1:11" ht="11.4" customHeight="1" x14ac:dyDescent="0.2">
      <c r="A8" s="289"/>
      <c r="B8" s="289"/>
      <c r="C8" s="285"/>
      <c r="D8" s="106" t="s">
        <v>243</v>
      </c>
      <c r="E8" s="285"/>
      <c r="F8" s="285"/>
      <c r="G8" s="285"/>
      <c r="H8" s="285"/>
      <c r="I8" s="285"/>
    </row>
    <row r="9" spans="1:11" ht="11.4" customHeight="1" x14ac:dyDescent="0.2">
      <c r="A9" s="289"/>
      <c r="B9" s="289"/>
      <c r="C9" s="285"/>
      <c r="D9" s="106" t="s">
        <v>242</v>
      </c>
      <c r="E9" s="285"/>
      <c r="F9" s="285"/>
      <c r="G9" s="285"/>
      <c r="H9" s="285"/>
      <c r="I9" s="285"/>
    </row>
    <row r="11" spans="1:11" ht="11.4" customHeight="1" x14ac:dyDescent="0.2">
      <c r="A11" s="279" t="s">
        <v>245</v>
      </c>
      <c r="B11" s="279"/>
      <c r="C11" s="38">
        <f t="shared" ref="C11:I11" si="0">+C13+C31</f>
        <v>2307565432.9099998</v>
      </c>
      <c r="D11" s="38">
        <f t="shared" si="0"/>
        <v>0</v>
      </c>
      <c r="E11" s="38">
        <f t="shared" si="0"/>
        <v>0</v>
      </c>
      <c r="F11" s="38">
        <f t="shared" si="0"/>
        <v>2307565432.9099998</v>
      </c>
      <c r="G11" s="38">
        <f t="shared" si="0"/>
        <v>1937162569.1110108</v>
      </c>
      <c r="H11" s="38">
        <f t="shared" si="0"/>
        <v>357152264.06983936</v>
      </c>
      <c r="I11" s="38">
        <f t="shared" si="0"/>
        <v>2294314833.18085</v>
      </c>
    </row>
    <row r="12" spans="1:11" ht="5.25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11" ht="11.4" customHeight="1" thickBot="1" x14ac:dyDescent="0.25">
      <c r="A13" s="40" t="s">
        <v>246</v>
      </c>
      <c r="B13" s="41" t="s">
        <v>247</v>
      </c>
      <c r="C13" s="42">
        <f t="shared" ref="C13:K13" si="1">+C15+C24</f>
        <v>2307565432.9099998</v>
      </c>
      <c r="D13" s="42">
        <f t="shared" si="1"/>
        <v>0</v>
      </c>
      <c r="E13" s="42">
        <f t="shared" si="1"/>
        <v>0</v>
      </c>
      <c r="F13" s="42">
        <f t="shared" si="1"/>
        <v>2307565432.9099998</v>
      </c>
      <c r="G13" s="42">
        <f t="shared" si="1"/>
        <v>1937162569.1110108</v>
      </c>
      <c r="H13" s="42">
        <f t="shared" si="1"/>
        <v>357152264.06983936</v>
      </c>
      <c r="I13" s="97">
        <f t="shared" si="1"/>
        <v>2294314833.18085</v>
      </c>
      <c r="J13" s="42">
        <f t="shared" si="1"/>
        <v>0</v>
      </c>
      <c r="K13" s="42">
        <f t="shared" si="1"/>
        <v>0</v>
      </c>
    </row>
    <row r="14" spans="1:11" ht="11.4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1" ht="11.4" hidden="1" customHeight="1" x14ac:dyDescent="0.2">
      <c r="A15" s="43" t="s">
        <v>248</v>
      </c>
      <c r="B15" s="33" t="s">
        <v>249</v>
      </c>
      <c r="C15" s="44">
        <f>+C16+C18+C20</f>
        <v>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+G17+G22</f>
        <v>0</v>
      </c>
      <c r="H15" s="44">
        <f>+H16+H18+H20</f>
        <v>0</v>
      </c>
      <c r="I15" s="44">
        <f t="shared" ref="I15:I22" si="2">+G15+H15</f>
        <v>0</v>
      </c>
    </row>
    <row r="16" spans="1:11" ht="11.4" hidden="1" customHeight="1" x14ac:dyDescent="0.2">
      <c r="A16" s="45" t="s">
        <v>250</v>
      </c>
      <c r="B16" s="1" t="s">
        <v>251</v>
      </c>
      <c r="C16" s="39">
        <f t="shared" ref="C16:H16" si="3">+C17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2"/>
        <v>0</v>
      </c>
    </row>
    <row r="17" spans="1:15" ht="11.4" hidden="1" customHeight="1" x14ac:dyDescent="0.2">
      <c r="A17" s="45" t="s">
        <v>252</v>
      </c>
      <c r="B17" s="1" t="s">
        <v>253</v>
      </c>
      <c r="C17" s="39">
        <v>0</v>
      </c>
      <c r="D17" s="39">
        <v>0</v>
      </c>
      <c r="E17" s="39">
        <v>0</v>
      </c>
      <c r="F17" s="39">
        <f>+C17+D17+E17</f>
        <v>0</v>
      </c>
      <c r="G17" s="39">
        <v>0</v>
      </c>
      <c r="H17" s="39">
        <v>0</v>
      </c>
      <c r="I17" s="39">
        <f t="shared" si="2"/>
        <v>0</v>
      </c>
    </row>
    <row r="18" spans="1:15" ht="11.4" hidden="1" customHeight="1" x14ac:dyDescent="0.2">
      <c r="A18" s="45" t="s">
        <v>254</v>
      </c>
      <c r="B18" s="1" t="s">
        <v>255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ht="10.199999999999999" hidden="1" x14ac:dyDescent="0.2">
      <c r="A19" s="45" t="s">
        <v>256</v>
      </c>
      <c r="B19" s="1" t="s">
        <v>257</v>
      </c>
      <c r="C19" s="39">
        <v>0</v>
      </c>
      <c r="D19" s="39">
        <v>0</v>
      </c>
      <c r="E19" s="39">
        <v>0</v>
      </c>
      <c r="F19" s="39">
        <f>+C19+D19+E19</f>
        <v>0</v>
      </c>
      <c r="G19" s="39">
        <v>0</v>
      </c>
      <c r="H19" s="39">
        <v>0</v>
      </c>
      <c r="I19" s="39">
        <f t="shared" si="2"/>
        <v>0</v>
      </c>
    </row>
    <row r="20" spans="1:15" ht="10.199999999999999" hidden="1" x14ac:dyDescent="0.2">
      <c r="A20" s="45" t="s">
        <v>258</v>
      </c>
      <c r="B20" s="1" t="s">
        <v>259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v>0</v>
      </c>
      <c r="H20" s="39">
        <f>+H21+H22</f>
        <v>0</v>
      </c>
      <c r="I20" s="39">
        <f t="shared" si="2"/>
        <v>0</v>
      </c>
    </row>
    <row r="21" spans="1:15" ht="10.199999999999999" hidden="1" x14ac:dyDescent="0.2">
      <c r="A21" s="45" t="s">
        <v>260</v>
      </c>
      <c r="B21" s="1" t="s">
        <v>261</v>
      </c>
      <c r="C21" s="39">
        <v>0</v>
      </c>
      <c r="D21" s="39">
        <v>0</v>
      </c>
      <c r="E21" s="39">
        <v>0</v>
      </c>
      <c r="F21" s="39">
        <f>+C21+D21+E21</f>
        <v>0</v>
      </c>
      <c r="G21" s="39">
        <v>0</v>
      </c>
      <c r="H21" s="39">
        <v>0</v>
      </c>
      <c r="I21" s="39">
        <f t="shared" si="2"/>
        <v>0</v>
      </c>
    </row>
    <row r="22" spans="1:15" ht="10.199999999999999" hidden="1" x14ac:dyDescent="0.2">
      <c r="A22" s="45" t="s">
        <v>262</v>
      </c>
      <c r="B22" s="1" t="s">
        <v>263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5" ht="11.4" hidden="1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ht="11.4" customHeight="1" x14ac:dyDescent="0.2">
      <c r="A24" s="46" t="s">
        <v>264</v>
      </c>
      <c r="B24" s="33" t="s">
        <v>265</v>
      </c>
      <c r="C24" s="44">
        <f>+C25</f>
        <v>2307565432.9099998</v>
      </c>
      <c r="D24" s="44">
        <f>+D25</f>
        <v>0</v>
      </c>
      <c r="E24" s="44">
        <f>+E26</f>
        <v>0</v>
      </c>
      <c r="F24" s="44">
        <f>+F25</f>
        <v>2307565432.9099998</v>
      </c>
      <c r="G24" s="44">
        <f>+G25+G29</f>
        <v>1937162569.1110108</v>
      </c>
      <c r="H24" s="44">
        <f>+H25+H29</f>
        <v>357152264.06983936</v>
      </c>
      <c r="I24" s="44">
        <f>+I25+I29</f>
        <v>2294314833.18085</v>
      </c>
    </row>
    <row r="25" spans="1:15" ht="11.4" customHeight="1" x14ac:dyDescent="0.2">
      <c r="A25" s="45" t="s">
        <v>266</v>
      </c>
      <c r="B25" s="1" t="s">
        <v>267</v>
      </c>
      <c r="C25" s="39">
        <f>SUM(C26:C29)</f>
        <v>2307565432.9099998</v>
      </c>
      <c r="D25" s="39">
        <f>SUM(D26:D29)</f>
        <v>0</v>
      </c>
      <c r="E25" s="39">
        <v>0</v>
      </c>
      <c r="F25" s="39">
        <f>SUM(F26:F29)</f>
        <v>2307565432.9099998</v>
      </c>
      <c r="G25" s="39">
        <f>+G26+G28</f>
        <v>1937162569.1110108</v>
      </c>
      <c r="H25" s="39">
        <f>+H26+H28</f>
        <v>357152264.06983936</v>
      </c>
      <c r="I25" s="39">
        <f>+I26+I28</f>
        <v>2294314833.18085</v>
      </c>
      <c r="K25" s="86"/>
    </row>
    <row r="26" spans="1:15" ht="11.4" customHeight="1" x14ac:dyDescent="0.2">
      <c r="A26" s="45" t="s">
        <v>268</v>
      </c>
      <c r="B26" s="1" t="s">
        <v>282</v>
      </c>
      <c r="C26" s="39">
        <f>+Hoja1!B8</f>
        <v>1481099848.8499999</v>
      </c>
      <c r="D26" s="39">
        <f>+'PROGRAMA 01'!D10</f>
        <v>0</v>
      </c>
      <c r="E26" s="39">
        <v>0</v>
      </c>
      <c r="F26" s="39">
        <f>+C26+E26+D26</f>
        <v>1481099848.8499999</v>
      </c>
      <c r="G26" s="39">
        <v>1110696985.0961485</v>
      </c>
      <c r="H26" s="99">
        <v>357152264.06983936</v>
      </c>
      <c r="I26" s="39">
        <f>+G26+H26</f>
        <v>1467849249.165988</v>
      </c>
      <c r="J26" s="86"/>
      <c r="O26" s="86"/>
    </row>
    <row r="27" spans="1:15" ht="11.4" hidden="1" customHeight="1" x14ac:dyDescent="0.2">
      <c r="A27" s="45" t="s">
        <v>281</v>
      </c>
      <c r="B27" s="1" t="s">
        <v>280</v>
      </c>
      <c r="C27" s="39">
        <v>0</v>
      </c>
      <c r="D27" s="39">
        <v>0</v>
      </c>
      <c r="E27" s="39">
        <v>0</v>
      </c>
      <c r="F27" s="39">
        <f>+C27+D27+E27</f>
        <v>0</v>
      </c>
      <c r="G27" s="39">
        <v>0</v>
      </c>
      <c r="H27" s="99">
        <v>0</v>
      </c>
      <c r="I27" s="39">
        <f>+G27+H27</f>
        <v>0</v>
      </c>
    </row>
    <row r="28" spans="1:15" ht="11.4" customHeight="1" x14ac:dyDescent="0.2">
      <c r="A28" s="45" t="s">
        <v>269</v>
      </c>
      <c r="B28" s="1" t="s">
        <v>270</v>
      </c>
      <c r="C28" s="39">
        <f>+Hoja1!B12</f>
        <v>826465584.05999994</v>
      </c>
      <c r="D28" s="39">
        <v>0</v>
      </c>
      <c r="E28" s="39">
        <v>0</v>
      </c>
      <c r="F28" s="39">
        <f>+C28+D28+E28</f>
        <v>826465584.05999994</v>
      </c>
      <c r="G28" s="39">
        <v>826465584.0148623</v>
      </c>
      <c r="H28" s="99">
        <v>0</v>
      </c>
      <c r="I28" s="39">
        <f>+G28+H28</f>
        <v>826465584.0148623</v>
      </c>
    </row>
    <row r="29" spans="1:15" ht="10.199999999999999" hidden="1" x14ac:dyDescent="0.2">
      <c r="A29" s="45" t="s">
        <v>271</v>
      </c>
      <c r="B29" s="1" t="s">
        <v>288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5" ht="11.4" hidden="1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ht="11.4" hidden="1" customHeight="1" thickBot="1" x14ac:dyDescent="0.25">
      <c r="A31" s="47" t="s">
        <v>272</v>
      </c>
      <c r="B31" s="41" t="s">
        <v>273</v>
      </c>
      <c r="C31" s="42">
        <f t="shared" ref="C31:I31" si="4">+C33</f>
        <v>0</v>
      </c>
      <c r="D31" s="42">
        <f t="shared" si="4"/>
        <v>0</v>
      </c>
      <c r="E31" s="42">
        <f t="shared" si="4"/>
        <v>0</v>
      </c>
      <c r="F31" s="42">
        <f t="shared" si="4"/>
        <v>0</v>
      </c>
      <c r="G31" s="42">
        <f t="shared" si="4"/>
        <v>0</v>
      </c>
      <c r="H31" s="42">
        <f t="shared" si="4"/>
        <v>0</v>
      </c>
      <c r="I31" s="42">
        <f t="shared" si="4"/>
        <v>0</v>
      </c>
    </row>
    <row r="32" spans="1:15" ht="11.4" hidden="1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9" ht="11.4" hidden="1" customHeight="1" x14ac:dyDescent="0.2">
      <c r="A33" s="43" t="s">
        <v>274</v>
      </c>
      <c r="B33" s="33" t="s">
        <v>275</v>
      </c>
      <c r="C33" s="44">
        <f t="shared" ref="C33:I33" si="5">+C34+C35</f>
        <v>0</v>
      </c>
      <c r="D33" s="44">
        <f t="shared" si="5"/>
        <v>0</v>
      </c>
      <c r="E33" s="44">
        <f t="shared" si="5"/>
        <v>0</v>
      </c>
      <c r="F33" s="44">
        <f t="shared" si="5"/>
        <v>0</v>
      </c>
      <c r="G33" s="44">
        <f t="shared" si="5"/>
        <v>0</v>
      </c>
      <c r="H33" s="44">
        <f t="shared" si="5"/>
        <v>0</v>
      </c>
      <c r="I33" s="44">
        <f t="shared" si="5"/>
        <v>0</v>
      </c>
    </row>
    <row r="34" spans="1:9" s="24" customFormat="1" ht="11.4" hidden="1" customHeight="1" x14ac:dyDescent="0.2">
      <c r="A34" s="87" t="s">
        <v>276</v>
      </c>
      <c r="B34" s="88" t="s">
        <v>277</v>
      </c>
      <c r="C34" s="89">
        <v>0</v>
      </c>
      <c r="D34" s="89">
        <v>0</v>
      </c>
      <c r="E34" s="89">
        <v>0</v>
      </c>
      <c r="F34" s="89">
        <f>+C34+D34+E34</f>
        <v>0</v>
      </c>
      <c r="G34" s="89">
        <v>0</v>
      </c>
      <c r="H34" s="89">
        <f>+F34</f>
        <v>0</v>
      </c>
      <c r="I34" s="89">
        <f>+G34+H34</f>
        <v>0</v>
      </c>
    </row>
    <row r="35" spans="1:9" s="24" customFormat="1" ht="11.4" hidden="1" customHeight="1" x14ac:dyDescent="0.2">
      <c r="A35" s="87" t="s">
        <v>278</v>
      </c>
      <c r="B35" s="88" t="s">
        <v>279</v>
      </c>
      <c r="C35" s="89">
        <v>0</v>
      </c>
      <c r="D35" s="89">
        <v>0</v>
      </c>
      <c r="E35" s="89">
        <v>0</v>
      </c>
      <c r="F35" s="89">
        <f>+C35+D35+E35</f>
        <v>0</v>
      </c>
      <c r="G35" s="89">
        <v>0</v>
      </c>
      <c r="H35" s="89">
        <v>0</v>
      </c>
      <c r="I35" s="89">
        <f>+G35+H35</f>
        <v>0</v>
      </c>
    </row>
    <row r="36" spans="1:9" ht="11.4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9" ht="11.4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9" ht="11.4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4" customHeight="1" x14ac:dyDescent="0.2">
      <c r="A39" s="2"/>
      <c r="B39" s="1"/>
      <c r="C39" s="51"/>
      <c r="D39" s="51"/>
      <c r="E39" s="51"/>
      <c r="F39" s="51"/>
      <c r="G39" s="51"/>
      <c r="H39" s="51"/>
      <c r="I39" s="51"/>
    </row>
    <row r="40" spans="1:9" ht="11.4" customHeight="1" x14ac:dyDescent="0.2">
      <c r="A40" s="2"/>
      <c r="B40" s="1"/>
      <c r="C40" s="51"/>
      <c r="D40" s="51"/>
      <c r="E40" s="51"/>
      <c r="F40" s="51"/>
      <c r="G40" s="51"/>
      <c r="H40" s="51"/>
      <c r="I40" s="51"/>
    </row>
  </sheetData>
  <mergeCells count="14">
    <mergeCell ref="A11:B11"/>
    <mergeCell ref="A7:A9"/>
    <mergeCell ref="B7:B9"/>
    <mergeCell ref="C7:C9"/>
    <mergeCell ref="E7:E9"/>
    <mergeCell ref="F7:F9"/>
    <mergeCell ref="A1:I1"/>
    <mergeCell ref="A2:I2"/>
    <mergeCell ref="A3:I3"/>
    <mergeCell ref="A4:I4"/>
    <mergeCell ref="A5:I5"/>
    <mergeCell ref="I7:I9"/>
    <mergeCell ref="G7:G9"/>
    <mergeCell ref="H7:H9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5:I16 F17:F33 G23:I24 G22 I22 G21:I21 H20:I20 G18:I19 I17 E29:E34 G29:I30 I26 H27:I27 I28 E27:E28 E25 E2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zoomScaleNormal="100" workbookViewId="0">
      <selection activeCell="G23" sqref="G23"/>
    </sheetView>
  </sheetViews>
  <sheetFormatPr baseColWidth="10" defaultColWidth="35.88671875" defaultRowHeight="10.199999999999999" x14ac:dyDescent="0.2"/>
  <cols>
    <col min="1" max="1" width="22.5546875" style="35" bestFit="1" customWidth="1"/>
    <col min="2" max="2" width="37" style="36" customWidth="1"/>
    <col min="3" max="3" width="14.109375" style="37" customWidth="1"/>
    <col min="4" max="5" width="15.88671875" style="37" hidden="1" customWidth="1"/>
    <col min="6" max="6" width="15.88671875" style="37" customWidth="1"/>
    <col min="7" max="7" width="14.44140625" style="37" customWidth="1"/>
    <col min="8" max="8" width="14.6640625" style="37" customWidth="1"/>
    <col min="9" max="9" width="12.5546875" style="37" customWidth="1"/>
    <col min="10" max="11" width="35.88671875" style="23" hidden="1" customWidth="1"/>
    <col min="12" max="254" width="11.44140625" style="23" customWidth="1"/>
    <col min="255" max="255" width="17.109375" style="23" bestFit="1" customWidth="1"/>
    <col min="256" max="16384" width="35.88671875" style="23"/>
  </cols>
  <sheetData>
    <row r="1" spans="1:9" x14ac:dyDescent="0.2">
      <c r="A1" s="286" t="s">
        <v>348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">
      <c r="A2" s="287" t="s">
        <v>238</v>
      </c>
      <c r="B2" s="287"/>
      <c r="C2" s="287"/>
      <c r="D2" s="287"/>
      <c r="E2" s="287"/>
      <c r="F2" s="287"/>
      <c r="G2" s="287"/>
      <c r="H2" s="287"/>
      <c r="I2" s="287"/>
    </row>
    <row r="3" spans="1:9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</row>
    <row r="4" spans="1:9" x14ac:dyDescent="0.2">
      <c r="A4" s="287" t="str">
        <f>+'PRO-1'!A4:I4</f>
        <v>ESTADO DE INGRESOS AL 31 DICIEMBRE 2021</v>
      </c>
      <c r="B4" s="287"/>
      <c r="C4" s="287"/>
      <c r="D4" s="287"/>
      <c r="E4" s="287"/>
      <c r="F4" s="287"/>
      <c r="G4" s="287"/>
      <c r="H4" s="287"/>
      <c r="I4" s="287"/>
    </row>
    <row r="5" spans="1:9" x14ac:dyDescent="0.2">
      <c r="A5" s="287" t="s">
        <v>337</v>
      </c>
      <c r="B5" s="287"/>
      <c r="C5" s="287"/>
      <c r="D5" s="287"/>
      <c r="E5" s="287"/>
      <c r="F5" s="287"/>
      <c r="G5" s="287"/>
      <c r="H5" s="287"/>
      <c r="I5" s="287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4.4" customHeight="1" x14ac:dyDescent="0.2">
      <c r="A7" s="290" t="str">
        <f>+'PRO-1'!A7:A9</f>
        <v>PARTIDA</v>
      </c>
      <c r="B7" s="291" t="s">
        <v>241</v>
      </c>
      <c r="C7" s="285" t="str">
        <f>+'PRO-1'!C7:C9</f>
        <v>PRESUPUESTO</v>
      </c>
      <c r="D7" s="105"/>
      <c r="E7" s="285" t="str">
        <f>+'PRO-1'!E7:E9</f>
        <v>PRESUPUESTOS EXTRAORINARIOS</v>
      </c>
      <c r="F7" s="285" t="str">
        <f>+'PRO-1'!F7:F9</f>
        <v>PRESUPUESTOS MODIFICADOS</v>
      </c>
      <c r="G7" s="285" t="str">
        <f>+'PRO-1'!G7:G9</f>
        <v>INGRESOS ACUMULADOS AL 
30 SETIEMBRE 2021</v>
      </c>
      <c r="H7" s="285" t="str">
        <f>+'PRO-1'!H7:H9</f>
        <v>INGRESOS AL 
31 DICIEMBRE 2021</v>
      </c>
      <c r="I7" s="285" t="str">
        <f>+'PRO-1'!I7:I9</f>
        <v>TOTAL DE INGRESOS</v>
      </c>
    </row>
    <row r="8" spans="1:9" x14ac:dyDescent="0.2">
      <c r="A8" s="291"/>
      <c r="B8" s="291"/>
      <c r="C8" s="285"/>
      <c r="D8" s="106" t="s">
        <v>243</v>
      </c>
      <c r="E8" s="285"/>
      <c r="F8" s="285"/>
      <c r="G8" s="285"/>
      <c r="H8" s="285"/>
      <c r="I8" s="285"/>
    </row>
    <row r="9" spans="1:9" x14ac:dyDescent="0.2">
      <c r="A9" s="291"/>
      <c r="B9" s="291"/>
      <c r="C9" s="285"/>
      <c r="D9" s="106" t="s">
        <v>242</v>
      </c>
      <c r="E9" s="285"/>
      <c r="F9" s="285"/>
      <c r="G9" s="285"/>
      <c r="H9" s="285"/>
      <c r="I9" s="285"/>
    </row>
    <row r="10" spans="1:9" ht="11.4" customHeight="1" x14ac:dyDescent="0.2"/>
    <row r="11" spans="1:9" ht="11.4" customHeight="1" x14ac:dyDescent="0.2">
      <c r="A11" s="279" t="s">
        <v>245</v>
      </c>
      <c r="B11" s="279"/>
      <c r="C11" s="38">
        <f t="shared" ref="C11:I11" si="0">+C13+C31</f>
        <v>504397649</v>
      </c>
      <c r="D11" s="38">
        <f t="shared" si="0"/>
        <v>0</v>
      </c>
      <c r="E11" s="38">
        <f t="shared" si="0"/>
        <v>0</v>
      </c>
      <c r="F11" s="38">
        <f t="shared" si="0"/>
        <v>504397649</v>
      </c>
      <c r="G11" s="38">
        <f t="shared" si="0"/>
        <v>504397648.97245216</v>
      </c>
      <c r="H11" s="38">
        <f t="shared" si="0"/>
        <v>0</v>
      </c>
      <c r="I11" s="38">
        <f t="shared" si="0"/>
        <v>504397648.97245216</v>
      </c>
    </row>
    <row r="12" spans="1:9" ht="11.4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9" ht="11.4" customHeight="1" thickBot="1" x14ac:dyDescent="0.25">
      <c r="A13" s="40" t="s">
        <v>246</v>
      </c>
      <c r="B13" s="41" t="s">
        <v>247</v>
      </c>
      <c r="C13" s="42">
        <f>+C15+C24</f>
        <v>504397649</v>
      </c>
      <c r="D13" s="42">
        <f>+D15+D24</f>
        <v>0</v>
      </c>
      <c r="E13" s="42">
        <f>+E15+E24</f>
        <v>0</v>
      </c>
      <c r="F13" s="42">
        <f>+F15+F24</f>
        <v>504397649</v>
      </c>
      <c r="G13" s="42">
        <f>+G15+G24</f>
        <v>504397648.97245216</v>
      </c>
      <c r="H13" s="42">
        <f>+H24</f>
        <v>0</v>
      </c>
      <c r="I13" s="42">
        <f>+I24</f>
        <v>504397648.97245216</v>
      </c>
    </row>
    <row r="14" spans="1:9" ht="11.4" hidden="1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9" ht="11.4" hidden="1" customHeight="1" x14ac:dyDescent="0.2">
      <c r="A15" s="43" t="s">
        <v>248</v>
      </c>
      <c r="B15" s="33" t="s">
        <v>249</v>
      </c>
      <c r="C15" s="44">
        <f>+C16+C18+C20</f>
        <v>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+G16</f>
        <v>0</v>
      </c>
      <c r="H15" s="44" t="e">
        <f>+H16+H18+H20</f>
        <v>#REF!</v>
      </c>
      <c r="I15" s="44" t="e">
        <f t="shared" ref="I15:I22" si="1">+G15+H15</f>
        <v>#REF!</v>
      </c>
    </row>
    <row r="16" spans="1:9" ht="11.4" hidden="1" customHeight="1" x14ac:dyDescent="0.2">
      <c r="A16" s="45" t="s">
        <v>250</v>
      </c>
      <c r="B16" s="1" t="s">
        <v>251</v>
      </c>
      <c r="C16" s="39">
        <f>+C17</f>
        <v>0</v>
      </c>
      <c r="D16" s="39">
        <f>+D17</f>
        <v>0</v>
      </c>
      <c r="E16" s="39">
        <f>+E17</f>
        <v>0</v>
      </c>
      <c r="F16" s="39">
        <f>+F17</f>
        <v>0</v>
      </c>
      <c r="G16" s="39">
        <f>+G17</f>
        <v>0</v>
      </c>
      <c r="H16" s="39" t="e">
        <f>+H17</f>
        <v>#REF!</v>
      </c>
      <c r="I16" s="39" t="e">
        <f t="shared" si="1"/>
        <v>#REF!</v>
      </c>
    </row>
    <row r="17" spans="1:15" ht="11.4" hidden="1" customHeight="1" x14ac:dyDescent="0.2">
      <c r="A17" s="45" t="s">
        <v>252</v>
      </c>
      <c r="B17" s="1" t="s">
        <v>253</v>
      </c>
      <c r="C17" s="39">
        <v>0</v>
      </c>
      <c r="D17" s="39">
        <v>0</v>
      </c>
      <c r="E17" s="39">
        <v>0</v>
      </c>
      <c r="F17" s="39">
        <f>+C17+D17+E17</f>
        <v>0</v>
      </c>
      <c r="G17" s="39">
        <v>0</v>
      </c>
      <c r="H17" s="39" t="e">
        <f>+#REF!</f>
        <v>#REF!</v>
      </c>
      <c r="I17" s="39" t="e">
        <f t="shared" si="1"/>
        <v>#REF!</v>
      </c>
    </row>
    <row r="18" spans="1:15" ht="11.4" hidden="1" customHeight="1" x14ac:dyDescent="0.2">
      <c r="A18" s="45" t="s">
        <v>254</v>
      </c>
      <c r="B18" s="1" t="s">
        <v>255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1"/>
        <v>0</v>
      </c>
    </row>
    <row r="19" spans="1:15" ht="11.4" hidden="1" customHeight="1" x14ac:dyDescent="0.2">
      <c r="A19" s="45" t="s">
        <v>256</v>
      </c>
      <c r="B19" s="1" t="s">
        <v>257</v>
      </c>
      <c r="C19" s="39">
        <v>0</v>
      </c>
      <c r="D19" s="39">
        <v>0</v>
      </c>
      <c r="E19" s="39">
        <v>0</v>
      </c>
      <c r="F19" s="39">
        <f>+C19+D19+E19</f>
        <v>0</v>
      </c>
      <c r="G19" s="39">
        <v>0</v>
      </c>
      <c r="H19" s="39">
        <v>0</v>
      </c>
      <c r="I19" s="39">
        <f t="shared" si="1"/>
        <v>0</v>
      </c>
    </row>
    <row r="20" spans="1:15" ht="11.4" hidden="1" customHeight="1" x14ac:dyDescent="0.2">
      <c r="A20" s="45" t="s">
        <v>258</v>
      </c>
      <c r="B20" s="1" t="s">
        <v>259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v>0</v>
      </c>
      <c r="H20" s="39">
        <f>+H21+H22</f>
        <v>0</v>
      </c>
      <c r="I20" s="39">
        <f t="shared" si="1"/>
        <v>0</v>
      </c>
    </row>
    <row r="21" spans="1:15" ht="11.4" hidden="1" customHeight="1" x14ac:dyDescent="0.2">
      <c r="A21" s="45" t="s">
        <v>260</v>
      </c>
      <c r="B21" s="1" t="s">
        <v>261</v>
      </c>
      <c r="C21" s="39">
        <v>0</v>
      </c>
      <c r="D21" s="39">
        <v>0</v>
      </c>
      <c r="E21" s="39">
        <v>0</v>
      </c>
      <c r="F21" s="39">
        <f>+C21+D21+E21</f>
        <v>0</v>
      </c>
      <c r="G21" s="39">
        <v>0</v>
      </c>
      <c r="H21" s="39">
        <v>0</v>
      </c>
      <c r="I21" s="39">
        <f t="shared" si="1"/>
        <v>0</v>
      </c>
    </row>
    <row r="22" spans="1:15" ht="11.4" hidden="1" customHeight="1" x14ac:dyDescent="0.2">
      <c r="A22" s="45" t="s">
        <v>262</v>
      </c>
      <c r="B22" s="1" t="s">
        <v>263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1"/>
        <v>0</v>
      </c>
    </row>
    <row r="23" spans="1:15" ht="11.4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ht="11.4" customHeight="1" x14ac:dyDescent="0.2">
      <c r="A24" s="46" t="s">
        <v>264</v>
      </c>
      <c r="B24" s="33" t="s">
        <v>265</v>
      </c>
      <c r="C24" s="96">
        <f>+C25</f>
        <v>504397649</v>
      </c>
      <c r="D24" s="44">
        <f>+D25</f>
        <v>0</v>
      </c>
      <c r="E24" s="44">
        <f>+E26</f>
        <v>0</v>
      </c>
      <c r="F24" s="44">
        <f>+F25</f>
        <v>504397649</v>
      </c>
      <c r="G24" s="44">
        <f>+G25+G29</f>
        <v>504397648.97245216</v>
      </c>
      <c r="H24" s="44">
        <f>+H25+H29</f>
        <v>0</v>
      </c>
      <c r="I24" s="44">
        <f>+I25+I29</f>
        <v>504397648.97245216</v>
      </c>
    </row>
    <row r="25" spans="1:15" ht="11.4" customHeight="1" x14ac:dyDescent="0.2">
      <c r="A25" s="45" t="s">
        <v>266</v>
      </c>
      <c r="B25" s="1" t="s">
        <v>267</v>
      </c>
      <c r="C25" s="39">
        <f>+C26+C28</f>
        <v>504397649</v>
      </c>
      <c r="D25" s="39">
        <f>SUM(D26:D29)</f>
        <v>0</v>
      </c>
      <c r="E25" s="39">
        <v>0</v>
      </c>
      <c r="F25" s="39">
        <f>SUM(F26:F29)</f>
        <v>504397649</v>
      </c>
      <c r="G25" s="39">
        <f>SUM(G26:G29)</f>
        <v>504397648.97245216</v>
      </c>
      <c r="H25" s="39">
        <f>+H26+H28</f>
        <v>0</v>
      </c>
      <c r="I25" s="39">
        <f>+I26+I28</f>
        <v>504397648.97245216</v>
      </c>
      <c r="K25" s="86">
        <f>+F25-G25</f>
        <v>2.7547836303710938E-2</v>
      </c>
    </row>
    <row r="26" spans="1:15" ht="11.4" hidden="1" customHeight="1" x14ac:dyDescent="0.2">
      <c r="A26" s="45" t="s">
        <v>268</v>
      </c>
      <c r="B26" s="1" t="s">
        <v>282</v>
      </c>
      <c r="C26" s="39">
        <v>0</v>
      </c>
      <c r="D26" s="39">
        <f>+'PROGRAMA 02 '!D11</f>
        <v>0</v>
      </c>
      <c r="E26" s="39">
        <v>0</v>
      </c>
      <c r="F26" s="39">
        <f>+C26+E26+D26</f>
        <v>0</v>
      </c>
      <c r="G26" s="39">
        <v>0</v>
      </c>
      <c r="H26" s="39">
        <v>0</v>
      </c>
      <c r="I26" s="39">
        <f>+G26+H26</f>
        <v>0</v>
      </c>
      <c r="J26" s="86">
        <f>+I26-C26</f>
        <v>0</v>
      </c>
      <c r="O26" s="86"/>
    </row>
    <row r="27" spans="1:15" ht="11.4" hidden="1" customHeight="1" x14ac:dyDescent="0.2">
      <c r="A27" s="45" t="s">
        <v>281</v>
      </c>
      <c r="B27" s="1" t="s">
        <v>280</v>
      </c>
      <c r="C27" s="39">
        <v>0</v>
      </c>
      <c r="D27" s="39">
        <v>0</v>
      </c>
      <c r="E27" s="39">
        <v>0</v>
      </c>
      <c r="F27" s="39">
        <f>+C27+D27+E27</f>
        <v>0</v>
      </c>
      <c r="G27" s="39">
        <v>0</v>
      </c>
      <c r="H27" s="39">
        <v>0</v>
      </c>
      <c r="I27" s="39">
        <f>+G27+H27</f>
        <v>0</v>
      </c>
    </row>
    <row r="28" spans="1:15" ht="11.4" customHeight="1" x14ac:dyDescent="0.2">
      <c r="A28" s="45" t="s">
        <v>269</v>
      </c>
      <c r="B28" s="1" t="s">
        <v>270</v>
      </c>
      <c r="C28" s="39">
        <f>+Hoja1!C12</f>
        <v>504397649</v>
      </c>
      <c r="D28" s="39">
        <v>0</v>
      </c>
      <c r="E28" s="39">
        <v>0</v>
      </c>
      <c r="F28" s="39">
        <f>+C28+D28+E28</f>
        <v>504397649</v>
      </c>
      <c r="G28" s="39">
        <v>504397648.97245216</v>
      </c>
      <c r="H28" s="99">
        <v>0</v>
      </c>
      <c r="I28" s="39">
        <f>+G28+H28</f>
        <v>504397648.97245216</v>
      </c>
    </row>
    <row r="29" spans="1:15" hidden="1" x14ac:dyDescent="0.2">
      <c r="A29" s="45" t="s">
        <v>271</v>
      </c>
      <c r="B29" s="1" t="s">
        <v>288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5" ht="11.4" hidden="1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ht="11.4" hidden="1" customHeight="1" thickBot="1" x14ac:dyDescent="0.25">
      <c r="A31" s="47" t="s">
        <v>272</v>
      </c>
      <c r="B31" s="41" t="s">
        <v>273</v>
      </c>
      <c r="C31" s="42">
        <f t="shared" ref="C31:I31" si="2">+C33</f>
        <v>0</v>
      </c>
      <c r="D31" s="42">
        <f t="shared" si="2"/>
        <v>0</v>
      </c>
      <c r="E31" s="42">
        <f t="shared" si="2"/>
        <v>0</v>
      </c>
      <c r="F31" s="42">
        <f t="shared" si="2"/>
        <v>0</v>
      </c>
      <c r="G31" s="42">
        <f t="shared" si="2"/>
        <v>0</v>
      </c>
      <c r="H31" s="42">
        <f t="shared" si="2"/>
        <v>0</v>
      </c>
      <c r="I31" s="42">
        <f t="shared" si="2"/>
        <v>0</v>
      </c>
    </row>
    <row r="32" spans="1:15" ht="11.4" hidden="1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10" ht="11.4" hidden="1" customHeight="1" x14ac:dyDescent="0.2">
      <c r="A33" s="43" t="s">
        <v>274</v>
      </c>
      <c r="B33" s="33" t="s">
        <v>275</v>
      </c>
      <c r="C33" s="44">
        <f t="shared" ref="C33:I33" si="3">+C34+C35</f>
        <v>0</v>
      </c>
      <c r="D33" s="44">
        <f t="shared" si="3"/>
        <v>0</v>
      </c>
      <c r="E33" s="44">
        <f t="shared" si="3"/>
        <v>0</v>
      </c>
      <c r="F33" s="44">
        <f t="shared" si="3"/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</row>
    <row r="34" spans="1:10" s="24" customFormat="1" ht="11.4" hidden="1" customHeight="1" x14ac:dyDescent="0.2">
      <c r="A34" s="87" t="s">
        <v>276</v>
      </c>
      <c r="B34" s="88" t="s">
        <v>277</v>
      </c>
      <c r="C34" s="89">
        <v>0</v>
      </c>
      <c r="D34" s="89">
        <v>0</v>
      </c>
      <c r="E34" s="89">
        <v>0</v>
      </c>
      <c r="F34" s="89">
        <f>+C34+D34+E34</f>
        <v>0</v>
      </c>
      <c r="G34" s="89">
        <v>0</v>
      </c>
      <c r="H34" s="89">
        <f>+F34</f>
        <v>0</v>
      </c>
      <c r="I34" s="89">
        <f>+G34+H34</f>
        <v>0</v>
      </c>
    </row>
    <row r="35" spans="1:10" s="24" customFormat="1" ht="11.4" hidden="1" customHeight="1" x14ac:dyDescent="0.2">
      <c r="A35" s="87" t="s">
        <v>278</v>
      </c>
      <c r="B35" s="88" t="s">
        <v>279</v>
      </c>
      <c r="C35" s="89">
        <v>0</v>
      </c>
      <c r="D35" s="89">
        <v>0</v>
      </c>
      <c r="E35" s="89">
        <v>0</v>
      </c>
      <c r="F35" s="89">
        <f>+C35+D35+E35</f>
        <v>0</v>
      </c>
      <c r="G35" s="89">
        <v>0</v>
      </c>
      <c r="H35" s="89">
        <v>0</v>
      </c>
      <c r="I35" s="89">
        <f>+G35+H35</f>
        <v>0</v>
      </c>
    </row>
    <row r="36" spans="1:10" ht="11.4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10" ht="11.4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10" ht="11.4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46" spans="1:10" x14ac:dyDescent="0.2">
      <c r="C46" s="276"/>
      <c r="D46" s="276"/>
      <c r="E46" s="276"/>
      <c r="F46" s="276"/>
      <c r="G46" s="276"/>
      <c r="H46" s="276"/>
      <c r="I46" s="276"/>
      <c r="J46" s="101"/>
    </row>
    <row r="47" spans="1:10" x14ac:dyDescent="0.2">
      <c r="C47" s="276"/>
      <c r="D47" s="276"/>
      <c r="E47" s="276"/>
      <c r="F47" s="276"/>
      <c r="G47" s="276"/>
      <c r="H47" s="276"/>
      <c r="I47" s="276"/>
      <c r="J47" s="101"/>
    </row>
    <row r="48" spans="1:10" x14ac:dyDescent="0.2">
      <c r="C48" s="276"/>
      <c r="D48" s="276"/>
      <c r="E48" s="276"/>
      <c r="F48" s="276"/>
      <c r="G48" s="276"/>
      <c r="H48" s="276"/>
      <c r="I48" s="276"/>
      <c r="J48" s="101"/>
    </row>
    <row r="49" spans="3:10" x14ac:dyDescent="0.2">
      <c r="C49" s="276"/>
      <c r="D49" s="276"/>
      <c r="E49" s="276"/>
      <c r="F49" s="276"/>
      <c r="G49" s="276"/>
      <c r="H49" s="276"/>
      <c r="I49" s="276"/>
      <c r="J49" s="101"/>
    </row>
    <row r="50" spans="3:10" x14ac:dyDescent="0.2">
      <c r="C50" s="276"/>
      <c r="D50" s="276"/>
      <c r="E50" s="276"/>
      <c r="F50" s="276"/>
      <c r="G50" s="276"/>
      <c r="H50" s="276"/>
      <c r="I50" s="276"/>
      <c r="J50" s="101"/>
    </row>
  </sheetData>
  <mergeCells count="14">
    <mergeCell ref="A11:B11"/>
    <mergeCell ref="A1:I1"/>
    <mergeCell ref="A2:I2"/>
    <mergeCell ref="A3:I3"/>
    <mergeCell ref="A4:I4"/>
    <mergeCell ref="A5:I5"/>
    <mergeCell ref="A7:A9"/>
    <mergeCell ref="B7:B9"/>
    <mergeCell ref="C7:C9"/>
    <mergeCell ref="E7:E9"/>
    <mergeCell ref="F7:F9"/>
    <mergeCell ref="G7:G9"/>
    <mergeCell ref="H7:H9"/>
    <mergeCell ref="I7:I9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7:F34 I18:I24 G17:G23 G15:G16 H17:I17 H18:H24 H27 G29:G34 H29:H34 I26:I34 E24:E25 E27:E2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topLeftCell="B1" zoomScaleNormal="100" workbookViewId="0">
      <selection activeCell="G23" sqref="G23"/>
    </sheetView>
  </sheetViews>
  <sheetFormatPr baseColWidth="10" defaultColWidth="11.44140625" defaultRowHeight="10.199999999999999" x14ac:dyDescent="0.2"/>
  <cols>
    <col min="1" max="1" width="22.5546875" style="35" bestFit="1" customWidth="1"/>
    <col min="2" max="2" width="44.88671875" style="36" bestFit="1" customWidth="1"/>
    <col min="3" max="3" width="13.88671875" style="37" customWidth="1"/>
    <col min="4" max="4" width="13.88671875" style="37" hidden="1" customWidth="1"/>
    <col min="5" max="5" width="13.5546875" style="37" customWidth="1"/>
    <col min="6" max="6" width="14.44140625" style="37" customWidth="1"/>
    <col min="7" max="7" width="14.88671875" style="37" customWidth="1"/>
    <col min="8" max="8" width="13.88671875" style="37" customWidth="1"/>
    <col min="9" max="9" width="12.5546875" style="37" customWidth="1"/>
    <col min="10" max="14" width="11.44140625" style="23" customWidth="1"/>
    <col min="15" max="16384" width="11.44140625" style="23"/>
  </cols>
  <sheetData>
    <row r="1" spans="1:11" x14ac:dyDescent="0.2">
      <c r="A1" s="286" t="s">
        <v>349</v>
      </c>
      <c r="B1" s="286"/>
      <c r="C1" s="286"/>
      <c r="D1" s="286"/>
      <c r="E1" s="286"/>
      <c r="F1" s="286"/>
      <c r="G1" s="286"/>
      <c r="H1" s="286"/>
      <c r="I1" s="286"/>
    </row>
    <row r="2" spans="1:11" x14ac:dyDescent="0.2">
      <c r="A2" s="287" t="s">
        <v>238</v>
      </c>
      <c r="B2" s="287"/>
      <c r="C2" s="287"/>
      <c r="D2" s="287"/>
      <c r="E2" s="287"/>
      <c r="F2" s="287"/>
      <c r="G2" s="287"/>
      <c r="H2" s="287"/>
      <c r="I2" s="287"/>
    </row>
    <row r="3" spans="1:11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</row>
    <row r="4" spans="1:11" x14ac:dyDescent="0.2">
      <c r="A4" s="287" t="str">
        <f>+'PRO-2'!A4:I4</f>
        <v>ESTADO DE INGRESOS AL 31 DICIEMBRE 2021</v>
      </c>
      <c r="B4" s="287"/>
      <c r="C4" s="287"/>
      <c r="D4" s="287"/>
      <c r="E4" s="287"/>
      <c r="F4" s="287"/>
      <c r="G4" s="287"/>
      <c r="H4" s="287"/>
      <c r="I4" s="287"/>
    </row>
    <row r="5" spans="1:11" x14ac:dyDescent="0.2">
      <c r="A5" s="287" t="s">
        <v>338</v>
      </c>
      <c r="B5" s="287"/>
      <c r="C5" s="287"/>
      <c r="D5" s="287"/>
      <c r="E5" s="287"/>
      <c r="F5" s="287"/>
      <c r="G5" s="287"/>
      <c r="H5" s="287"/>
      <c r="I5" s="287"/>
    </row>
    <row r="6" spans="1:1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ht="14.4" customHeight="1" x14ac:dyDescent="0.2">
      <c r="A7" s="295" t="str">
        <f>+'PRO-2'!A7:A9</f>
        <v>PARTIDA</v>
      </c>
      <c r="B7" s="298" t="str">
        <f>+'PRO-2'!B7:B9</f>
        <v xml:space="preserve">DESCRIPCION </v>
      </c>
      <c r="C7" s="299" t="str">
        <f>+'PRO-2'!C7:C9</f>
        <v>PRESUPUESTO</v>
      </c>
      <c r="D7" s="302" t="str">
        <f>+'CONSOL-ING'!D7:D9</f>
        <v>MODIFICACION DE PRESUPUEST0</v>
      </c>
      <c r="E7" s="305" t="str">
        <f>+'PRO-2'!E7:E9</f>
        <v>PRESUPUESTOS EXTRAORINARIOS</v>
      </c>
      <c r="F7" s="285" t="str">
        <f>+'PRO-2'!F7:F9</f>
        <v>PRESUPUESTOS MODIFICADOS</v>
      </c>
      <c r="G7" s="292" t="str">
        <f>+'PRO-2'!G7:G9</f>
        <v>INGRESOS ACUMULADOS AL 
30 SETIEMBRE 2021</v>
      </c>
      <c r="H7" s="285" t="str">
        <f>+'PRO-2'!H7:H9</f>
        <v>INGRESOS AL 
31 DICIEMBRE 2021</v>
      </c>
      <c r="I7" s="285" t="str">
        <f>+'PRO-2'!I7:I9</f>
        <v>TOTAL DE INGRESOS</v>
      </c>
    </row>
    <row r="8" spans="1:11" x14ac:dyDescent="0.2">
      <c r="A8" s="296"/>
      <c r="B8" s="296"/>
      <c r="C8" s="300"/>
      <c r="D8" s="303"/>
      <c r="E8" s="306"/>
      <c r="F8" s="285"/>
      <c r="G8" s="293"/>
      <c r="H8" s="285"/>
      <c r="I8" s="285"/>
    </row>
    <row r="9" spans="1:11" x14ac:dyDescent="0.2">
      <c r="A9" s="297"/>
      <c r="B9" s="297"/>
      <c r="C9" s="301"/>
      <c r="D9" s="304"/>
      <c r="E9" s="307"/>
      <c r="F9" s="285"/>
      <c r="G9" s="294"/>
      <c r="H9" s="285"/>
      <c r="I9" s="285"/>
    </row>
    <row r="10" spans="1:11" ht="11.4" customHeight="1" x14ac:dyDescent="0.2"/>
    <row r="11" spans="1:11" ht="11.4" customHeight="1" x14ac:dyDescent="0.2">
      <c r="A11" s="279" t="s">
        <v>245</v>
      </c>
      <c r="B11" s="279"/>
      <c r="C11" s="38">
        <f t="shared" ref="C11:I11" si="0">+C13+C31</f>
        <v>15723652532.369999</v>
      </c>
      <c r="D11" s="38">
        <f t="shared" si="0"/>
        <v>0</v>
      </c>
      <c r="E11" s="38">
        <f t="shared" si="0"/>
        <v>-4977023444</v>
      </c>
      <c r="F11" s="38">
        <f t="shared" si="0"/>
        <v>10746629088.369999</v>
      </c>
      <c r="G11" s="38">
        <f t="shared" si="0"/>
        <v>9002010235.3986092</v>
      </c>
      <c r="H11" s="38">
        <f t="shared" si="0"/>
        <v>1706243033.6609378</v>
      </c>
      <c r="I11" s="38">
        <f t="shared" si="0"/>
        <v>10708253269.059547</v>
      </c>
      <c r="K11" s="86"/>
    </row>
    <row r="12" spans="1:11" ht="11.4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11" ht="11.4" customHeight="1" thickBot="1" x14ac:dyDescent="0.25">
      <c r="A13" s="40" t="s">
        <v>246</v>
      </c>
      <c r="B13" s="41" t="s">
        <v>247</v>
      </c>
      <c r="C13" s="42">
        <f t="shared" ref="C13:H13" si="1">+C15+C24</f>
        <v>10489447132.369999</v>
      </c>
      <c r="D13" s="42">
        <f t="shared" si="1"/>
        <v>0</v>
      </c>
      <c r="E13" s="42">
        <f>+E15+E24</f>
        <v>0</v>
      </c>
      <c r="F13" s="42">
        <f t="shared" si="1"/>
        <v>10489447132.369999</v>
      </c>
      <c r="G13" s="42">
        <f t="shared" si="1"/>
        <v>8853165588.8486099</v>
      </c>
      <c r="H13" s="42">
        <f t="shared" si="1"/>
        <v>1665090631.2909377</v>
      </c>
      <c r="I13" s="42">
        <f>+I15+I24</f>
        <v>10518256220.139547</v>
      </c>
    </row>
    <row r="14" spans="1:11" ht="11.4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1" ht="11.4" customHeight="1" x14ac:dyDescent="0.2">
      <c r="A15" s="43" t="s">
        <v>248</v>
      </c>
      <c r="B15" s="33" t="s">
        <v>249</v>
      </c>
      <c r="C15" s="44">
        <f>+C16+C18+C20</f>
        <v>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+G16+G20</f>
        <v>88377905.540000007</v>
      </c>
      <c r="H15" s="44">
        <f>+H16+H20</f>
        <v>2128253.8700000029</v>
      </c>
      <c r="I15" s="44">
        <f t="shared" ref="I15:I22" si="2">+G15+H15</f>
        <v>90506159.410000011</v>
      </c>
    </row>
    <row r="16" spans="1:11" ht="11.4" customHeight="1" x14ac:dyDescent="0.2">
      <c r="A16" s="45" t="s">
        <v>250</v>
      </c>
      <c r="B16" s="1" t="s">
        <v>251</v>
      </c>
      <c r="C16" s="39">
        <f t="shared" ref="C16:H16" si="3">+C17</f>
        <v>0</v>
      </c>
      <c r="D16" s="39">
        <f t="shared" si="3"/>
        <v>0</v>
      </c>
      <c r="E16" s="39">
        <f t="shared" si="3"/>
        <v>0</v>
      </c>
      <c r="F16" s="39">
        <f t="shared" si="3"/>
        <v>0</v>
      </c>
      <c r="G16" s="39">
        <f t="shared" si="3"/>
        <v>87572869.25</v>
      </c>
      <c r="H16" s="39">
        <f t="shared" si="3"/>
        <v>1925123.200000003</v>
      </c>
      <c r="I16" s="39">
        <f t="shared" si="2"/>
        <v>89497992.450000003</v>
      </c>
    </row>
    <row r="17" spans="1:15" ht="11.4" customHeight="1" x14ac:dyDescent="0.2">
      <c r="A17" s="45" t="s">
        <v>252</v>
      </c>
      <c r="B17" s="1" t="s">
        <v>253</v>
      </c>
      <c r="C17" s="39">
        <v>0</v>
      </c>
      <c r="D17" s="39">
        <v>0</v>
      </c>
      <c r="E17" s="39">
        <v>0</v>
      </c>
      <c r="F17" s="39">
        <f>+C17+D17+E17</f>
        <v>0</v>
      </c>
      <c r="G17" s="39">
        <v>87572869.25</v>
      </c>
      <c r="H17" s="99">
        <v>1925123.200000003</v>
      </c>
      <c r="I17" s="39">
        <f t="shared" si="2"/>
        <v>89497992.450000003</v>
      </c>
      <c r="K17" s="86"/>
    </row>
    <row r="18" spans="1:15" ht="11.4" hidden="1" customHeight="1" x14ac:dyDescent="0.2">
      <c r="A18" s="45" t="s">
        <v>254</v>
      </c>
      <c r="B18" s="1" t="s">
        <v>255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99">
        <f>+H19</f>
        <v>0</v>
      </c>
      <c r="I18" s="39">
        <f t="shared" si="2"/>
        <v>0</v>
      </c>
    </row>
    <row r="19" spans="1:15" ht="11.4" hidden="1" customHeight="1" x14ac:dyDescent="0.2">
      <c r="A19" s="45" t="s">
        <v>256</v>
      </c>
      <c r="B19" s="1" t="s">
        <v>257</v>
      </c>
      <c r="C19" s="39">
        <v>0</v>
      </c>
      <c r="D19" s="39">
        <v>0</v>
      </c>
      <c r="E19" s="39">
        <v>0</v>
      </c>
      <c r="F19" s="39">
        <f>+C19+D19+E19</f>
        <v>0</v>
      </c>
      <c r="G19" s="39">
        <v>0</v>
      </c>
      <c r="H19" s="99">
        <v>0</v>
      </c>
      <c r="I19" s="39">
        <f t="shared" si="2"/>
        <v>0</v>
      </c>
    </row>
    <row r="20" spans="1:15" ht="11.4" customHeight="1" x14ac:dyDescent="0.2">
      <c r="A20" s="45" t="s">
        <v>258</v>
      </c>
      <c r="B20" s="1" t="s">
        <v>259</v>
      </c>
      <c r="C20" s="39">
        <f t="shared" ref="C20:H20" si="4">+C21+C22</f>
        <v>0</v>
      </c>
      <c r="D20" s="39">
        <f t="shared" si="4"/>
        <v>0</v>
      </c>
      <c r="E20" s="39">
        <f t="shared" si="4"/>
        <v>0</v>
      </c>
      <c r="F20" s="39">
        <f t="shared" si="4"/>
        <v>0</v>
      </c>
      <c r="G20" s="39">
        <f t="shared" si="4"/>
        <v>805036.29</v>
      </c>
      <c r="H20" s="99">
        <f t="shared" si="4"/>
        <v>203130.67000000004</v>
      </c>
      <c r="I20" s="39">
        <f t="shared" si="2"/>
        <v>1008166.9600000001</v>
      </c>
    </row>
    <row r="21" spans="1:15" ht="11.4" hidden="1" customHeight="1" x14ac:dyDescent="0.2">
      <c r="A21" s="45" t="s">
        <v>260</v>
      </c>
      <c r="B21" s="1" t="s">
        <v>261</v>
      </c>
      <c r="C21" s="39">
        <v>0</v>
      </c>
      <c r="D21" s="39">
        <v>0</v>
      </c>
      <c r="E21" s="39">
        <v>0</v>
      </c>
      <c r="F21" s="39">
        <f>+C21+D21+E21</f>
        <v>0</v>
      </c>
      <c r="G21" s="39">
        <v>0</v>
      </c>
      <c r="H21" s="99">
        <v>0</v>
      </c>
      <c r="I21" s="39">
        <f t="shared" si="2"/>
        <v>0</v>
      </c>
    </row>
    <row r="22" spans="1:15" ht="11.4" customHeight="1" x14ac:dyDescent="0.2">
      <c r="A22" s="45" t="s">
        <v>262</v>
      </c>
      <c r="B22" s="1" t="s">
        <v>263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805036.29</v>
      </c>
      <c r="H22" s="99">
        <v>203130.67000000004</v>
      </c>
      <c r="I22" s="39">
        <f t="shared" si="2"/>
        <v>1008166.9600000001</v>
      </c>
      <c r="K22" s="86"/>
    </row>
    <row r="23" spans="1:15" ht="11.4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ht="11.4" customHeight="1" x14ac:dyDescent="0.2">
      <c r="A24" s="46" t="s">
        <v>264</v>
      </c>
      <c r="B24" s="33" t="s">
        <v>265</v>
      </c>
      <c r="C24" s="44">
        <f>+C25</f>
        <v>10489447132.369999</v>
      </c>
      <c r="D24" s="44">
        <f>+D25</f>
        <v>0</v>
      </c>
      <c r="E24" s="44">
        <f>+E25+E29</f>
        <v>0</v>
      </c>
      <c r="F24" s="44">
        <f>+F25</f>
        <v>10489447132.369999</v>
      </c>
      <c r="G24" s="44">
        <f>+G25+G29</f>
        <v>8764787683.308609</v>
      </c>
      <c r="H24" s="44">
        <f>+H25+H29</f>
        <v>1662962377.4209378</v>
      </c>
      <c r="I24" s="44">
        <f>+I25+I29</f>
        <v>10427750060.729548</v>
      </c>
    </row>
    <row r="25" spans="1:15" ht="11.4" customHeight="1" x14ac:dyDescent="0.2">
      <c r="A25" s="45" t="s">
        <v>266</v>
      </c>
      <c r="B25" s="1" t="s">
        <v>267</v>
      </c>
      <c r="C25" s="39">
        <f>SUM(C26:C29)</f>
        <v>10489447132.369999</v>
      </c>
      <c r="D25" s="39">
        <f>SUM(D26:D29)</f>
        <v>0</v>
      </c>
      <c r="E25" s="39">
        <f>+E26+E28</f>
        <v>0</v>
      </c>
      <c r="F25" s="39">
        <f>SUM(F26:F29)</f>
        <v>10489447132.369999</v>
      </c>
      <c r="G25" s="39">
        <f>+G26+G27+G28</f>
        <v>8764787683.308609</v>
      </c>
      <c r="H25" s="39">
        <f>+H26+H27+H28</f>
        <v>1662962377.4209378</v>
      </c>
      <c r="I25" s="39">
        <f>+I26+I27+I28</f>
        <v>10427750060.729548</v>
      </c>
    </row>
    <row r="26" spans="1:15" ht="11.4" customHeight="1" x14ac:dyDescent="0.2">
      <c r="A26" s="45" t="s">
        <v>268</v>
      </c>
      <c r="B26" s="1" t="s">
        <v>282</v>
      </c>
      <c r="C26" s="39">
        <f>+Hoja1!D8</f>
        <v>6896255669.1499996</v>
      </c>
      <c r="D26" s="39">
        <v>0</v>
      </c>
      <c r="E26" s="39">
        <v>0</v>
      </c>
      <c r="F26" s="39">
        <f>+C26+D26+E26</f>
        <v>6896255669.1499996</v>
      </c>
      <c r="G26" s="39">
        <v>5171596220.284853</v>
      </c>
      <c r="H26" s="39">
        <v>1662962377.4209378</v>
      </c>
      <c r="I26" s="39">
        <f>+G26+H26</f>
        <v>6834558597.7057905</v>
      </c>
      <c r="J26" s="86"/>
      <c r="K26" s="86"/>
      <c r="O26" s="86"/>
    </row>
    <row r="27" spans="1:15" ht="11.4" hidden="1" customHeight="1" x14ac:dyDescent="0.2">
      <c r="A27" s="45" t="s">
        <v>281</v>
      </c>
      <c r="B27" s="88" t="s">
        <v>280</v>
      </c>
      <c r="C27" s="39">
        <v>0</v>
      </c>
      <c r="D27" s="39">
        <v>0</v>
      </c>
      <c r="E27" s="39">
        <v>0</v>
      </c>
      <c r="F27" s="39">
        <f>+C27+D27+E27</f>
        <v>0</v>
      </c>
      <c r="G27" s="39">
        <v>0</v>
      </c>
      <c r="H27" s="39">
        <v>0</v>
      </c>
      <c r="I27" s="39">
        <f>+G27+H27</f>
        <v>0</v>
      </c>
    </row>
    <row r="28" spans="1:15" ht="11.4" customHeight="1" x14ac:dyDescent="0.2">
      <c r="A28" s="45" t="s">
        <v>269</v>
      </c>
      <c r="B28" s="1" t="s">
        <v>270</v>
      </c>
      <c r="C28" s="39">
        <f>+Hoja1!D12</f>
        <v>3593191463.2199998</v>
      </c>
      <c r="D28" s="39">
        <v>0</v>
      </c>
      <c r="E28" s="39">
        <v>0</v>
      </c>
      <c r="F28" s="39">
        <f>+C28+D28+E28</f>
        <v>3593191463.2199998</v>
      </c>
      <c r="G28" s="39">
        <v>3593191463.023757</v>
      </c>
      <c r="H28" s="39">
        <v>0</v>
      </c>
      <c r="I28" s="39">
        <f>+G28+H28</f>
        <v>3593191463.023757</v>
      </c>
      <c r="K28" s="86"/>
    </row>
    <row r="29" spans="1:15" hidden="1" x14ac:dyDescent="0.2">
      <c r="A29" s="45" t="s">
        <v>271</v>
      </c>
      <c r="B29" s="1" t="s">
        <v>356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5" ht="11.4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ht="11.4" customHeight="1" thickBot="1" x14ac:dyDescent="0.25">
      <c r="A31" s="47" t="s">
        <v>272</v>
      </c>
      <c r="B31" s="41" t="s">
        <v>273</v>
      </c>
      <c r="C31" s="42">
        <f t="shared" ref="C31:I31" si="5">+C33</f>
        <v>5234205400</v>
      </c>
      <c r="D31" s="42">
        <f t="shared" si="5"/>
        <v>0</v>
      </c>
      <c r="E31" s="42">
        <f t="shared" si="5"/>
        <v>-4977023444</v>
      </c>
      <c r="F31" s="42">
        <f t="shared" si="5"/>
        <v>257181956</v>
      </c>
      <c r="G31" s="42">
        <f t="shared" si="5"/>
        <v>148844646.55000001</v>
      </c>
      <c r="H31" s="42">
        <f t="shared" si="5"/>
        <v>41152402.370000005</v>
      </c>
      <c r="I31" s="42">
        <f t="shared" si="5"/>
        <v>189997048.92000002</v>
      </c>
    </row>
    <row r="32" spans="1:15" ht="11.4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10" ht="11.4" customHeight="1" x14ac:dyDescent="0.2">
      <c r="A33" s="43" t="s">
        <v>274</v>
      </c>
      <c r="B33" s="33" t="s">
        <v>275</v>
      </c>
      <c r="C33" s="44">
        <f t="shared" ref="C33:I33" si="6">+C34+C35</f>
        <v>5234205400</v>
      </c>
      <c r="D33" s="44">
        <f t="shared" si="6"/>
        <v>0</v>
      </c>
      <c r="E33" s="44">
        <f t="shared" si="6"/>
        <v>-4977023444</v>
      </c>
      <c r="F33" s="44">
        <f t="shared" si="6"/>
        <v>257181956</v>
      </c>
      <c r="G33" s="44">
        <f t="shared" si="6"/>
        <v>148844646.55000001</v>
      </c>
      <c r="H33" s="44">
        <f t="shared" si="6"/>
        <v>41152402.370000005</v>
      </c>
      <c r="I33" s="44">
        <f t="shared" si="6"/>
        <v>189997048.92000002</v>
      </c>
    </row>
    <row r="34" spans="1:10" s="24" customFormat="1" hidden="1" x14ac:dyDescent="0.2">
      <c r="A34" s="87" t="s">
        <v>276</v>
      </c>
      <c r="B34" s="88" t="s">
        <v>277</v>
      </c>
      <c r="C34" s="89">
        <v>0</v>
      </c>
      <c r="D34" s="89">
        <v>0</v>
      </c>
      <c r="E34" s="89">
        <v>0</v>
      </c>
      <c r="F34" s="89">
        <f>+C34+D34+E34</f>
        <v>0</v>
      </c>
      <c r="G34" s="89">
        <v>0</v>
      </c>
      <c r="H34" s="89">
        <f>+F34</f>
        <v>0</v>
      </c>
      <c r="I34" s="89">
        <f>+G34+H34</f>
        <v>0</v>
      </c>
    </row>
    <row r="35" spans="1:10" s="24" customFormat="1" ht="11.4" customHeight="1" x14ac:dyDescent="0.2">
      <c r="A35" s="87" t="s">
        <v>278</v>
      </c>
      <c r="B35" s="88" t="s">
        <v>279</v>
      </c>
      <c r="C35" s="89">
        <v>5234205400</v>
      </c>
      <c r="D35" s="89">
        <v>0</v>
      </c>
      <c r="E35" s="89">
        <v>-4977023444</v>
      </c>
      <c r="F35" s="89">
        <f>SUM(C35:E35)</f>
        <v>257181956</v>
      </c>
      <c r="G35" s="89">
        <v>148844646.55000001</v>
      </c>
      <c r="H35" s="99">
        <v>41152402.370000005</v>
      </c>
      <c r="I35" s="89">
        <f>+G35+H35</f>
        <v>189997048.92000002</v>
      </c>
    </row>
    <row r="36" spans="1:10" ht="11.4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10" ht="11.4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10" ht="11.4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40" spans="1:10" x14ac:dyDescent="0.2">
      <c r="C40" s="276"/>
      <c r="D40" s="276"/>
      <c r="E40" s="276"/>
      <c r="F40" s="276"/>
      <c r="G40" s="276"/>
      <c r="H40" s="276"/>
      <c r="I40" s="276"/>
      <c r="J40" s="86"/>
    </row>
    <row r="41" spans="1:10" x14ac:dyDescent="0.2">
      <c r="C41" s="276"/>
      <c r="D41" s="276"/>
      <c r="E41" s="276"/>
      <c r="F41" s="276"/>
      <c r="G41" s="276"/>
      <c r="H41" s="276"/>
      <c r="I41" s="276"/>
    </row>
  </sheetData>
  <mergeCells count="15">
    <mergeCell ref="G7:G9"/>
    <mergeCell ref="H7:H9"/>
    <mergeCell ref="I7:I9"/>
    <mergeCell ref="A11:B11"/>
    <mergeCell ref="A1:I1"/>
    <mergeCell ref="A2:I2"/>
    <mergeCell ref="A3:I3"/>
    <mergeCell ref="A4:I4"/>
    <mergeCell ref="A5:I5"/>
    <mergeCell ref="A7:A9"/>
    <mergeCell ref="B7:B9"/>
    <mergeCell ref="C7:C9"/>
    <mergeCell ref="D7:D9"/>
    <mergeCell ref="E7:E9"/>
    <mergeCell ref="F7:F9"/>
  </mergeCells>
  <printOptions horizontalCentered="1"/>
  <pageMargins left="0.78740157480314965" right="0.78740157480314965" top="0.78740157480314965" bottom="0.78740157480314965" header="0.59055118110236227" footer="0.59055118110236227"/>
  <pageSetup scale="79" firstPageNumber="4" orientation="landscape" useFirstPageNumber="1" r:id="rId1"/>
  <headerFooter>
    <oddFooter>&amp;C&amp;P</oddFooter>
  </headerFooter>
  <ignoredErrors>
    <ignoredError sqref="F17:F34 G31:I34 I27 I28 I29 G18:I19 I17 I26 I16 G23:I24 I22 I15 G21:I21 H20:I20 I35 E30:E34 E27 E24:E25 H30:I3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abSelected="1" zoomScaleNormal="100" workbookViewId="0">
      <selection activeCell="G23" sqref="G23"/>
    </sheetView>
  </sheetViews>
  <sheetFormatPr baseColWidth="10" defaultColWidth="11.44140625" defaultRowHeight="10.199999999999999" x14ac:dyDescent="0.2"/>
  <cols>
    <col min="1" max="1" width="22.5546875" style="35" bestFit="1" customWidth="1"/>
    <col min="2" max="2" width="36.88671875" style="36" customWidth="1"/>
    <col min="3" max="3" width="15.109375" style="37" bestFit="1" customWidth="1"/>
    <col min="4" max="5" width="15.88671875" style="37" hidden="1" customWidth="1"/>
    <col min="6" max="7" width="15.88671875" style="37" customWidth="1"/>
    <col min="8" max="8" width="13.33203125" style="37" customWidth="1"/>
    <col min="9" max="9" width="12.5546875" style="37" customWidth="1"/>
    <col min="10" max="14" width="11.44140625" style="23" customWidth="1"/>
    <col min="15" max="16384" width="11.44140625" style="23"/>
  </cols>
  <sheetData>
    <row r="1" spans="1:9" x14ac:dyDescent="0.2">
      <c r="A1" s="286" t="s">
        <v>350</v>
      </c>
      <c r="B1" s="286"/>
      <c r="C1" s="286"/>
      <c r="D1" s="286"/>
      <c r="E1" s="286"/>
      <c r="F1" s="286"/>
      <c r="G1" s="286"/>
      <c r="H1" s="286"/>
      <c r="I1" s="286"/>
    </row>
    <row r="2" spans="1:9" x14ac:dyDescent="0.2">
      <c r="A2" s="287" t="s">
        <v>238</v>
      </c>
      <c r="B2" s="287"/>
      <c r="C2" s="287"/>
      <c r="D2" s="287"/>
      <c r="E2" s="287"/>
      <c r="F2" s="287"/>
      <c r="G2" s="287"/>
      <c r="H2" s="287"/>
      <c r="I2" s="287"/>
    </row>
    <row r="3" spans="1:9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</row>
    <row r="4" spans="1:9" x14ac:dyDescent="0.2">
      <c r="A4" s="287" t="str">
        <f>+'PRO-3'!A4:I4</f>
        <v>ESTADO DE INGRESOS AL 31 DICIEMBRE 2021</v>
      </c>
      <c r="B4" s="287"/>
      <c r="C4" s="287"/>
      <c r="D4" s="287"/>
      <c r="E4" s="287"/>
      <c r="F4" s="287"/>
      <c r="G4" s="287"/>
      <c r="H4" s="287"/>
      <c r="I4" s="287"/>
    </row>
    <row r="5" spans="1:9" x14ac:dyDescent="0.2">
      <c r="A5" s="287" t="s">
        <v>340</v>
      </c>
      <c r="B5" s="287"/>
      <c r="C5" s="287"/>
      <c r="D5" s="287"/>
      <c r="E5" s="287"/>
      <c r="F5" s="287"/>
      <c r="G5" s="287"/>
      <c r="H5" s="287"/>
      <c r="I5" s="287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4.4" customHeight="1" x14ac:dyDescent="0.2">
      <c r="A7" s="290" t="str">
        <f>+'PRO-3'!A7:A9</f>
        <v>PARTIDA</v>
      </c>
      <c r="B7" s="291" t="str">
        <f>+'PRO-3'!B7:B9</f>
        <v xml:space="preserve">DESCRIPCION </v>
      </c>
      <c r="C7" s="285" t="str">
        <f>+'PRO-3'!C7:C9</f>
        <v>PRESUPUESTO</v>
      </c>
      <c r="D7" s="105"/>
      <c r="E7" s="285" t="str">
        <f>+'PRO-3'!E7:E9</f>
        <v>PRESUPUESTOS EXTRAORINARIOS</v>
      </c>
      <c r="F7" s="285" t="str">
        <f>+'PRO-3'!F7:F9</f>
        <v>PRESUPUESTOS MODIFICADOS</v>
      </c>
      <c r="G7" s="285" t="str">
        <f>+'PRO-3'!G7:G9</f>
        <v>INGRESOS ACUMULADOS AL 
30 SETIEMBRE 2021</v>
      </c>
      <c r="H7" s="285" t="str">
        <f>+'PRO-3'!H7:H9</f>
        <v>INGRESOS AL 
31 DICIEMBRE 2021</v>
      </c>
      <c r="I7" s="285" t="str">
        <f>+'PRO-3'!I7:I9</f>
        <v>TOTAL DE INGRESOS</v>
      </c>
    </row>
    <row r="8" spans="1:9" x14ac:dyDescent="0.2">
      <c r="A8" s="291"/>
      <c r="B8" s="291"/>
      <c r="C8" s="285"/>
      <c r="D8" s="106" t="s">
        <v>243</v>
      </c>
      <c r="E8" s="285"/>
      <c r="F8" s="285"/>
      <c r="G8" s="285"/>
      <c r="H8" s="285"/>
      <c r="I8" s="285"/>
    </row>
    <row r="9" spans="1:9" x14ac:dyDescent="0.2">
      <c r="A9" s="291"/>
      <c r="B9" s="291"/>
      <c r="C9" s="285"/>
      <c r="D9" s="106" t="s">
        <v>242</v>
      </c>
      <c r="E9" s="285"/>
      <c r="F9" s="285"/>
      <c r="G9" s="285"/>
      <c r="H9" s="285"/>
      <c r="I9" s="285"/>
    </row>
    <row r="10" spans="1:9" ht="11.4" customHeight="1" x14ac:dyDescent="0.2"/>
    <row r="11" spans="1:9" ht="11.4" customHeight="1" x14ac:dyDescent="0.2">
      <c r="A11" s="279" t="s">
        <v>245</v>
      </c>
      <c r="B11" s="279"/>
      <c r="C11" s="38">
        <f t="shared" ref="C11:I11" si="0">+C13+C31</f>
        <v>510349786</v>
      </c>
      <c r="D11" s="38">
        <f t="shared" si="0"/>
        <v>0</v>
      </c>
      <c r="E11" s="38">
        <f t="shared" si="0"/>
        <v>0</v>
      </c>
      <c r="F11" s="38">
        <f t="shared" si="0"/>
        <v>510349786</v>
      </c>
      <c r="G11" s="38">
        <f t="shared" si="0"/>
        <v>433412098.60792744</v>
      </c>
      <c r="H11" s="38">
        <f t="shared" si="0"/>
        <v>74185358.509222806</v>
      </c>
      <c r="I11" s="38">
        <f t="shared" si="0"/>
        <v>507597457.11715025</v>
      </c>
    </row>
    <row r="12" spans="1:9" ht="11.4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9" ht="11.4" customHeight="1" thickBot="1" x14ac:dyDescent="0.25">
      <c r="A13" s="40" t="s">
        <v>246</v>
      </c>
      <c r="B13" s="41" t="s">
        <v>247</v>
      </c>
      <c r="C13" s="42">
        <f t="shared" ref="C13:H13" si="1">+C15+C24</f>
        <v>510349786</v>
      </c>
      <c r="D13" s="42">
        <f t="shared" si="1"/>
        <v>0</v>
      </c>
      <c r="E13" s="42">
        <f t="shared" si="1"/>
        <v>0</v>
      </c>
      <c r="F13" s="42">
        <f t="shared" si="1"/>
        <v>510349786</v>
      </c>
      <c r="G13" s="42">
        <f t="shared" si="1"/>
        <v>433412098.60792744</v>
      </c>
      <c r="H13" s="42">
        <f t="shared" si="1"/>
        <v>74185358.509222806</v>
      </c>
      <c r="I13" s="42">
        <f>+I15+I24</f>
        <v>507597457.11715025</v>
      </c>
    </row>
    <row r="14" spans="1:9" ht="11.4" hidden="1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9" ht="11.4" hidden="1" customHeight="1" x14ac:dyDescent="0.2">
      <c r="A15" s="43" t="s">
        <v>248</v>
      </c>
      <c r="B15" s="33" t="s">
        <v>249</v>
      </c>
      <c r="C15" s="44">
        <f>+C16+C18+C20</f>
        <v>0</v>
      </c>
      <c r="D15" s="44">
        <f>+D16+D18+D20</f>
        <v>0</v>
      </c>
      <c r="E15" s="44">
        <f>+E16+E18+E20</f>
        <v>0</v>
      </c>
      <c r="F15" s="44">
        <f>+F16+F18+F20</f>
        <v>0</v>
      </c>
      <c r="G15" s="44">
        <f>+G16</f>
        <v>0</v>
      </c>
      <c r="H15" s="44">
        <f>+H16+H18+H20</f>
        <v>0</v>
      </c>
      <c r="I15" s="44">
        <f t="shared" ref="I15:I22" si="2">+G15+H15</f>
        <v>0</v>
      </c>
    </row>
    <row r="16" spans="1:9" ht="11.4" hidden="1" customHeight="1" x14ac:dyDescent="0.2">
      <c r="A16" s="45" t="s">
        <v>250</v>
      </c>
      <c r="B16" s="1" t="s">
        <v>251</v>
      </c>
      <c r="C16" s="39">
        <f>+C17</f>
        <v>0</v>
      </c>
      <c r="D16" s="39">
        <f>+D17</f>
        <v>0</v>
      </c>
      <c r="E16" s="39">
        <f>+E17</f>
        <v>0</v>
      </c>
      <c r="F16" s="39">
        <f>+F17</f>
        <v>0</v>
      </c>
      <c r="G16" s="39">
        <f>+G17</f>
        <v>0</v>
      </c>
      <c r="H16" s="39">
        <f>+H17</f>
        <v>0</v>
      </c>
      <c r="I16" s="39">
        <f t="shared" si="2"/>
        <v>0</v>
      </c>
    </row>
    <row r="17" spans="1:15" ht="11.4" hidden="1" customHeight="1" x14ac:dyDescent="0.2">
      <c r="A17" s="45" t="s">
        <v>252</v>
      </c>
      <c r="B17" s="1" t="s">
        <v>253</v>
      </c>
      <c r="C17" s="39">
        <v>0</v>
      </c>
      <c r="D17" s="39">
        <v>0</v>
      </c>
      <c r="E17" s="39">
        <v>0</v>
      </c>
      <c r="F17" s="39">
        <f>+C17+D17+E17</f>
        <v>0</v>
      </c>
      <c r="G17" s="39">
        <v>0</v>
      </c>
      <c r="H17" s="39">
        <v>0</v>
      </c>
      <c r="I17" s="39">
        <f t="shared" si="2"/>
        <v>0</v>
      </c>
    </row>
    <row r="18" spans="1:15" ht="11.4" hidden="1" customHeight="1" x14ac:dyDescent="0.2">
      <c r="A18" s="45" t="s">
        <v>254</v>
      </c>
      <c r="B18" s="1" t="s">
        <v>255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5" ht="11.4" hidden="1" customHeight="1" x14ac:dyDescent="0.2">
      <c r="A19" s="45" t="s">
        <v>256</v>
      </c>
      <c r="B19" s="1" t="s">
        <v>257</v>
      </c>
      <c r="C19" s="39">
        <v>0</v>
      </c>
      <c r="D19" s="39">
        <v>0</v>
      </c>
      <c r="E19" s="39">
        <v>0</v>
      </c>
      <c r="F19" s="39">
        <f>+C19+D19+E19</f>
        <v>0</v>
      </c>
      <c r="G19" s="39">
        <v>0</v>
      </c>
      <c r="H19" s="39">
        <v>0</v>
      </c>
      <c r="I19" s="39">
        <f t="shared" si="2"/>
        <v>0</v>
      </c>
    </row>
    <row r="20" spans="1:15" ht="11.4" hidden="1" customHeight="1" x14ac:dyDescent="0.2">
      <c r="A20" s="45" t="s">
        <v>258</v>
      </c>
      <c r="B20" s="1" t="s">
        <v>259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39">
        <v>0</v>
      </c>
      <c r="H20" s="39">
        <f>+H21+H22</f>
        <v>0</v>
      </c>
      <c r="I20" s="39">
        <f t="shared" si="2"/>
        <v>0</v>
      </c>
    </row>
    <row r="21" spans="1:15" ht="11.4" hidden="1" customHeight="1" x14ac:dyDescent="0.2">
      <c r="A21" s="45" t="s">
        <v>260</v>
      </c>
      <c r="B21" s="1" t="s">
        <v>261</v>
      </c>
      <c r="C21" s="39">
        <v>0</v>
      </c>
      <c r="D21" s="39">
        <v>0</v>
      </c>
      <c r="E21" s="39">
        <v>0</v>
      </c>
      <c r="F21" s="39">
        <f>+C21+D21+E21</f>
        <v>0</v>
      </c>
      <c r="G21" s="39">
        <v>0</v>
      </c>
      <c r="H21" s="39">
        <v>0</v>
      </c>
      <c r="I21" s="39">
        <f t="shared" si="2"/>
        <v>0</v>
      </c>
    </row>
    <row r="22" spans="1:15" ht="11.4" hidden="1" customHeight="1" x14ac:dyDescent="0.2">
      <c r="A22" s="45" t="s">
        <v>262</v>
      </c>
      <c r="B22" s="1" t="s">
        <v>263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5" ht="11.4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5" ht="11.4" customHeight="1" x14ac:dyDescent="0.2">
      <c r="A24" s="46" t="s">
        <v>264</v>
      </c>
      <c r="B24" s="33" t="s">
        <v>265</v>
      </c>
      <c r="C24" s="44">
        <f>+C25</f>
        <v>510349786</v>
      </c>
      <c r="D24" s="44">
        <f>+D25</f>
        <v>0</v>
      </c>
      <c r="E24" s="44">
        <f>+E26</f>
        <v>0</v>
      </c>
      <c r="F24" s="44">
        <f>+F25</f>
        <v>510349786</v>
      </c>
      <c r="G24" s="44">
        <f>+G25+G29</f>
        <v>433412098.60792744</v>
      </c>
      <c r="H24" s="44">
        <f>+H25+H29</f>
        <v>74185358.509222806</v>
      </c>
      <c r="I24" s="44">
        <f>+I25+I29</f>
        <v>507597457.11715025</v>
      </c>
    </row>
    <row r="25" spans="1:15" ht="11.4" customHeight="1" x14ac:dyDescent="0.2">
      <c r="A25" s="45" t="s">
        <v>266</v>
      </c>
      <c r="B25" s="1" t="s">
        <v>267</v>
      </c>
      <c r="C25" s="39">
        <f>SUM(C26:C29)</f>
        <v>510349786</v>
      </c>
      <c r="D25" s="39">
        <f>SUM(D26:D29)</f>
        <v>0</v>
      </c>
      <c r="E25" s="39">
        <v>0</v>
      </c>
      <c r="F25" s="39">
        <f>SUM(F26:F29)</f>
        <v>510349786</v>
      </c>
      <c r="G25" s="39">
        <f>+G26+G28</f>
        <v>433412098.60792744</v>
      </c>
      <c r="H25" s="39">
        <f>+H26+H28</f>
        <v>74185358.509222806</v>
      </c>
      <c r="I25" s="39">
        <f>+I26+I28</f>
        <v>507597457.11715025</v>
      </c>
    </row>
    <row r="26" spans="1:15" ht="11.4" customHeight="1" x14ac:dyDescent="0.2">
      <c r="A26" s="45" t="s">
        <v>268</v>
      </c>
      <c r="B26" s="1" t="s">
        <v>282</v>
      </c>
      <c r="C26" s="39">
        <f>+Hoja1!E8</f>
        <v>307644482</v>
      </c>
      <c r="D26" s="39">
        <f>+'PROGRAMA 04'!D10</f>
        <v>0</v>
      </c>
      <c r="E26" s="39">
        <v>0</v>
      </c>
      <c r="F26" s="39">
        <f>+C26+E26+D26</f>
        <v>307644482</v>
      </c>
      <c r="G26" s="39">
        <v>230706794.61899829</v>
      </c>
      <c r="H26" s="39">
        <v>74185358.509222806</v>
      </c>
      <c r="I26" s="39">
        <f>+G26+H26</f>
        <v>304892153.12822109</v>
      </c>
      <c r="J26" s="86"/>
      <c r="K26" s="86"/>
      <c r="O26" s="86"/>
    </row>
    <row r="27" spans="1:15" ht="10.5" hidden="1" customHeight="1" x14ac:dyDescent="0.2">
      <c r="A27" s="45" t="s">
        <v>281</v>
      </c>
      <c r="B27" s="1" t="s">
        <v>280</v>
      </c>
      <c r="C27" s="39">
        <v>0</v>
      </c>
      <c r="D27" s="39">
        <v>0</v>
      </c>
      <c r="E27" s="39">
        <v>0</v>
      </c>
      <c r="F27" s="39">
        <f>+C27+D27+E27</f>
        <v>0</v>
      </c>
      <c r="G27" s="39">
        <v>0</v>
      </c>
      <c r="H27" s="39">
        <v>0</v>
      </c>
      <c r="I27" s="39">
        <f>+G27+H27</f>
        <v>0</v>
      </c>
    </row>
    <row r="28" spans="1:15" ht="11.4" customHeight="1" x14ac:dyDescent="0.2">
      <c r="A28" s="45" t="s">
        <v>269</v>
      </c>
      <c r="B28" s="1" t="s">
        <v>270</v>
      </c>
      <c r="C28" s="39">
        <f>+Hoja1!E12</f>
        <v>202705304</v>
      </c>
      <c r="D28" s="39">
        <v>0</v>
      </c>
      <c r="E28" s="39">
        <v>0</v>
      </c>
      <c r="F28" s="39">
        <f>+C28+D28+E28</f>
        <v>202705304</v>
      </c>
      <c r="G28" s="39">
        <v>202705303.98892915</v>
      </c>
      <c r="H28" s="39">
        <v>0</v>
      </c>
      <c r="I28" s="39">
        <f>+G28+H28</f>
        <v>202705303.98892915</v>
      </c>
    </row>
    <row r="29" spans="1:15" ht="11.1" hidden="1" customHeight="1" x14ac:dyDescent="0.2">
      <c r="A29" s="45" t="s">
        <v>271</v>
      </c>
      <c r="B29" s="1" t="s">
        <v>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f>+G29+H29</f>
        <v>0</v>
      </c>
    </row>
    <row r="30" spans="1:15" ht="11.4" hidden="1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5" ht="11.4" hidden="1" customHeight="1" thickBot="1" x14ac:dyDescent="0.25">
      <c r="A31" s="47" t="s">
        <v>272</v>
      </c>
      <c r="B31" s="41" t="s">
        <v>273</v>
      </c>
      <c r="C31" s="42">
        <f t="shared" ref="C31:I31" si="3">+C33</f>
        <v>0</v>
      </c>
      <c r="D31" s="42">
        <f t="shared" si="3"/>
        <v>0</v>
      </c>
      <c r="E31" s="42">
        <f t="shared" si="3"/>
        <v>0</v>
      </c>
      <c r="F31" s="42">
        <f t="shared" si="3"/>
        <v>0</v>
      </c>
      <c r="G31" s="42">
        <f t="shared" si="3"/>
        <v>0</v>
      </c>
      <c r="H31" s="42">
        <f t="shared" si="3"/>
        <v>0</v>
      </c>
      <c r="I31" s="42">
        <f t="shared" si="3"/>
        <v>0</v>
      </c>
    </row>
    <row r="32" spans="1:15" ht="11.4" hidden="1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10" ht="11.4" hidden="1" customHeight="1" x14ac:dyDescent="0.2">
      <c r="A33" s="43" t="s">
        <v>274</v>
      </c>
      <c r="B33" s="33" t="s">
        <v>275</v>
      </c>
      <c r="C33" s="44">
        <f t="shared" ref="C33:I33" si="4">+C34+C35</f>
        <v>0</v>
      </c>
      <c r="D33" s="44">
        <f t="shared" si="4"/>
        <v>0</v>
      </c>
      <c r="E33" s="44">
        <f t="shared" si="4"/>
        <v>0</v>
      </c>
      <c r="F33" s="44">
        <f t="shared" si="4"/>
        <v>0</v>
      </c>
      <c r="G33" s="44">
        <f t="shared" si="4"/>
        <v>0</v>
      </c>
      <c r="H33" s="44">
        <f t="shared" si="4"/>
        <v>0</v>
      </c>
      <c r="I33" s="44">
        <f t="shared" si="4"/>
        <v>0</v>
      </c>
    </row>
    <row r="34" spans="1:10" s="24" customFormat="1" ht="11.4" hidden="1" customHeight="1" x14ac:dyDescent="0.2">
      <c r="A34" s="87" t="s">
        <v>276</v>
      </c>
      <c r="B34" s="88" t="s">
        <v>277</v>
      </c>
      <c r="C34" s="89">
        <v>0</v>
      </c>
      <c r="D34" s="89">
        <v>0</v>
      </c>
      <c r="E34" s="89">
        <v>0</v>
      </c>
      <c r="F34" s="89">
        <f>+C34+D34+E34</f>
        <v>0</v>
      </c>
      <c r="G34" s="89">
        <v>0</v>
      </c>
      <c r="H34" s="89">
        <f>+F34</f>
        <v>0</v>
      </c>
      <c r="I34" s="89">
        <f>+G34+H34</f>
        <v>0</v>
      </c>
    </row>
    <row r="35" spans="1:10" s="24" customFormat="1" ht="11.4" hidden="1" customHeight="1" x14ac:dyDescent="0.2">
      <c r="A35" s="87" t="s">
        <v>278</v>
      </c>
      <c r="B35" s="88" t="s">
        <v>279</v>
      </c>
      <c r="C35" s="89">
        <v>0</v>
      </c>
      <c r="D35" s="89">
        <v>0</v>
      </c>
      <c r="E35" s="89">
        <v>0</v>
      </c>
      <c r="F35" s="89">
        <f>+C35+D35+E35</f>
        <v>0</v>
      </c>
      <c r="G35" s="89">
        <v>0</v>
      </c>
      <c r="H35" s="89">
        <v>0</v>
      </c>
      <c r="I35" s="89">
        <f>+G35+H35</f>
        <v>0</v>
      </c>
    </row>
    <row r="36" spans="1:10" ht="11.4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10" ht="11.4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10" ht="11.4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41" spans="1:10" x14ac:dyDescent="0.2">
      <c r="C41" s="276"/>
      <c r="D41" s="276"/>
      <c r="E41" s="276"/>
      <c r="F41" s="276"/>
      <c r="G41" s="276"/>
      <c r="H41" s="276"/>
      <c r="I41" s="276"/>
      <c r="J41" s="101"/>
    </row>
    <row r="42" spans="1:10" x14ac:dyDescent="0.2">
      <c r="C42" s="276"/>
      <c r="D42" s="276"/>
      <c r="E42" s="276"/>
      <c r="F42" s="276"/>
      <c r="G42" s="276"/>
      <c r="H42" s="276"/>
      <c r="I42" s="276"/>
      <c r="J42" s="101"/>
    </row>
    <row r="43" spans="1:10" x14ac:dyDescent="0.2">
      <c r="C43" s="276"/>
      <c r="D43" s="276"/>
      <c r="E43" s="276"/>
      <c r="F43" s="276"/>
      <c r="G43" s="276"/>
      <c r="H43" s="276"/>
      <c r="I43" s="276"/>
      <c r="J43" s="101"/>
    </row>
    <row r="44" spans="1:10" x14ac:dyDescent="0.2">
      <c r="C44" s="276"/>
      <c r="D44" s="276"/>
      <c r="E44" s="276"/>
      <c r="F44" s="276"/>
      <c r="G44" s="276"/>
      <c r="H44" s="276"/>
      <c r="I44" s="276"/>
      <c r="J44" s="101"/>
    </row>
  </sheetData>
  <mergeCells count="14">
    <mergeCell ref="A11:B11"/>
    <mergeCell ref="A1:I1"/>
    <mergeCell ref="A2:I2"/>
    <mergeCell ref="A3:I3"/>
    <mergeCell ref="A4:I4"/>
    <mergeCell ref="A5:I5"/>
    <mergeCell ref="A7:A9"/>
    <mergeCell ref="B7:B9"/>
    <mergeCell ref="C7:C9"/>
    <mergeCell ref="E7:E9"/>
    <mergeCell ref="F7:F9"/>
    <mergeCell ref="G7:G9"/>
    <mergeCell ref="H7:H9"/>
    <mergeCell ref="I7:I9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4 I24 G29:G33 G15:G23 G34 F24:F33 F34 F17:F23 I34 H34 H24 H18:H23 H27 E29:E33 H29:H33 I26:I33 E25 E24 E28 E2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22"/>
  <sheetViews>
    <sheetView showGridLines="0" tabSelected="1" topLeftCell="A81" zoomScaleNormal="100" workbookViewId="0">
      <selection activeCell="G23" sqref="G23"/>
    </sheetView>
  </sheetViews>
  <sheetFormatPr baseColWidth="10" defaultColWidth="11.44140625" defaultRowHeight="10.199999999999999" outlineLevelRow="1" x14ac:dyDescent="0.2"/>
  <cols>
    <col min="1" max="1" width="8.109375" style="23" customWidth="1"/>
    <col min="2" max="2" width="40.109375" style="23" bestFit="1" customWidth="1"/>
    <col min="3" max="3" width="12.6640625" style="62" bestFit="1" customWidth="1"/>
    <col min="4" max="4" width="14.44140625" style="62" customWidth="1"/>
    <col min="5" max="5" width="13.5546875" style="62" customWidth="1"/>
    <col min="6" max="6" width="11.6640625" style="62" bestFit="1" customWidth="1"/>
    <col min="7" max="7" width="11.6640625" style="62" customWidth="1"/>
    <col min="8" max="8" width="11.6640625" style="62" bestFit="1" customWidth="1"/>
    <col min="9" max="9" width="12.5546875" style="62" customWidth="1"/>
    <col min="10" max="10" width="14.109375" style="62" customWidth="1"/>
    <col min="11" max="11" width="13.109375" style="62" customWidth="1"/>
    <col min="12" max="12" width="6.5546875" style="62" customWidth="1"/>
    <col min="13" max="13" width="11.44140625" style="23" hidden="1" customWidth="1"/>
    <col min="14" max="14" width="13.6640625" style="24" bestFit="1" customWidth="1"/>
    <col min="15" max="15" width="11.44140625" style="24"/>
    <col min="16" max="16384" width="11.44140625" style="23"/>
  </cols>
  <sheetData>
    <row r="1" spans="1:15" x14ac:dyDescent="0.2">
      <c r="A1" s="287" t="s">
        <v>351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4"/>
    </row>
    <row r="2" spans="1:15" x14ac:dyDescent="0.2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4"/>
    </row>
    <row r="3" spans="1:15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4"/>
    </row>
    <row r="4" spans="1:15" x14ac:dyDescent="0.2">
      <c r="A4" s="287" t="s">
        <v>874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4"/>
    </row>
    <row r="5" spans="1:15" x14ac:dyDescent="0.2">
      <c r="A5" s="286" t="s">
        <v>345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4"/>
    </row>
    <row r="6" spans="1:15" x14ac:dyDescent="0.2">
      <c r="A6" s="2"/>
      <c r="B6" s="2"/>
      <c r="C6" s="61"/>
      <c r="D6" s="61"/>
      <c r="E6" s="61"/>
      <c r="F6" s="61"/>
      <c r="G6" s="61"/>
      <c r="H6" s="61"/>
      <c r="I6" s="61"/>
      <c r="J6" s="61"/>
      <c r="K6" s="61"/>
    </row>
    <row r="7" spans="1:15" ht="20.399999999999999" x14ac:dyDescent="0.2">
      <c r="A7" s="310" t="s">
        <v>4</v>
      </c>
      <c r="B7" s="302" t="s">
        <v>5</v>
      </c>
      <c r="C7" s="312" t="s">
        <v>6</v>
      </c>
      <c r="D7" s="312" t="s">
        <v>331</v>
      </c>
      <c r="E7" s="312" t="s">
        <v>7</v>
      </c>
      <c r="F7" s="312" t="s">
        <v>8</v>
      </c>
      <c r="G7" s="63" t="s">
        <v>9</v>
      </c>
      <c r="H7" s="92" t="s">
        <v>10</v>
      </c>
      <c r="I7" s="94" t="s">
        <v>11</v>
      </c>
      <c r="J7" s="64" t="s">
        <v>12</v>
      </c>
      <c r="K7" s="63" t="s">
        <v>332</v>
      </c>
      <c r="L7" s="314" t="s">
        <v>13</v>
      </c>
      <c r="M7" s="308"/>
    </row>
    <row r="8" spans="1:15" x14ac:dyDescent="0.2">
      <c r="A8" s="311"/>
      <c r="B8" s="304"/>
      <c r="C8" s="313"/>
      <c r="D8" s="313"/>
      <c r="E8" s="313"/>
      <c r="F8" s="313"/>
      <c r="G8" s="65" t="s">
        <v>869</v>
      </c>
      <c r="H8" s="65" t="s">
        <v>875</v>
      </c>
      <c r="I8" s="65" t="str">
        <f>+H8</f>
        <v>AL 31/12/2021</v>
      </c>
      <c r="J8" s="93" t="str">
        <f>+H8</f>
        <v>AL 31/12/2021</v>
      </c>
      <c r="K8" s="65" t="str">
        <f>+H8</f>
        <v>AL 31/12/2021</v>
      </c>
      <c r="L8" s="315"/>
      <c r="M8" s="309"/>
    </row>
    <row r="9" spans="1:15" s="101" customFormat="1" ht="6" customHeight="1" x14ac:dyDescent="0.2">
      <c r="A9" s="102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4"/>
      <c r="M9" s="102"/>
      <c r="N9" s="24"/>
      <c r="O9" s="24"/>
    </row>
    <row r="10" spans="1:15" s="24" customFormat="1" x14ac:dyDescent="0.2">
      <c r="A10" s="6"/>
      <c r="B10" s="6"/>
      <c r="C10" s="77">
        <f t="shared" ref="C10:K10" si="0">+C12+C52+C127+C165+C188+C214</f>
        <v>19045965399.739998</v>
      </c>
      <c r="D10" s="77">
        <f t="shared" si="0"/>
        <v>0</v>
      </c>
      <c r="E10" s="77">
        <f t="shared" si="0"/>
        <v>-4977023444</v>
      </c>
      <c r="F10" s="77">
        <f>+F12+F52+F127+F165+F188+F214</f>
        <v>14068941955.74</v>
      </c>
      <c r="G10" s="77">
        <f>+G12+G52+G127+G165+G188+G214</f>
        <v>6063978494.8500013</v>
      </c>
      <c r="H10" s="77">
        <f t="shared" si="0"/>
        <v>2406367287.3200002</v>
      </c>
      <c r="I10" s="77">
        <f t="shared" si="0"/>
        <v>0</v>
      </c>
      <c r="J10" s="77">
        <f>+J12+J52+J127+J165+J188</f>
        <v>8470345782.170001</v>
      </c>
      <c r="K10" s="77">
        <f t="shared" si="0"/>
        <v>5598596173.5699997</v>
      </c>
      <c r="L10" s="90">
        <f>+(J10/F10)*100</f>
        <v>60.205989965820969</v>
      </c>
      <c r="M10" s="5"/>
    </row>
    <row r="11" spans="1:15" ht="8.25" customHeight="1" thickBot="1" x14ac:dyDescent="0.25">
      <c r="A11" s="9"/>
      <c r="B11" s="7"/>
      <c r="C11" s="78"/>
      <c r="D11" s="78"/>
      <c r="E11" s="78" t="s">
        <v>3</v>
      </c>
      <c r="F11" s="78"/>
      <c r="G11" s="78"/>
      <c r="H11" s="78"/>
      <c r="I11" s="78"/>
      <c r="J11" s="78"/>
      <c r="K11" s="78"/>
    </row>
    <row r="12" spans="1:15" ht="10.8" thickBot="1" x14ac:dyDescent="0.25">
      <c r="A12" s="25" t="s">
        <v>14</v>
      </c>
      <c r="B12" s="17" t="s">
        <v>15</v>
      </c>
      <c r="C12" s="79">
        <f t="shared" ref="C12:K12" si="1">+C14+C20+C26+C34+C42+C48</f>
        <v>3038157710</v>
      </c>
      <c r="D12" s="79">
        <f t="shared" si="1"/>
        <v>4236650774</v>
      </c>
      <c r="E12" s="79">
        <f t="shared" si="1"/>
        <v>0</v>
      </c>
      <c r="F12" s="79">
        <f t="shared" si="1"/>
        <v>7274808484</v>
      </c>
      <c r="G12" s="79">
        <f t="shared" si="1"/>
        <v>4457624547.6100006</v>
      </c>
      <c r="H12" s="79">
        <f t="shared" si="1"/>
        <v>1674722758.9200003</v>
      </c>
      <c r="I12" s="79">
        <f t="shared" si="1"/>
        <v>0</v>
      </c>
      <c r="J12" s="79">
        <f t="shared" si="1"/>
        <v>6132347306.5300007</v>
      </c>
      <c r="K12" s="79">
        <f t="shared" si="1"/>
        <v>1142461177.4699996</v>
      </c>
      <c r="L12" s="69">
        <f>+(J12/F12)*100</f>
        <v>84.295652868626092</v>
      </c>
      <c r="N12" s="233"/>
      <c r="O12" s="233" t="s">
        <v>3</v>
      </c>
    </row>
    <row r="13" spans="1:15" ht="8.25" customHeight="1" collapsed="1" x14ac:dyDescent="0.2">
      <c r="A13" s="9"/>
      <c r="B13" s="16"/>
      <c r="C13" s="80"/>
      <c r="D13" s="80"/>
      <c r="E13" s="80"/>
      <c r="F13" s="80"/>
      <c r="G13" s="80"/>
      <c r="H13" s="80"/>
      <c r="I13" s="80"/>
      <c r="J13" s="80"/>
      <c r="K13" s="80"/>
      <c r="L13" s="70"/>
      <c r="N13" s="112"/>
    </row>
    <row r="14" spans="1:15" hidden="1" outlineLevel="1" x14ac:dyDescent="0.2">
      <c r="A14" s="8" t="s">
        <v>16</v>
      </c>
      <c r="B14" s="18" t="s">
        <v>17</v>
      </c>
      <c r="C14" s="81">
        <f t="shared" ref="C14:K14" si="2">+C16+C17+C18</f>
        <v>1177752468</v>
      </c>
      <c r="D14" s="81">
        <f t="shared" si="2"/>
        <v>2258059700</v>
      </c>
      <c r="E14" s="81">
        <f t="shared" si="2"/>
        <v>0</v>
      </c>
      <c r="F14" s="81">
        <f t="shared" si="2"/>
        <v>3435812168</v>
      </c>
      <c r="G14" s="81">
        <f t="shared" si="2"/>
        <v>2157952125.1600003</v>
      </c>
      <c r="H14" s="81">
        <f t="shared" si="2"/>
        <v>690980474.95000005</v>
      </c>
      <c r="I14" s="81">
        <f t="shared" si="2"/>
        <v>0</v>
      </c>
      <c r="J14" s="81">
        <f t="shared" si="2"/>
        <v>2848932600.1100001</v>
      </c>
      <c r="K14" s="81">
        <f t="shared" si="2"/>
        <v>586879567.88999987</v>
      </c>
      <c r="L14" s="95">
        <f>+(J14/F14)*100</f>
        <v>82.918752853954032</v>
      </c>
    </row>
    <row r="15" spans="1:15" ht="8.25" hidden="1" customHeight="1" outlineLevel="1" x14ac:dyDescent="0.2">
      <c r="A15" s="9"/>
      <c r="B15" s="16"/>
      <c r="C15" s="80"/>
      <c r="D15" s="80"/>
      <c r="E15" s="80"/>
      <c r="F15" s="80"/>
      <c r="G15" s="80"/>
      <c r="H15" s="80"/>
      <c r="I15" s="80"/>
      <c r="J15" s="80"/>
      <c r="K15" s="80"/>
      <c r="L15" s="70"/>
    </row>
    <row r="16" spans="1:15" collapsed="1" x14ac:dyDescent="0.2">
      <c r="A16" s="10" t="s">
        <v>18</v>
      </c>
      <c r="B16" s="19" t="s">
        <v>291</v>
      </c>
      <c r="C16" s="80">
        <f>+'PROGRAMA 01'!C16+'PROGRAMA 02 '!C17+'PROGRAMA 03 CON PROYEC.'!C17+'PROGRAMA 04'!C16</f>
        <v>1171252468</v>
      </c>
      <c r="D16" s="80">
        <f>+'PROGRAMA 01'!D16+'PROGRAMA 02 '!D17+'PROGRAMA 03 CON PROYEC.'!D17+'PROGRAMA 04'!D16</f>
        <v>0</v>
      </c>
      <c r="E16" s="80">
        <f>+'PROGRAMA 01'!E16+'PROGRAMA 02 '!E17+'PROGRAMA 03 CON PROYEC.'!E17+'PROGRAMA 04'!E16</f>
        <v>0</v>
      </c>
      <c r="F16" s="80">
        <f>+'PROGRAMA 01'!F16+'PROGRAMA 02 '!F17+'PROGRAMA 03 CON PROYEC.'!F17+'PROGRAMA 04'!F16</f>
        <v>1171252468</v>
      </c>
      <c r="G16" s="80">
        <f>+'PROGRAMA 01'!G16+'PROGRAMA 02 '!G17+'PROGRAMA 03 CON PROYEC.'!G17+'PROGRAMA 04'!G16</f>
        <v>703385876.89999998</v>
      </c>
      <c r="H16" s="80">
        <f>+'PROGRAMA 01'!H16+'PROGRAMA 02 '!H17+'PROGRAMA 03 CON PROYEC.'!H17+'PROGRAMA 04'!H16</f>
        <v>250463787.34999999</v>
      </c>
      <c r="I16" s="80">
        <f>+'PROGRAMA 01'!I16+'PROGRAMA 02 '!I17+'PROGRAMA 03 CON PROYEC.'!I17+'PROGRAMA 04'!I16</f>
        <v>0</v>
      </c>
      <c r="J16" s="80">
        <f>+'PROGRAMA 01'!J16+'PROGRAMA 02 '!J17+'PROGRAMA 03 CON PROYEC.'!J17+'PROGRAMA 04'!J16</f>
        <v>953849664.25</v>
      </c>
      <c r="K16" s="80">
        <f>+'PROGRAMA 01'!K16+'PROGRAMA 02 '!K17+'PROGRAMA 03 CON PROYEC.'!K17+'PROGRAMA 04'!K16</f>
        <v>217402803.75</v>
      </c>
      <c r="L16" s="74">
        <f>+(J16/F16)*100</f>
        <v>81.438433669110523</v>
      </c>
      <c r="N16" s="112"/>
    </row>
    <row r="17" spans="1:14" x14ac:dyDescent="0.2">
      <c r="A17" s="11" t="s">
        <v>19</v>
      </c>
      <c r="B17" s="16" t="s">
        <v>292</v>
      </c>
      <c r="C17" s="80">
        <f>+'PROGRAMA 01'!C17+'PROGRAMA 02 '!C18+'PROGRAMA 03 CON PROYEC.'!C18+'PROGRAMA 04'!C17</f>
        <v>0</v>
      </c>
      <c r="D17" s="80">
        <f>+'PROGRAMA 01'!D17+'PROGRAMA 02 '!D18+'PROGRAMA 03 CON PROYEC.'!D18+'PROGRAMA 04'!D17</f>
        <v>2254409700</v>
      </c>
      <c r="E17" s="80">
        <f>+'PROGRAMA 01'!E17+'PROGRAMA 02 '!E18+'PROGRAMA 03 CON PROYEC.'!E18+'PROGRAMA 04'!E17</f>
        <v>0</v>
      </c>
      <c r="F17" s="80">
        <f>+'PROGRAMA 01'!F17+'PROGRAMA 02 '!F18+'PROGRAMA 03 CON PROYEC.'!F18+'PROGRAMA 04'!F17</f>
        <v>2254409700</v>
      </c>
      <c r="G17" s="80">
        <f>+'PROGRAMA 01'!G17+'PROGRAMA 02 '!G18+'PROGRAMA 03 CON PROYEC.'!G18+'PROGRAMA 04'!G17</f>
        <v>1449309465.2600002</v>
      </c>
      <c r="H17" s="80">
        <f>+'PROGRAMA 01'!H17+'PROGRAMA 02 '!H18+'PROGRAMA 03 CON PROYEC.'!H18+'PROGRAMA 04'!H17</f>
        <v>440296687.60000002</v>
      </c>
      <c r="I17" s="80">
        <f>+'PROGRAMA 01'!I17+'PROGRAMA 02 '!I18+'PROGRAMA 03 CON PROYEC.'!I18+'PROGRAMA 04'!I17</f>
        <v>0</v>
      </c>
      <c r="J17" s="80">
        <f>+'PROGRAMA 01'!J17+'PROGRAMA 02 '!J18+'PROGRAMA 03 CON PROYEC.'!J18+'PROGRAMA 04'!J17</f>
        <v>1889606152.8600001</v>
      </c>
      <c r="K17" s="80">
        <f>+'PROGRAMA 01'!K17+'PROGRAMA 02 '!K18+'PROGRAMA 03 CON PROYEC.'!K18+'PROGRAMA 04'!K17</f>
        <v>364803547.13999987</v>
      </c>
      <c r="L17" s="74">
        <f>+(J17/F17)*100</f>
        <v>83.818223141073261</v>
      </c>
      <c r="N17" s="112"/>
    </row>
    <row r="18" spans="1:14" x14ac:dyDescent="0.2">
      <c r="A18" s="11" t="s">
        <v>231</v>
      </c>
      <c r="B18" s="16" t="s">
        <v>232</v>
      </c>
      <c r="C18" s="80">
        <f>+'PROGRAMA 01'!C18+'PROGRAMA 02 '!C19+'PROGRAMA 03 CON PROYEC.'!C19+'PROGRAMA 04'!C18</f>
        <v>6500000</v>
      </c>
      <c r="D18" s="80">
        <f>+'PROGRAMA 01'!D18+'PROGRAMA 02 '!D19+'PROGRAMA 03 CON PROYEC.'!D19+'PROGRAMA 04'!D18</f>
        <v>3650000</v>
      </c>
      <c r="E18" s="80">
        <f>+'PROGRAMA 01'!E18+'PROGRAMA 02 '!E19+'PROGRAMA 03 CON PROYEC.'!E19+'PROGRAMA 04'!E18</f>
        <v>0</v>
      </c>
      <c r="F18" s="80">
        <f>+'PROGRAMA 01'!F18+'PROGRAMA 02 '!F19+'PROGRAMA 03 CON PROYEC.'!F19+'PROGRAMA 04'!F18</f>
        <v>10150000</v>
      </c>
      <c r="G18" s="80">
        <f>+'PROGRAMA 01'!G18+'PROGRAMA 02 '!G19+'PROGRAMA 03 CON PROYEC.'!G19+'PROGRAMA 04'!G18</f>
        <v>5256783</v>
      </c>
      <c r="H18" s="80">
        <f>+'PROGRAMA 01'!H18+'PROGRAMA 02 '!H19+'PROGRAMA 03 CON PROYEC.'!H19+'PROGRAMA 04'!H18</f>
        <v>220000</v>
      </c>
      <c r="I18" s="80">
        <f>+'PROGRAMA 01'!I18+'PROGRAMA 02 '!I19+'PROGRAMA 03 CON PROYEC.'!I19+'PROGRAMA 04'!I18</f>
        <v>0</v>
      </c>
      <c r="J18" s="80">
        <f>+'PROGRAMA 01'!J18+'PROGRAMA 02 '!J19+'PROGRAMA 03 CON PROYEC.'!J19+'PROGRAMA 04'!J18</f>
        <v>5476783</v>
      </c>
      <c r="K18" s="80">
        <f>+'PROGRAMA 01'!K18+'PROGRAMA 02 '!K19+'PROGRAMA 03 CON PROYEC.'!K19+'PROGRAMA 04'!K18</f>
        <v>4673217</v>
      </c>
      <c r="L18" s="74">
        <f>+(J18/F18)*100</f>
        <v>53.95845320197045</v>
      </c>
      <c r="N18" s="233"/>
    </row>
    <row r="19" spans="1:14" ht="8.25" hidden="1" customHeight="1" outlineLevel="1" x14ac:dyDescent="0.2">
      <c r="A19" s="9"/>
      <c r="B19" s="16"/>
      <c r="C19" s="78"/>
      <c r="D19" s="78"/>
      <c r="E19" s="78"/>
      <c r="F19" s="78"/>
      <c r="G19" s="78"/>
      <c r="H19" s="78"/>
      <c r="I19" s="78"/>
      <c r="J19" s="78"/>
      <c r="K19" s="78"/>
    </row>
    <row r="20" spans="1:14" hidden="1" outlineLevel="1" x14ac:dyDescent="0.2">
      <c r="A20" s="8" t="s">
        <v>20</v>
      </c>
      <c r="B20" s="18" t="s">
        <v>21</v>
      </c>
      <c r="C20" s="81">
        <f t="shared" ref="C20:K20" si="3">+C22+C23+C24</f>
        <v>26973822</v>
      </c>
      <c r="D20" s="81">
        <f t="shared" si="3"/>
        <v>100435978</v>
      </c>
      <c r="E20" s="81">
        <f t="shared" si="3"/>
        <v>0</v>
      </c>
      <c r="F20" s="81">
        <f t="shared" si="3"/>
        <v>127409800</v>
      </c>
      <c r="G20" s="81">
        <f t="shared" si="3"/>
        <v>54106016.939999983</v>
      </c>
      <c r="H20" s="81">
        <f t="shared" si="3"/>
        <v>14242446.690000001</v>
      </c>
      <c r="I20" s="81">
        <f t="shared" si="3"/>
        <v>0</v>
      </c>
      <c r="J20" s="81">
        <f t="shared" si="3"/>
        <v>68348463.629999995</v>
      </c>
      <c r="K20" s="81">
        <f t="shared" si="3"/>
        <v>59061336.370000005</v>
      </c>
      <c r="L20" s="95">
        <f>+(J20/F20)*100</f>
        <v>53.6445890582985</v>
      </c>
    </row>
    <row r="21" spans="1:14" ht="8.25" hidden="1" customHeight="1" outlineLevel="1" x14ac:dyDescent="0.2">
      <c r="A21" s="9"/>
      <c r="B21" s="16"/>
      <c r="C21" s="78"/>
      <c r="D21" s="78"/>
      <c r="E21" s="78"/>
      <c r="F21" s="78"/>
      <c r="G21" s="78"/>
      <c r="H21" s="78"/>
      <c r="I21" s="78"/>
      <c r="J21" s="78"/>
      <c r="K21" s="78"/>
    </row>
    <row r="22" spans="1:14" collapsed="1" x14ac:dyDescent="0.2">
      <c r="A22" s="11" t="s">
        <v>22</v>
      </c>
      <c r="B22" s="16" t="s">
        <v>23</v>
      </c>
      <c r="C22" s="80">
        <f>+'PROGRAMA 01'!C22+'PROGRAMA 02 '!C23+'PROGRAMA 03 CON PROYEC.'!C23+'PROGRAMA 04'!C22</f>
        <v>14273822</v>
      </c>
      <c r="D22" s="80">
        <f>+'PROGRAMA 01'!D22+'PROGRAMA 02 '!D23+'PROGRAMA 03 CON PROYEC.'!D23+'PROGRAMA 04'!D22</f>
        <v>100435978</v>
      </c>
      <c r="E22" s="80">
        <f>+'PROGRAMA 01'!E22+'PROGRAMA 02 '!E23+'PROGRAMA 03 CON PROYEC.'!E23+'PROGRAMA 04'!E22</f>
        <v>0</v>
      </c>
      <c r="F22" s="80">
        <f>+'PROGRAMA 01'!F22+'PROGRAMA 02 '!F23+'PROGRAMA 03 CON PROYEC.'!F23+'PROGRAMA 04'!F22</f>
        <v>114709800</v>
      </c>
      <c r="G22" s="80">
        <f>+'PROGRAMA 01'!G22+'PROGRAMA 02 '!G23+'PROGRAMA 03 CON PROYEC.'!G23+'PROGRAMA 04'!G22</f>
        <v>49890712.139999986</v>
      </c>
      <c r="H22" s="80">
        <f>+'PROGRAMA 01'!H22+'PROGRAMA 02 '!H23+'PROGRAMA 03 CON PROYEC.'!H23+'PROGRAMA 04'!H22</f>
        <v>9023497.8900000006</v>
      </c>
      <c r="I22" s="80">
        <f>+'PROGRAMA 01'!I22+'PROGRAMA 02 '!I23+'PROGRAMA 03 CON PROYEC.'!I23+'PROGRAMA 04'!I22</f>
        <v>0</v>
      </c>
      <c r="J22" s="80">
        <f>+'PROGRAMA 01'!J22+'PROGRAMA 02 '!J23+'PROGRAMA 03 CON PROYEC.'!J23+'PROGRAMA 04'!J22</f>
        <v>58914210.029999994</v>
      </c>
      <c r="K22" s="80">
        <f>+'PROGRAMA 01'!K22+'PROGRAMA 02 '!K23+'PROGRAMA 03 CON PROYEC.'!K23+'PROGRAMA 04'!K22</f>
        <v>55795589.970000006</v>
      </c>
      <c r="L22" s="74">
        <f>+(J22/F22)*100</f>
        <v>51.359352060591156</v>
      </c>
    </row>
    <row r="23" spans="1:14" x14ac:dyDescent="0.2">
      <c r="A23" s="11" t="s">
        <v>357</v>
      </c>
      <c r="B23" s="16" t="s">
        <v>358</v>
      </c>
      <c r="C23" s="80">
        <f>+'PROGRAMA 01'!C23+'PROGRAMA 02 '!C24+'PROGRAMA 03 CON PROYEC.'!C24+'PROGRAMA 04'!C23</f>
        <v>1500000</v>
      </c>
      <c r="D23" s="80">
        <f>+'PROGRAMA 01'!D23+'PROGRAMA 02 '!D24+'PROGRAMA 03 CON PROYEC.'!D24+'PROGRAMA 04'!D23</f>
        <v>0</v>
      </c>
      <c r="E23" s="80">
        <f>+'PROGRAMA 01'!E23+'PROGRAMA 02 '!E24+'PROGRAMA 03 CON PROYEC.'!E24+'PROGRAMA 04'!E23</f>
        <v>0</v>
      </c>
      <c r="F23" s="80">
        <f>+'PROGRAMA 01'!F23+'PROGRAMA 02 '!F24+'PROGRAMA 03 CON PROYEC.'!F24+'PROGRAMA 04'!F23</f>
        <v>1500000</v>
      </c>
      <c r="G23" s="80">
        <f>+'PROGRAMA 01'!G23+'PROGRAMA 02 '!G24+'PROGRAMA 03 CON PROYEC.'!G24+'PROGRAMA 04'!G23</f>
        <v>0</v>
      </c>
      <c r="H23" s="80">
        <f>+'PROGRAMA 01'!H23+'PROGRAMA 02 '!H24+'PROGRAMA 03 CON PROYEC.'!H24+'PROGRAMA 04'!H23</f>
        <v>0</v>
      </c>
      <c r="I23" s="80">
        <f>+'PROGRAMA 01'!I23+'PROGRAMA 02 '!I24+'PROGRAMA 03 CON PROYEC.'!I24+'PROGRAMA 04'!I23</f>
        <v>0</v>
      </c>
      <c r="J23" s="80">
        <f>+'PROGRAMA 01'!J23+'PROGRAMA 02 '!J24+'PROGRAMA 03 CON PROYEC.'!J24+'PROGRAMA 04'!J23</f>
        <v>0</v>
      </c>
      <c r="K23" s="80">
        <f>+'PROGRAMA 01'!K23+'PROGRAMA 02 '!K24+'PROGRAMA 03 CON PROYEC.'!K24+'PROGRAMA 04'!K23</f>
        <v>1500000</v>
      </c>
      <c r="L23" s="74">
        <f>+(J23/F23)*100</f>
        <v>0</v>
      </c>
      <c r="N23" s="233"/>
    </row>
    <row r="24" spans="1:14" x14ac:dyDescent="0.2">
      <c r="A24" s="11" t="s">
        <v>24</v>
      </c>
      <c r="B24" s="16" t="s">
        <v>25</v>
      </c>
      <c r="C24" s="80">
        <f>+'PROGRAMA 01'!C24+'PROGRAMA 02 '!C25+'PROGRAMA 03 CON PROYEC.'!C25+'PROGRAMA 04'!C24</f>
        <v>11200000</v>
      </c>
      <c r="D24" s="80">
        <f>+'PROGRAMA 01'!D24+'PROGRAMA 02 '!D25+'PROGRAMA 03 CON PROYEC.'!D25+'PROGRAMA 04'!D24</f>
        <v>0</v>
      </c>
      <c r="E24" s="80">
        <f>+'PROGRAMA 01'!E24+'PROGRAMA 02 '!E25+'PROGRAMA 03 CON PROYEC.'!E25+'PROGRAMA 04'!E24</f>
        <v>0</v>
      </c>
      <c r="F24" s="80">
        <f>+'PROGRAMA 01'!F24+'PROGRAMA 02 '!F25+'PROGRAMA 03 CON PROYEC.'!F25+'PROGRAMA 04'!F24</f>
        <v>11200000</v>
      </c>
      <c r="G24" s="80">
        <f>+'PROGRAMA 01'!G24+'PROGRAMA 02 '!G25+'PROGRAMA 03 CON PROYEC.'!G25+'PROGRAMA 04'!G24</f>
        <v>4215304.8000000007</v>
      </c>
      <c r="H24" s="80">
        <f>+'PROGRAMA 01'!H24+'PROGRAMA 02 '!H25+'PROGRAMA 03 CON PROYEC.'!H25+'PROGRAMA 04'!H24</f>
        <v>5218948.8</v>
      </c>
      <c r="I24" s="80">
        <f>+'PROGRAMA 01'!I24+'PROGRAMA 02 '!I25+'PROGRAMA 03 CON PROYEC.'!I25+'PROGRAMA 04'!I24</f>
        <v>0</v>
      </c>
      <c r="J24" s="80">
        <f>+'PROGRAMA 01'!J24+'PROGRAMA 02 '!J25+'PROGRAMA 03 CON PROYEC.'!J25+'PROGRAMA 04'!J24</f>
        <v>9434253.6000000015</v>
      </c>
      <c r="K24" s="80">
        <f>+'PROGRAMA 01'!K24+'PROGRAMA 02 '!K25+'PROGRAMA 03 CON PROYEC.'!K25+'PROGRAMA 04'!K24</f>
        <v>1765746.3999999985</v>
      </c>
      <c r="L24" s="74">
        <f>+(J24/F24)*100</f>
        <v>84.234407142857165</v>
      </c>
    </row>
    <row r="25" spans="1:14" ht="8.25" hidden="1" customHeight="1" outlineLevel="1" x14ac:dyDescent="0.2">
      <c r="A25" s="9"/>
      <c r="B25" s="16"/>
      <c r="C25" s="78"/>
      <c r="D25" s="78"/>
      <c r="E25" s="78"/>
      <c r="F25" s="78"/>
      <c r="G25" s="78"/>
      <c r="H25" s="78"/>
      <c r="I25" s="78"/>
      <c r="J25" s="78"/>
      <c r="K25" s="78"/>
    </row>
    <row r="26" spans="1:14" hidden="1" outlineLevel="1" x14ac:dyDescent="0.2">
      <c r="A26" s="8" t="s">
        <v>26</v>
      </c>
      <c r="B26" s="18" t="s">
        <v>27</v>
      </c>
      <c r="C26" s="81">
        <f t="shared" ref="C26:K26" si="4">+C28+C29+C30+C31+C32</f>
        <v>1230242799</v>
      </c>
      <c r="D26" s="81">
        <f t="shared" si="4"/>
        <v>1045401701</v>
      </c>
      <c r="E26" s="81">
        <f t="shared" si="4"/>
        <v>0</v>
      </c>
      <c r="F26" s="81">
        <f t="shared" si="4"/>
        <v>2275644500</v>
      </c>
      <c r="G26" s="81">
        <f t="shared" si="4"/>
        <v>1308982252.8500001</v>
      </c>
      <c r="H26" s="81">
        <f t="shared" si="4"/>
        <v>695348004.68000007</v>
      </c>
      <c r="I26" s="81">
        <f t="shared" si="4"/>
        <v>0</v>
      </c>
      <c r="J26" s="81">
        <f t="shared" si="4"/>
        <v>2004330257.5299997</v>
      </c>
      <c r="K26" s="81">
        <f t="shared" si="4"/>
        <v>271314242.46999997</v>
      </c>
      <c r="L26" s="95">
        <f>+(J26/F26)*100</f>
        <v>88.077476843593089</v>
      </c>
    </row>
    <row r="27" spans="1:14" ht="8.25" hidden="1" customHeight="1" outlineLevel="1" x14ac:dyDescent="0.2">
      <c r="A27" s="9"/>
      <c r="B27" s="16"/>
      <c r="C27" s="78"/>
      <c r="D27" s="78"/>
      <c r="E27" s="78"/>
      <c r="F27" s="78"/>
      <c r="G27" s="78"/>
      <c r="H27" s="78"/>
      <c r="I27" s="78"/>
      <c r="J27" s="78"/>
      <c r="K27" s="78"/>
    </row>
    <row r="28" spans="1:14" collapsed="1" x14ac:dyDescent="0.2">
      <c r="A28" s="11" t="s">
        <v>28</v>
      </c>
      <c r="B28" s="16" t="s">
        <v>293</v>
      </c>
      <c r="C28" s="80">
        <f>+'PROGRAMA 01'!C28+'PROGRAMA 02 '!C29+'PROGRAMA 03 CON PROYEC.'!C29+'PROGRAMA 04'!C28</f>
        <v>364114496</v>
      </c>
      <c r="D28" s="80">
        <f>+'PROGRAMA 01'!D28+'PROGRAMA 02 '!D29+'PROGRAMA 03 CON PROYEC.'!D29+'PROGRAMA 04'!D28</f>
        <v>195288980</v>
      </c>
      <c r="E28" s="80">
        <f>+'PROGRAMA 01'!E28+'PROGRAMA 02 '!E29+'PROGRAMA 03 CON PROYEC.'!E29+'PROGRAMA 04'!E28</f>
        <v>0</v>
      </c>
      <c r="F28" s="80">
        <f>+'PROGRAMA 01'!F28+'PROGRAMA 02 '!F29+'PROGRAMA 03 CON PROYEC.'!F29+'PROGRAMA 04'!F28</f>
        <v>559403476</v>
      </c>
      <c r="G28" s="80">
        <f>+'PROGRAMA 01'!G28+'PROGRAMA 02 '!G29+'PROGRAMA 03 CON PROYEC.'!G29+'PROGRAMA 04'!G28</f>
        <v>379770582.04999995</v>
      </c>
      <c r="H28" s="80">
        <f>+'PROGRAMA 01'!H28+'PROGRAMA 02 '!H29+'PROGRAMA 03 CON PROYEC.'!H29+'PROGRAMA 04'!H28</f>
        <v>125417748.90000001</v>
      </c>
      <c r="I28" s="80">
        <f>+'PROGRAMA 01'!I28+'PROGRAMA 02 '!I29+'PROGRAMA 03 CON PROYEC.'!I29+'PROGRAMA 04'!I28</f>
        <v>0</v>
      </c>
      <c r="J28" s="80">
        <f>+'PROGRAMA 01'!J28+'PROGRAMA 02 '!J29+'PROGRAMA 03 CON PROYEC.'!J29+'PROGRAMA 04'!J28</f>
        <v>505188330.94999993</v>
      </c>
      <c r="K28" s="80">
        <f>+'PROGRAMA 01'!K28+'PROGRAMA 02 '!K29+'PROGRAMA 03 CON PROYEC.'!K29+'PROGRAMA 04'!K28</f>
        <v>54215145.050000019</v>
      </c>
      <c r="L28" s="74">
        <f>+(J28/F28)*100</f>
        <v>90.30840039864178</v>
      </c>
    </row>
    <row r="29" spans="1:14" x14ac:dyDescent="0.2">
      <c r="A29" s="11" t="s">
        <v>29</v>
      </c>
      <c r="B29" s="16" t="s">
        <v>294</v>
      </c>
      <c r="C29" s="80">
        <f>+'PROGRAMA 01'!C29+'PROGRAMA 02 '!C30+'PROGRAMA 03 CON PROYEC.'!C30+'PROGRAMA 04'!C29</f>
        <v>402220370</v>
      </c>
      <c r="D29" s="80">
        <f>+'PROGRAMA 01'!D29+'PROGRAMA 02 '!D30+'PROGRAMA 03 CON PROYEC.'!D30+'PROGRAMA 04'!D29</f>
        <v>315088160</v>
      </c>
      <c r="E29" s="80">
        <f>+'PROGRAMA 01'!E29+'PROGRAMA 02 '!E30+'PROGRAMA 03 CON PROYEC.'!E30+'PROGRAMA 04'!E29</f>
        <v>0</v>
      </c>
      <c r="F29" s="80">
        <f>+'PROGRAMA 01'!F29+'PROGRAMA 02 '!F30+'PROGRAMA 03 CON PROYEC.'!F30+'PROGRAMA 04'!F29</f>
        <v>717308530</v>
      </c>
      <c r="G29" s="80">
        <f>+'PROGRAMA 01'!G29+'PROGRAMA 02 '!G30+'PROGRAMA 03 CON PROYEC.'!G30+'PROGRAMA 04'!G29</f>
        <v>461215635.75</v>
      </c>
      <c r="H29" s="80">
        <f>+'PROGRAMA 01'!H29+'PROGRAMA 02 '!H30+'PROGRAMA 03 CON PROYEC.'!H30+'PROGRAMA 04'!H29</f>
        <v>154602719.75</v>
      </c>
      <c r="I29" s="80">
        <f>+'PROGRAMA 01'!I29+'PROGRAMA 02 '!I30+'PROGRAMA 03 CON PROYEC.'!I30+'PROGRAMA 04'!I29</f>
        <v>0</v>
      </c>
      <c r="J29" s="80">
        <f>+'PROGRAMA 01'!J29+'PROGRAMA 02 '!J30+'PROGRAMA 03 CON PROYEC.'!J30+'PROGRAMA 04'!J29</f>
        <v>615818355.5</v>
      </c>
      <c r="K29" s="80">
        <f>+'PROGRAMA 01'!K29+'PROGRAMA 02 '!K30+'PROGRAMA 03 CON PROYEC.'!K30+'PROGRAMA 04'!K29</f>
        <v>101490174.50000001</v>
      </c>
      <c r="L29" s="74">
        <f>+(J29/F29)*100</f>
        <v>85.851252249851257</v>
      </c>
    </row>
    <row r="30" spans="1:14" x14ac:dyDescent="0.2">
      <c r="A30" s="11" t="s">
        <v>30</v>
      </c>
      <c r="B30" s="16" t="s">
        <v>295</v>
      </c>
      <c r="C30" s="80">
        <f>+'PROGRAMA 01'!C30+'PROGRAMA 02 '!C31+'PROGRAMA 03 CON PROYEC.'!C31+'PROGRAMA 04'!C30</f>
        <v>185759816</v>
      </c>
      <c r="D30" s="80">
        <f>+'PROGRAMA 01'!D30+'PROGRAMA 02 '!D31+'PROGRAMA 03 CON PROYEC.'!D31+'PROGRAMA 04'!D30</f>
        <v>261350069</v>
      </c>
      <c r="E30" s="80">
        <f>+'PROGRAMA 01'!E30+'PROGRAMA 02 '!E31+'PROGRAMA 03 CON PROYEC.'!E31+'PROGRAMA 04'!E30</f>
        <v>0</v>
      </c>
      <c r="F30" s="80">
        <f>+'PROGRAMA 01'!F30+'PROGRAMA 02 '!F31+'PROGRAMA 03 CON PROYEC.'!F31+'PROGRAMA 04'!F30</f>
        <v>447109885</v>
      </c>
      <c r="G30" s="80">
        <f>+'PROGRAMA 01'!G30+'PROGRAMA 02 '!G31+'PROGRAMA 03 CON PROYEC.'!G31+'PROGRAMA 04'!G30</f>
        <v>17021240.030000001</v>
      </c>
      <c r="H30" s="80">
        <f>+'PROGRAMA 01'!H30+'PROGRAMA 02 '!H31+'PROGRAMA 03 CON PROYEC.'!H31+'PROGRAMA 04'!H30</f>
        <v>362458349.57999998</v>
      </c>
      <c r="I30" s="80">
        <f>+'PROGRAMA 01'!I30+'PROGRAMA 02 '!I31+'PROGRAMA 03 CON PROYEC.'!I31+'PROGRAMA 04'!I30</f>
        <v>0</v>
      </c>
      <c r="J30" s="80">
        <f>+'PROGRAMA 01'!J30+'PROGRAMA 02 '!J31+'PROGRAMA 03 CON PROYEC.'!J31+'PROGRAMA 04'!J30</f>
        <v>379479589.60999995</v>
      </c>
      <c r="K30" s="80">
        <f>+'PROGRAMA 01'!K30+'PROGRAMA 02 '!K31+'PROGRAMA 03 CON PROYEC.'!K31+'PROGRAMA 04'!K30</f>
        <v>67630295.39000003</v>
      </c>
      <c r="L30" s="74">
        <f>+(J30/F30)*100</f>
        <v>84.873898417611585</v>
      </c>
    </row>
    <row r="31" spans="1:14" x14ac:dyDescent="0.2">
      <c r="A31" s="11" t="s">
        <v>31</v>
      </c>
      <c r="B31" s="16" t="s">
        <v>32</v>
      </c>
      <c r="C31" s="80">
        <f>+'PROGRAMA 01'!C31+'PROGRAMA 02 '!C32+'PROGRAMA 03 CON PROYEC.'!C32+'PROGRAMA 04'!C31</f>
        <v>167067263</v>
      </c>
      <c r="D31" s="80">
        <f>+'PROGRAMA 01'!D31+'PROGRAMA 02 '!D32+'PROGRAMA 03 CON PROYEC.'!D32+'PROGRAMA 04'!D31</f>
        <v>202598400</v>
      </c>
      <c r="E31" s="80">
        <f>+'PROGRAMA 01'!E31+'PROGRAMA 02 '!E32+'PROGRAMA 03 CON PROYEC.'!E32+'PROGRAMA 04'!E31</f>
        <v>0</v>
      </c>
      <c r="F31" s="80">
        <f>+'PROGRAMA 01'!F31+'PROGRAMA 02 '!F32+'PROGRAMA 03 CON PROYEC.'!F32+'PROGRAMA 04'!F31</f>
        <v>369665663</v>
      </c>
      <c r="G31" s="80">
        <f>+'PROGRAMA 01'!G31+'PROGRAMA 02 '!G32+'PROGRAMA 03 CON PROYEC.'!G32+'PROGRAMA 04'!G31</f>
        <v>334242077.47000015</v>
      </c>
      <c r="H31" s="80">
        <f>+'PROGRAMA 01'!H31+'PROGRAMA 02 '!H32+'PROGRAMA 03 CON PROYEC.'!H32+'PROGRAMA 04'!H31</f>
        <v>13359900.449999999</v>
      </c>
      <c r="I31" s="80">
        <f>+'PROGRAMA 01'!I31+'PROGRAMA 02 '!I32+'PROGRAMA 03 CON PROYEC.'!I32+'PROGRAMA 04'!I31</f>
        <v>0</v>
      </c>
      <c r="J31" s="80">
        <f>+'PROGRAMA 01'!J31+'PROGRAMA 02 '!J32+'PROGRAMA 03 CON PROYEC.'!J32+'PROGRAMA 04'!J31</f>
        <v>347601977.92000008</v>
      </c>
      <c r="K31" s="80">
        <f>+'PROGRAMA 01'!K31+'PROGRAMA 02 '!K32+'PROGRAMA 03 CON PROYEC.'!K32+'PROGRAMA 04'!K31</f>
        <v>22063685.079999916</v>
      </c>
      <c r="L31" s="74">
        <f>+(J31/F31)*100</f>
        <v>94.031448606575097</v>
      </c>
    </row>
    <row r="32" spans="1:14" x14ac:dyDescent="0.2">
      <c r="A32" s="11" t="s">
        <v>33</v>
      </c>
      <c r="B32" s="16" t="s">
        <v>34</v>
      </c>
      <c r="C32" s="80">
        <f>+'PROGRAMA 01'!C32+'PROGRAMA 02 '!C33+'PROGRAMA 03 CON PROYEC.'!C33+'PROGRAMA 04'!C32</f>
        <v>111080854</v>
      </c>
      <c r="D32" s="80">
        <f>+'PROGRAMA 01'!D32+'PROGRAMA 02 '!D33+'PROGRAMA 03 CON PROYEC.'!D33+'PROGRAMA 04'!D32</f>
        <v>71076092</v>
      </c>
      <c r="E32" s="80">
        <f>+'PROGRAMA 01'!E32+'PROGRAMA 02 '!E33+'PROGRAMA 03 CON PROYEC.'!E33+'PROGRAMA 04'!E32</f>
        <v>0</v>
      </c>
      <c r="F32" s="80">
        <f>+'PROGRAMA 01'!F32+'PROGRAMA 02 '!F33+'PROGRAMA 03 CON PROYEC.'!F33+'PROGRAMA 04'!F32</f>
        <v>182156946</v>
      </c>
      <c r="G32" s="80">
        <f>+'PROGRAMA 01'!G32+'PROGRAMA 02 '!G33+'PROGRAMA 03 CON PROYEC.'!G33+'PROGRAMA 04'!G32</f>
        <v>116732717.55000001</v>
      </c>
      <c r="H32" s="80">
        <f>+'PROGRAMA 01'!H32+'PROGRAMA 02 '!H33+'PROGRAMA 03 CON PROYEC.'!H33+'PROGRAMA 04'!H32</f>
        <v>39509285.999999993</v>
      </c>
      <c r="I32" s="80">
        <f>+'PROGRAMA 01'!I32+'PROGRAMA 02 '!I33+'PROGRAMA 03 CON PROYEC.'!I33+'PROGRAMA 04'!I32</f>
        <v>0</v>
      </c>
      <c r="J32" s="80">
        <f>+'PROGRAMA 01'!J32+'PROGRAMA 02 '!J33+'PROGRAMA 03 CON PROYEC.'!J33+'PROGRAMA 04'!J32</f>
        <v>156242003.55000001</v>
      </c>
      <c r="K32" s="80">
        <f>+'PROGRAMA 01'!K32+'PROGRAMA 02 '!K33+'PROGRAMA 03 CON PROYEC.'!K33+'PROGRAMA 04'!K32</f>
        <v>25914942.450000003</v>
      </c>
      <c r="L32" s="74">
        <f>+(J32/F32)*100</f>
        <v>85.773288903295523</v>
      </c>
    </row>
    <row r="33" spans="1:12" ht="8.25" hidden="1" customHeight="1" outlineLevel="1" x14ac:dyDescent="0.2">
      <c r="A33" s="9"/>
      <c r="B33" s="16"/>
      <c r="C33" s="78"/>
      <c r="D33" s="78"/>
      <c r="E33" s="78"/>
      <c r="F33" s="78"/>
      <c r="G33" s="78"/>
      <c r="H33" s="78"/>
      <c r="I33" s="78"/>
      <c r="J33" s="78"/>
      <c r="K33" s="78"/>
    </row>
    <row r="34" spans="1:12" hidden="1" outlineLevel="1" x14ac:dyDescent="0.2">
      <c r="A34" s="8" t="s">
        <v>35</v>
      </c>
      <c r="B34" s="18" t="s">
        <v>36</v>
      </c>
      <c r="C34" s="81">
        <f t="shared" ref="C34:K34" si="5">+C36+C37+C38+C39+C40</f>
        <v>373527032</v>
      </c>
      <c r="D34" s="81">
        <f t="shared" si="5"/>
        <v>526363037</v>
      </c>
      <c r="E34" s="81">
        <f t="shared" si="5"/>
        <v>0</v>
      </c>
      <c r="F34" s="81">
        <f t="shared" si="5"/>
        <v>899890069</v>
      </c>
      <c r="G34" s="81">
        <f t="shared" si="5"/>
        <v>592036543.15999997</v>
      </c>
      <c r="H34" s="81">
        <f t="shared" si="5"/>
        <v>172983734.68000001</v>
      </c>
      <c r="I34" s="81">
        <f t="shared" si="5"/>
        <v>0</v>
      </c>
      <c r="J34" s="81">
        <f t="shared" si="5"/>
        <v>765020277.84000015</v>
      </c>
      <c r="K34" s="81">
        <f t="shared" si="5"/>
        <v>134869791.15999991</v>
      </c>
      <c r="L34" s="95">
        <f>+(J34/F34)*100</f>
        <v>85.012637009110065</v>
      </c>
    </row>
    <row r="35" spans="1:12" ht="8.25" hidden="1" customHeight="1" outlineLevel="1" x14ac:dyDescent="0.2">
      <c r="A35" s="9"/>
      <c r="B35" s="16"/>
      <c r="C35" s="78"/>
      <c r="D35" s="78"/>
      <c r="E35" s="78"/>
      <c r="F35" s="78"/>
      <c r="G35" s="78"/>
      <c r="H35" s="78"/>
      <c r="I35" s="78"/>
      <c r="J35" s="78"/>
      <c r="K35" s="78"/>
    </row>
    <row r="36" spans="1:12" collapsed="1" x14ac:dyDescent="0.2">
      <c r="A36" s="9" t="s">
        <v>37</v>
      </c>
      <c r="B36" s="16" t="s">
        <v>296</v>
      </c>
      <c r="C36" s="80">
        <f>+'PROGRAMA 01'!C36+'PROGRAMA 02 '!C37+'PROGRAMA 03 CON PROYEC.'!C37+'PROGRAMA 04'!C36</f>
        <v>206275772</v>
      </c>
      <c r="D36" s="80">
        <f>+'PROGRAMA 01'!D36+'PROGRAMA 02 '!D37+'PROGRAMA 03 CON PROYEC.'!D37+'PROGRAMA 04'!D36</f>
        <v>290678017</v>
      </c>
      <c r="E36" s="80">
        <f>+'PROGRAMA 01'!E36+'PROGRAMA 02 '!E37+'PROGRAMA 03 CON PROYEC.'!E37+'PROGRAMA 04'!E36</f>
        <v>0</v>
      </c>
      <c r="F36" s="80">
        <f>+'PROGRAMA 01'!F36+'PROGRAMA 02 '!F37+'PROGRAMA 03 CON PROYEC.'!F37+'PROGRAMA 04'!F36</f>
        <v>496953789</v>
      </c>
      <c r="G36" s="80">
        <f>+'PROGRAMA 01'!G36+'PROGRAMA 02 '!G37+'PROGRAMA 03 CON PROYEC.'!G37+'PROGRAMA 04'!G36</f>
        <v>327222284.25000006</v>
      </c>
      <c r="H36" s="80">
        <f>+'PROGRAMA 01'!H36+'PROGRAMA 02 '!H37+'PROGRAMA 03 CON PROYEC.'!H37+'PROGRAMA 04'!H36</f>
        <v>95628774.020000011</v>
      </c>
      <c r="I36" s="80">
        <f>+'PROGRAMA 01'!I36+'PROGRAMA 02 '!I37+'PROGRAMA 03 CON PROYEC.'!I37+'PROGRAMA 04'!I36</f>
        <v>0</v>
      </c>
      <c r="J36" s="80">
        <f>+'PROGRAMA 01'!J36+'PROGRAMA 02 '!J37+'PROGRAMA 03 CON PROYEC.'!J37+'PROGRAMA 04'!J36</f>
        <v>422851058.2700001</v>
      </c>
      <c r="K36" s="80">
        <f>+'PROGRAMA 01'!K36+'PROGRAMA 02 '!K37+'PROGRAMA 03 CON PROYEC.'!K37+'PROGRAMA 04'!K36</f>
        <v>74102730.729999915</v>
      </c>
      <c r="L36" s="74">
        <f>+(J36/F36)*100</f>
        <v>85.088607357413693</v>
      </c>
    </row>
    <row r="37" spans="1:12" x14ac:dyDescent="0.2">
      <c r="A37" s="9" t="s">
        <v>38</v>
      </c>
      <c r="B37" s="16" t="s">
        <v>297</v>
      </c>
      <c r="C37" s="80">
        <f>+'PROGRAMA 01'!C37+'PROGRAMA 02 '!C38+'PROGRAMA 03 CON PROYEC.'!C38+'PROGRAMA 04'!C37</f>
        <v>11150217</v>
      </c>
      <c r="D37" s="80">
        <f>+'PROGRAMA 01'!D37+'PROGRAMA 02 '!D38+'PROGRAMA 03 CON PROYEC.'!D38+'PROGRAMA 04'!D37</f>
        <v>15712341</v>
      </c>
      <c r="E37" s="80">
        <f>+'PROGRAMA 01'!E37+'PROGRAMA 02 '!E38+'PROGRAMA 03 CON PROYEC.'!E38+'PROGRAMA 04'!E37</f>
        <v>0</v>
      </c>
      <c r="F37" s="80">
        <f>+'PROGRAMA 01'!F37+'PROGRAMA 02 '!F38+'PROGRAMA 03 CON PROYEC.'!F38+'PROGRAMA 04'!F37</f>
        <v>26862558</v>
      </c>
      <c r="G37" s="80">
        <f>+'PROGRAMA 01'!G37+'PROGRAMA 02 '!G38+'PROGRAMA 03 CON PROYEC.'!G38+'PROGRAMA 04'!G37</f>
        <v>17654283.310000006</v>
      </c>
      <c r="H37" s="80">
        <f>+'PROGRAMA 01'!H37+'PROGRAMA 02 '!H38+'PROGRAMA 03 CON PROYEC.'!H38+'PROGRAMA 04'!H37</f>
        <v>5156997.7799999993</v>
      </c>
      <c r="I37" s="80">
        <f>+'PROGRAMA 01'!I37+'PROGRAMA 02 '!I38+'PROGRAMA 03 CON PROYEC.'!I38+'PROGRAMA 04'!I37</f>
        <v>0</v>
      </c>
      <c r="J37" s="80">
        <f>+'PROGRAMA 01'!J37+'PROGRAMA 02 '!J38+'PROGRAMA 03 CON PROYEC.'!J38+'PROGRAMA 04'!J37</f>
        <v>22811281.090000004</v>
      </c>
      <c r="K37" s="80">
        <f>+'PROGRAMA 01'!K37+'PROGRAMA 02 '!K38+'PROGRAMA 03 CON PROYEC.'!K38+'PROGRAMA 04'!K37</f>
        <v>4051276.9099999964</v>
      </c>
      <c r="L37" s="74">
        <f>+(J37/F37)*100</f>
        <v>84.91849916154672</v>
      </c>
    </row>
    <row r="38" spans="1:12" x14ac:dyDescent="0.2">
      <c r="A38" s="9" t="s">
        <v>39</v>
      </c>
      <c r="B38" s="16" t="s">
        <v>298</v>
      </c>
      <c r="C38" s="80">
        <f>+'PROGRAMA 01'!C38+'PROGRAMA 02 '!C39+'PROGRAMA 03 CON PROYEC.'!C39+'PROGRAMA 04'!C38</f>
        <v>33450352</v>
      </c>
      <c r="D38" s="80">
        <f>+'PROGRAMA 01'!D38+'PROGRAMA 02 '!D39+'PROGRAMA 03 CON PROYEC.'!D39+'PROGRAMA 04'!D38</f>
        <v>47137224</v>
      </c>
      <c r="E38" s="80">
        <f>+'PROGRAMA 01'!E38+'PROGRAMA 02 '!E39+'PROGRAMA 03 CON PROYEC.'!E39+'PROGRAMA 04'!E38</f>
        <v>0</v>
      </c>
      <c r="F38" s="80">
        <f>+'PROGRAMA 01'!F38+'PROGRAMA 02 '!F39+'PROGRAMA 03 CON PROYEC.'!F39+'PROGRAMA 04'!F38</f>
        <v>80587576</v>
      </c>
      <c r="G38" s="80">
        <f>+'PROGRAMA 01'!G38+'PROGRAMA 02 '!G39+'PROGRAMA 03 CON PROYEC.'!G39+'PROGRAMA 04'!G38</f>
        <v>52962849.900000006</v>
      </c>
      <c r="H38" s="80">
        <f>+'PROGRAMA 01'!H38+'PROGRAMA 02 '!H39+'PROGRAMA 03 CON PROYEC.'!H39+'PROGRAMA 04'!H38</f>
        <v>15470991.630000003</v>
      </c>
      <c r="I38" s="80">
        <f>+'PROGRAMA 01'!I38+'PROGRAMA 02 '!I39+'PROGRAMA 03 CON PROYEC.'!I39+'PROGRAMA 04'!I38</f>
        <v>0</v>
      </c>
      <c r="J38" s="80">
        <f>+'PROGRAMA 01'!J38+'PROGRAMA 02 '!J39+'PROGRAMA 03 CON PROYEC.'!J39+'PROGRAMA 04'!J38</f>
        <v>68433841.530000016</v>
      </c>
      <c r="K38" s="80">
        <f>+'PROGRAMA 01'!K38+'PROGRAMA 02 '!K39+'PROGRAMA 03 CON PROYEC.'!K39+'PROGRAMA 04'!K38</f>
        <v>12153734.469999988</v>
      </c>
      <c r="L38" s="74">
        <f>+(J38/F38)*100</f>
        <v>84.918600269103536</v>
      </c>
    </row>
    <row r="39" spans="1:12" x14ac:dyDescent="0.2">
      <c r="A39" s="9" t="s">
        <v>40</v>
      </c>
      <c r="B39" s="16" t="s">
        <v>299</v>
      </c>
      <c r="C39" s="80">
        <f>+'PROGRAMA 01'!C39+'PROGRAMA 02 '!C40+'PROGRAMA 03 CON PROYEC.'!C40+'PROGRAMA 04'!C39</f>
        <v>111500474</v>
      </c>
      <c r="D39" s="80">
        <f>+'PROGRAMA 01'!D39+'PROGRAMA 02 '!D40+'PROGRAMA 03 CON PROYEC.'!D40+'PROGRAMA 04'!D39</f>
        <v>157123114</v>
      </c>
      <c r="E39" s="80">
        <f>+'PROGRAMA 01'!E39+'PROGRAMA 02 '!E40+'PROGRAMA 03 CON PROYEC.'!E40+'PROGRAMA 04'!E39</f>
        <v>0</v>
      </c>
      <c r="F39" s="80">
        <f>+'PROGRAMA 01'!F39+'PROGRAMA 02 '!F40+'PROGRAMA 03 CON PROYEC.'!F40+'PROGRAMA 04'!F39</f>
        <v>268623588</v>
      </c>
      <c r="G39" s="80">
        <f>+'PROGRAMA 01'!G39+'PROGRAMA 02 '!G40+'PROGRAMA 03 CON PROYEC.'!G40+'PROGRAMA 04'!G39</f>
        <v>176542833.38999999</v>
      </c>
      <c r="H39" s="80">
        <f>+'PROGRAMA 01'!H39+'PROGRAMA 02 '!H40+'PROGRAMA 03 CON PROYEC.'!H40+'PROGRAMA 04'!H39</f>
        <v>51569972.179999992</v>
      </c>
      <c r="I39" s="80">
        <f>+'PROGRAMA 01'!I39+'PROGRAMA 02 '!I40+'PROGRAMA 03 CON PROYEC.'!I40+'PROGRAMA 04'!I39</f>
        <v>0</v>
      </c>
      <c r="J39" s="80">
        <f>+'PROGRAMA 01'!J39+'PROGRAMA 02 '!J40+'PROGRAMA 03 CON PROYEC.'!J40+'PROGRAMA 04'!J39</f>
        <v>228112805.56999996</v>
      </c>
      <c r="K39" s="80">
        <f>+'PROGRAMA 01'!K39+'PROGRAMA 02 '!K40+'PROGRAMA 03 CON PROYEC.'!K40+'PROGRAMA 04'!K39</f>
        <v>40510782.430000022</v>
      </c>
      <c r="L39" s="74">
        <f>+(J39/F39)*100</f>
        <v>84.919126897374326</v>
      </c>
    </row>
    <row r="40" spans="1:12" x14ac:dyDescent="0.2">
      <c r="A40" s="9" t="s">
        <v>41</v>
      </c>
      <c r="B40" s="60" t="s">
        <v>300</v>
      </c>
      <c r="C40" s="80">
        <f>+'PROGRAMA 01'!C40+'PROGRAMA 02 '!C41+'PROGRAMA 03 CON PROYEC.'!C41+'PROGRAMA 04'!C40</f>
        <v>11150217</v>
      </c>
      <c r="D40" s="80">
        <f>+'PROGRAMA 01'!D40+'PROGRAMA 02 '!D41+'PROGRAMA 03 CON PROYEC.'!D41+'PROGRAMA 04'!D40</f>
        <v>15712341</v>
      </c>
      <c r="E40" s="80">
        <f>+'PROGRAMA 01'!E40+'PROGRAMA 02 '!E41+'PROGRAMA 03 CON PROYEC.'!E41+'PROGRAMA 04'!E40</f>
        <v>0</v>
      </c>
      <c r="F40" s="80">
        <f>+'PROGRAMA 01'!F40+'PROGRAMA 02 '!F41+'PROGRAMA 03 CON PROYEC.'!F41+'PROGRAMA 04'!F40</f>
        <v>26862558</v>
      </c>
      <c r="G40" s="80">
        <f>+'PROGRAMA 01'!G40+'PROGRAMA 02 '!G41+'PROGRAMA 03 CON PROYEC.'!G41+'PROGRAMA 04'!G40</f>
        <v>17654292.309999999</v>
      </c>
      <c r="H40" s="80">
        <f>+'PROGRAMA 01'!H40+'PROGRAMA 02 '!H41+'PROGRAMA 03 CON PROYEC.'!H41+'PROGRAMA 04'!H40</f>
        <v>5156999.0699999984</v>
      </c>
      <c r="I40" s="80">
        <f>+'PROGRAMA 01'!I40+'PROGRAMA 02 '!I41+'PROGRAMA 03 CON PROYEC.'!I41+'PROGRAMA 04'!I40</f>
        <v>0</v>
      </c>
      <c r="J40" s="80">
        <f>+'PROGRAMA 01'!J40+'PROGRAMA 02 '!J41+'PROGRAMA 03 CON PROYEC.'!J41+'PROGRAMA 04'!J40</f>
        <v>22811291.379999999</v>
      </c>
      <c r="K40" s="80">
        <f>+'PROGRAMA 01'!K40+'PROGRAMA 02 '!K41+'PROGRAMA 03 CON PROYEC.'!K41+'PROGRAMA 04'!K40</f>
        <v>4051266.62</v>
      </c>
      <c r="L40" s="74">
        <f>+(J40/F40)*100</f>
        <v>84.918537467652939</v>
      </c>
    </row>
    <row r="41" spans="1:12" ht="8.25" hidden="1" customHeight="1" outlineLevel="1" x14ac:dyDescent="0.2">
      <c r="A41" s="9"/>
      <c r="B41" s="16"/>
      <c r="C41" s="78"/>
      <c r="D41" s="78"/>
      <c r="E41" s="78"/>
      <c r="F41" s="78"/>
      <c r="G41" s="78"/>
      <c r="H41" s="78"/>
      <c r="I41" s="78"/>
      <c r="J41" s="78"/>
      <c r="K41" s="78"/>
    </row>
    <row r="42" spans="1:12" hidden="1" outlineLevel="1" x14ac:dyDescent="0.2">
      <c r="A42" s="8" t="s">
        <v>42</v>
      </c>
      <c r="B42" s="18" t="s">
        <v>43</v>
      </c>
      <c r="C42" s="81">
        <f>+C45+C46+C44</f>
        <v>218041589</v>
      </c>
      <c r="D42" s="81">
        <f t="shared" ref="D42:K42" si="6">+D45+D46+D44</f>
        <v>306390358</v>
      </c>
      <c r="E42" s="81">
        <f t="shared" si="6"/>
        <v>0</v>
      </c>
      <c r="F42" s="81">
        <f t="shared" si="6"/>
        <v>524431947</v>
      </c>
      <c r="G42" s="81">
        <f t="shared" si="6"/>
        <v>344547609.5</v>
      </c>
      <c r="H42" s="81">
        <f t="shared" si="6"/>
        <v>100665191.67</v>
      </c>
      <c r="I42" s="81">
        <f t="shared" si="6"/>
        <v>0</v>
      </c>
      <c r="J42" s="81">
        <f t="shared" si="6"/>
        <v>445212801.17000002</v>
      </c>
      <c r="K42" s="81">
        <f t="shared" si="6"/>
        <v>79219145.830000013</v>
      </c>
      <c r="L42" s="95">
        <f>+(J42/F42)*100</f>
        <v>84.894294429778512</v>
      </c>
    </row>
    <row r="43" spans="1:12" ht="8.25" hidden="1" customHeight="1" outlineLevel="1" x14ac:dyDescent="0.2">
      <c r="A43" s="9"/>
      <c r="B43" s="16"/>
      <c r="C43" s="78"/>
      <c r="D43" s="78"/>
      <c r="E43" s="78"/>
      <c r="F43" s="78"/>
      <c r="G43" s="78"/>
      <c r="H43" s="78"/>
      <c r="I43" s="78"/>
      <c r="J43" s="78"/>
      <c r="K43" s="78"/>
    </row>
    <row r="44" spans="1:12" collapsed="1" x14ac:dyDescent="0.2">
      <c r="A44" s="9" t="s">
        <v>335</v>
      </c>
      <c r="B44" s="60" t="s">
        <v>336</v>
      </c>
      <c r="C44" s="80">
        <f>+'PROGRAMA 01'!C44+'PROGRAMA 02 '!C45+'PROGRAMA 03 CON PROYEC.'!C45+'PROGRAMA 04'!C44</f>
        <v>117075433</v>
      </c>
      <c r="D44" s="80">
        <f>+'PROGRAMA 01'!D44+'PROGRAMA 02 '!D45+'PROGRAMA 03 CON PROYEC.'!D45+'PROGRAMA 04'!D44</f>
        <v>164979285</v>
      </c>
      <c r="E44" s="80">
        <f>+'PROGRAMA 01'!E44+'PROGRAMA 02 '!E45+'PROGRAMA 03 CON PROYEC.'!E45+'PROGRAMA 04'!E44</f>
        <v>0</v>
      </c>
      <c r="F44" s="80">
        <f>+'PROGRAMA 01'!F44+'PROGRAMA 02 '!F45+'PROGRAMA 03 CON PROYEC.'!F45+'PROGRAMA 04'!F44</f>
        <v>282054718</v>
      </c>
      <c r="G44" s="80">
        <f>+'PROGRAMA 01'!G44+'PROGRAMA 02 '!G45+'PROGRAMA 03 CON PROYEC.'!G45+'PROGRAMA 04'!G44</f>
        <v>185658974.05999997</v>
      </c>
      <c r="H44" s="80">
        <f>+'PROGRAMA 01'!H44+'PROGRAMA 02 '!H45+'PROGRAMA 03 CON PROYEC.'!H45+'PROGRAMA 04'!H44</f>
        <v>54252118.949999996</v>
      </c>
      <c r="I44" s="80">
        <f>+'PROGRAMA 01'!I44+'PROGRAMA 02 '!I45+'PROGRAMA 03 CON PROYEC.'!I45+'PROGRAMA 04'!I44</f>
        <v>0</v>
      </c>
      <c r="J44" s="80">
        <f>+'PROGRAMA 01'!J44+'PROGRAMA 02 '!J45+'PROGRAMA 03 CON PROYEC.'!J45+'PROGRAMA 04'!J44</f>
        <v>239911093.00999999</v>
      </c>
      <c r="K44" s="80">
        <f>+'PROGRAMA 01'!K44+'PROGRAMA 02 '!K45+'PROGRAMA 03 CON PROYEC.'!K45+'PROGRAMA 04'!K44</f>
        <v>42143624.990000017</v>
      </c>
      <c r="L44" s="74">
        <f>+(J44/F44)*100</f>
        <v>85.058351340891235</v>
      </c>
    </row>
    <row r="45" spans="1:12" x14ac:dyDescent="0.2">
      <c r="A45" s="9" t="s">
        <v>44</v>
      </c>
      <c r="B45" s="16" t="s">
        <v>301</v>
      </c>
      <c r="C45" s="80">
        <f>+'PROGRAMA 01'!C45+'PROGRAMA 02 '!C46+'PROGRAMA 03 CON PROYEC.'!C46+'PROGRAMA 04'!C45</f>
        <v>65809152</v>
      </c>
      <c r="D45" s="80">
        <f>+'PROGRAMA 01'!D45+'PROGRAMA 02 '!D46+'PROGRAMA 03 CON PROYEC.'!D46+'PROGRAMA 04'!D45</f>
        <v>94273949</v>
      </c>
      <c r="E45" s="80">
        <f>+'PROGRAMA 01'!E45+'PROGRAMA 02 '!E46+'PROGRAMA 03 CON PROYEC.'!E46+'PROGRAMA 04'!E45</f>
        <v>0</v>
      </c>
      <c r="F45" s="80">
        <f>+'PROGRAMA 01'!F45+'PROGRAMA 02 '!F46+'PROGRAMA 03 CON PROYEC.'!F46+'PROGRAMA 04'!F45</f>
        <v>160083101</v>
      </c>
      <c r="G45" s="80">
        <f>+'PROGRAMA 01'!G45+'PROGRAMA 02 '!G46+'PROGRAMA 03 CON PROYEC.'!G46+'PROGRAMA 04'!G45</f>
        <v>105753139.28000002</v>
      </c>
      <c r="H45" s="80">
        <f>+'PROGRAMA 01'!H45+'PROGRAMA 02 '!H46+'PROGRAMA 03 CON PROYEC.'!H46+'PROGRAMA 04'!H45</f>
        <v>30930249.650000002</v>
      </c>
      <c r="I45" s="80">
        <f>+'PROGRAMA 01'!I45+'PROGRAMA 02 '!I46+'PROGRAMA 03 CON PROYEC.'!I46+'PROGRAMA 04'!I45</f>
        <v>0</v>
      </c>
      <c r="J45" s="80">
        <f>+'PROGRAMA 01'!J45+'PROGRAMA 02 '!J46+'PROGRAMA 03 CON PROYEC.'!J46+'PROGRAMA 04'!J45</f>
        <v>136683388.93000001</v>
      </c>
      <c r="K45" s="80">
        <f>+'PROGRAMA 01'!K45+'PROGRAMA 02 '!K46+'PROGRAMA 03 CON PROYEC.'!K46+'PROGRAMA 04'!K45</f>
        <v>23399712.069999993</v>
      </c>
      <c r="L45" s="74">
        <f>+(J45/F45)*100</f>
        <v>85.382771870467451</v>
      </c>
    </row>
    <row r="46" spans="1:12" x14ac:dyDescent="0.2">
      <c r="A46" s="9" t="s">
        <v>45</v>
      </c>
      <c r="B46" s="16" t="s">
        <v>302</v>
      </c>
      <c r="C46" s="80">
        <f>+'PROGRAMA 01'!C46+'PROGRAMA 02 '!C47+'PROGRAMA 03 CON PROYEC.'!C47+'PROGRAMA 04'!C46</f>
        <v>35157004</v>
      </c>
      <c r="D46" s="80">
        <f>+'PROGRAMA 01'!D46+'PROGRAMA 02 '!D47+'PROGRAMA 03 CON PROYEC.'!D47+'PROGRAMA 04'!D46</f>
        <v>47137124</v>
      </c>
      <c r="E46" s="80">
        <f>+'PROGRAMA 01'!E46+'PROGRAMA 02 '!E47+'PROGRAMA 03 CON PROYEC.'!E47+'PROGRAMA 04'!E46</f>
        <v>0</v>
      </c>
      <c r="F46" s="80">
        <f>+'PROGRAMA 01'!F46+'PROGRAMA 02 '!F47+'PROGRAMA 03 CON PROYEC.'!F47+'PROGRAMA 04'!F46</f>
        <v>82294128</v>
      </c>
      <c r="G46" s="80">
        <f>+'PROGRAMA 01'!G46+'PROGRAMA 02 '!G47+'PROGRAMA 03 CON PROYEC.'!G47+'PROGRAMA 04'!G46</f>
        <v>53135496.159999996</v>
      </c>
      <c r="H46" s="80">
        <f>+'PROGRAMA 01'!H46+'PROGRAMA 02 '!H47+'PROGRAMA 03 CON PROYEC.'!H47+'PROGRAMA 04'!H46</f>
        <v>15482823.070000002</v>
      </c>
      <c r="I46" s="80">
        <f>+'PROGRAMA 01'!I46+'PROGRAMA 02 '!I47+'PROGRAMA 03 CON PROYEC.'!I47+'PROGRAMA 04'!I46</f>
        <v>0</v>
      </c>
      <c r="J46" s="80">
        <f>+'PROGRAMA 01'!J46+'PROGRAMA 02 '!J47+'PROGRAMA 03 CON PROYEC.'!J47+'PROGRAMA 04'!J46</f>
        <v>68618319.230000004</v>
      </c>
      <c r="K46" s="80">
        <f>+'PROGRAMA 01'!K46+'PROGRAMA 02 '!K47+'PROGRAMA 03 CON PROYEC.'!K47+'PROGRAMA 04'!K46</f>
        <v>13675808.770000001</v>
      </c>
      <c r="L46" s="74">
        <f>+(J46/F46)*100</f>
        <v>83.381792720374904</v>
      </c>
    </row>
    <row r="47" spans="1:12" hidden="1" outlineLevel="1" x14ac:dyDescent="0.2">
      <c r="A47" s="9"/>
      <c r="B47" s="16"/>
      <c r="C47" s="80"/>
      <c r="D47" s="80"/>
      <c r="E47" s="80"/>
      <c r="F47" s="80"/>
      <c r="G47" s="80"/>
      <c r="H47" s="80"/>
      <c r="I47" s="80"/>
      <c r="J47" s="80"/>
      <c r="K47" s="80"/>
      <c r="L47" s="74"/>
    </row>
    <row r="48" spans="1:12" hidden="1" outlineLevel="1" x14ac:dyDescent="0.2">
      <c r="A48" s="8" t="s">
        <v>223</v>
      </c>
      <c r="B48" s="18" t="s">
        <v>224</v>
      </c>
      <c r="C48" s="81">
        <f t="shared" ref="C48:K48" si="7">+C50</f>
        <v>11620000</v>
      </c>
      <c r="D48" s="81">
        <f t="shared" si="7"/>
        <v>0</v>
      </c>
      <c r="E48" s="81">
        <f t="shared" si="7"/>
        <v>0</v>
      </c>
      <c r="F48" s="81">
        <f t="shared" si="7"/>
        <v>11620000</v>
      </c>
      <c r="G48" s="81">
        <f t="shared" si="7"/>
        <v>0</v>
      </c>
      <c r="H48" s="81">
        <f t="shared" si="7"/>
        <v>502906.25</v>
      </c>
      <c r="I48" s="81">
        <f t="shared" si="7"/>
        <v>0</v>
      </c>
      <c r="J48" s="81">
        <f t="shared" si="7"/>
        <v>502906.25</v>
      </c>
      <c r="K48" s="81">
        <f t="shared" si="7"/>
        <v>11117093.75</v>
      </c>
      <c r="L48" s="73">
        <f>+(J48/F48)*100</f>
        <v>4.3279367469879517</v>
      </c>
    </row>
    <row r="49" spans="1:14" ht="6.75" hidden="1" customHeight="1" outlineLevel="1" x14ac:dyDescent="0.2">
      <c r="A49" s="4"/>
      <c r="B49" s="28"/>
      <c r="C49" s="82"/>
      <c r="D49" s="82"/>
      <c r="E49" s="82"/>
      <c r="F49" s="82"/>
      <c r="G49" s="82"/>
      <c r="H49" s="82"/>
      <c r="I49" s="82"/>
      <c r="J49" s="82"/>
      <c r="K49" s="82"/>
      <c r="L49" s="74"/>
    </row>
    <row r="50" spans="1:14" collapsed="1" x14ac:dyDescent="0.2">
      <c r="A50" s="29" t="s">
        <v>221</v>
      </c>
      <c r="B50" s="30" t="s">
        <v>222</v>
      </c>
      <c r="C50" s="80">
        <f>+'PROGRAMA 01'!C50+'PROGRAMA 02 '!C51+'PROGRAMA 03 CON PROYEC.'!C51+'PROGRAMA 04'!C50</f>
        <v>11620000</v>
      </c>
      <c r="D50" s="80">
        <f>+'PROGRAMA 01'!D50+'PROGRAMA 02 '!D51+'PROGRAMA 03 CON PROYEC.'!D51+'PROGRAMA 04'!D50</f>
        <v>0</v>
      </c>
      <c r="E50" s="80">
        <f>+'PROGRAMA 01'!E50+'PROGRAMA 02 '!E51+'PROGRAMA 03 CON PROYEC.'!E51+'PROGRAMA 04'!E50</f>
        <v>0</v>
      </c>
      <c r="F50" s="80">
        <f>+'PROGRAMA 01'!F50+'PROGRAMA 02 '!F51+'PROGRAMA 03 CON PROYEC.'!F51+'PROGRAMA 04'!F50</f>
        <v>11620000</v>
      </c>
      <c r="G50" s="80">
        <f>+'PROGRAMA 01'!G50+'PROGRAMA 02 '!G51+'PROGRAMA 03 CON PROYEC.'!G51+'PROGRAMA 04'!G50</f>
        <v>0</v>
      </c>
      <c r="H50" s="80">
        <f>+'PROGRAMA 01'!H50+'PROGRAMA 02 '!H51+'PROGRAMA 03 CON PROYEC.'!H51+'PROGRAMA 04'!H50</f>
        <v>502906.25</v>
      </c>
      <c r="I50" s="80">
        <f>+'PROGRAMA 01'!I50+'PROGRAMA 02 '!I51+'PROGRAMA 03 CON PROYEC.'!I51+'PROGRAMA 04'!I50</f>
        <v>0</v>
      </c>
      <c r="J50" s="80">
        <f>+'PROGRAMA 01'!J50+'PROGRAMA 02 '!J51+'PROGRAMA 03 CON PROYEC.'!J51+'PROGRAMA 04'!J50</f>
        <v>502906.25</v>
      </c>
      <c r="K50" s="80">
        <f>+'PROGRAMA 01'!K50+'PROGRAMA 02 '!K51+'PROGRAMA 03 CON PROYEC.'!K51+'PROGRAMA 04'!K50</f>
        <v>11117093.75</v>
      </c>
      <c r="L50" s="74">
        <f>+(J50/F50)*100</f>
        <v>4.3279367469879517</v>
      </c>
    </row>
    <row r="51" spans="1:14" ht="5.4" customHeight="1" thickBot="1" x14ac:dyDescent="0.25">
      <c r="A51" s="9"/>
      <c r="B51" s="16"/>
      <c r="C51" s="80"/>
      <c r="D51" s="80"/>
      <c r="E51" s="80"/>
      <c r="F51" s="80"/>
      <c r="G51" s="80"/>
      <c r="H51" s="80"/>
      <c r="I51" s="80"/>
      <c r="J51" s="80"/>
      <c r="K51" s="80"/>
      <c r="L51" s="70"/>
    </row>
    <row r="52" spans="1:14" ht="10.8" thickBot="1" x14ac:dyDescent="0.25">
      <c r="A52" s="25" t="s">
        <v>46</v>
      </c>
      <c r="B52" s="17" t="s">
        <v>47</v>
      </c>
      <c r="C52" s="79">
        <f t="shared" ref="C52:K52" si="8">+C54+C61+C69+C79+C89+C96+C100+C106+C117+C121</f>
        <v>1996802101</v>
      </c>
      <c r="D52" s="79">
        <f>+D54+D61+D69+D79+D89+D96+D100+D106+D117+D121</f>
        <v>-9284988</v>
      </c>
      <c r="E52" s="79">
        <f t="shared" si="8"/>
        <v>0</v>
      </c>
      <c r="F52" s="79">
        <f t="shared" si="8"/>
        <v>1987517113</v>
      </c>
      <c r="G52" s="79">
        <f t="shared" si="8"/>
        <v>998384744.51999998</v>
      </c>
      <c r="H52" s="79">
        <f t="shared" si="8"/>
        <v>442222150.21000004</v>
      </c>
      <c r="I52" s="79">
        <f>+I54+I61+I69+I79+I89+I96+I100+I106+I117+I121</f>
        <v>0</v>
      </c>
      <c r="J52" s="79">
        <f t="shared" si="8"/>
        <v>1440606894.7300003</v>
      </c>
      <c r="K52" s="79">
        <f t="shared" si="8"/>
        <v>546910218.26999998</v>
      </c>
      <c r="L52" s="69">
        <f>+(J52/F52)*100</f>
        <v>72.482741673379508</v>
      </c>
      <c r="N52" s="80"/>
    </row>
    <row r="53" spans="1:14" ht="3.6" customHeight="1" x14ac:dyDescent="0.2">
      <c r="A53" s="9"/>
      <c r="B53" s="16"/>
      <c r="C53" s="78"/>
      <c r="D53" s="78"/>
      <c r="E53" s="78"/>
      <c r="F53" s="78"/>
      <c r="G53" s="78"/>
      <c r="H53" s="78"/>
      <c r="I53" s="78"/>
      <c r="J53" s="78"/>
      <c r="K53" s="78"/>
    </row>
    <row r="54" spans="1:14" ht="9.75" hidden="1" customHeight="1" outlineLevel="1" x14ac:dyDescent="0.2">
      <c r="A54" s="8" t="s">
        <v>48</v>
      </c>
      <c r="B54" s="18" t="s">
        <v>49</v>
      </c>
      <c r="C54" s="81">
        <f t="shared" ref="C54:K54" si="9">+C56+C57+C58+C59</f>
        <v>607967352</v>
      </c>
      <c r="D54" s="81">
        <f t="shared" si="9"/>
        <v>-6029459</v>
      </c>
      <c r="E54" s="81">
        <f t="shared" si="9"/>
        <v>0</v>
      </c>
      <c r="F54" s="81">
        <f t="shared" si="9"/>
        <v>601937893</v>
      </c>
      <c r="G54" s="81">
        <f t="shared" si="9"/>
        <v>391115643.56</v>
      </c>
      <c r="H54" s="81">
        <f t="shared" si="9"/>
        <v>149739329.59999999</v>
      </c>
      <c r="I54" s="81">
        <f t="shared" si="9"/>
        <v>0</v>
      </c>
      <c r="J54" s="81">
        <f t="shared" si="9"/>
        <v>540854973.15999997</v>
      </c>
      <c r="K54" s="81">
        <f t="shared" si="9"/>
        <v>61082919.840000048</v>
      </c>
      <c r="L54" s="73">
        <f>+(J54/F54)*100</f>
        <v>89.852288657959605</v>
      </c>
    </row>
    <row r="55" spans="1:14" ht="7.2" hidden="1" customHeight="1" outlineLevel="1" x14ac:dyDescent="0.2">
      <c r="A55" s="9"/>
      <c r="B55" s="16"/>
      <c r="C55" s="78"/>
      <c r="D55" s="78"/>
      <c r="E55" s="78"/>
      <c r="F55" s="78"/>
      <c r="G55" s="78"/>
      <c r="H55" s="78"/>
      <c r="I55" s="78"/>
      <c r="J55" s="78"/>
      <c r="K55" s="78"/>
    </row>
    <row r="56" spans="1:14" collapsed="1" x14ac:dyDescent="0.2">
      <c r="A56" s="9" t="s">
        <v>50</v>
      </c>
      <c r="B56" s="16" t="s">
        <v>51</v>
      </c>
      <c r="C56" s="80">
        <f>+'PROGRAMA 01'!C56+'PROGRAMA 02 '!C57+'PROGRAMA 03 CON PROYEC.'!C57+'PROGRAMA 04'!C56</f>
        <v>433116800</v>
      </c>
      <c r="D56" s="80">
        <f>+'PROGRAMA 01'!D56+'PROGRAMA 02 '!D57+'PROGRAMA 03 CON PROYEC.'!D57+'PROGRAMA 04'!D56</f>
        <v>17671700</v>
      </c>
      <c r="E56" s="80">
        <f>+'PROGRAMA 01'!E56+'PROGRAMA 02 '!E57+'PROGRAMA 03 CON PROYEC.'!E57+'PROGRAMA 04'!E56</f>
        <v>0</v>
      </c>
      <c r="F56" s="80">
        <f>+'PROGRAMA 01'!F56+'PROGRAMA 02 '!F57+'PROGRAMA 03 CON PROYEC.'!F57+'PROGRAMA 04'!F56</f>
        <v>450788500</v>
      </c>
      <c r="G56" s="80">
        <f>+'PROGRAMA 01'!G56+'PROGRAMA 02 '!G57+'PROGRAMA 03 CON PROYEC.'!G57+'PROGRAMA 04'!G56</f>
        <v>291952353.37</v>
      </c>
      <c r="H56" s="80">
        <f>+'PROGRAMA 01'!H56+'PROGRAMA 02 '!H57+'PROGRAMA 03 CON PROYEC.'!H57+'PROGRAMA 04'!H56</f>
        <v>147470349.97999999</v>
      </c>
      <c r="I56" s="80">
        <f>+'PROGRAMA 01'!I56+'PROGRAMA 02 '!I57+'PROGRAMA 03 CON PROYEC.'!I57+'PROGRAMA 04'!I56</f>
        <v>0</v>
      </c>
      <c r="J56" s="80">
        <f>+'PROGRAMA 01'!J56+'PROGRAMA 02 '!J57+'PROGRAMA 03 CON PROYEC.'!J57+'PROGRAMA 04'!J56</f>
        <v>439422703.34999996</v>
      </c>
      <c r="K56" s="80">
        <f>+'PROGRAMA 01'!K56+'PROGRAMA 02 '!K57+'PROGRAMA 03 CON PROYEC.'!K57+'PROGRAMA 04'!K56</f>
        <v>11365796.650000051</v>
      </c>
      <c r="L56" s="74">
        <f>+(J56/F56)*100</f>
        <v>97.478685314731848</v>
      </c>
    </row>
    <row r="57" spans="1:14" x14ac:dyDescent="0.2">
      <c r="A57" s="9" t="s">
        <v>52</v>
      </c>
      <c r="B57" s="16" t="s">
        <v>53</v>
      </c>
      <c r="C57" s="80">
        <f>+'PROGRAMA 01'!C57+'PROGRAMA 02 '!C58+'PROGRAMA 03 CON PROYEC.'!C58+'PROGRAMA 04'!C57</f>
        <v>124640552</v>
      </c>
      <c r="D57" s="80">
        <f>+'PROGRAMA 01'!D57+'PROGRAMA 02 '!D58+'PROGRAMA 03 CON PROYEC.'!D58+'PROGRAMA 04'!D57</f>
        <v>-23701159</v>
      </c>
      <c r="E57" s="80">
        <f>+'PROGRAMA 01'!E57+'PROGRAMA 02 '!E58+'PROGRAMA 03 CON PROYEC.'!E58+'PROGRAMA 04'!E57</f>
        <v>0</v>
      </c>
      <c r="F57" s="80">
        <f>+'PROGRAMA 01'!F57+'PROGRAMA 02 '!F58+'PROGRAMA 03 CON PROYEC.'!F58+'PROGRAMA 04'!F57</f>
        <v>100939393</v>
      </c>
      <c r="G57" s="80">
        <f>+'PROGRAMA 01'!G57+'PROGRAMA 02 '!G58+'PROGRAMA 03 CON PROYEC.'!G58+'PROGRAMA 04'!G57</f>
        <v>50136953.239999995</v>
      </c>
      <c r="H57" s="80">
        <f>+'PROGRAMA 01'!H57+'PROGRAMA 02 '!H58+'PROGRAMA 03 CON PROYEC.'!H58+'PROGRAMA 04'!H57</f>
        <v>2268979.6199999996</v>
      </c>
      <c r="I57" s="80">
        <f>+'PROGRAMA 01'!I57+'PROGRAMA 02 '!I58+'PROGRAMA 03 CON PROYEC.'!I58+'PROGRAMA 04'!I57</f>
        <v>0</v>
      </c>
      <c r="J57" s="80">
        <f>+'PROGRAMA 01'!J57+'PROGRAMA 02 '!J58+'PROGRAMA 03 CON PROYEC.'!J58+'PROGRAMA 04'!J57</f>
        <v>52405932.859999999</v>
      </c>
      <c r="K57" s="80">
        <f>+'PROGRAMA 01'!K57+'PROGRAMA 02 '!K58+'PROGRAMA 03 CON PROYEC.'!K58+'PROGRAMA 04'!K57</f>
        <v>48533460.140000001</v>
      </c>
      <c r="L57" s="74">
        <f>+(J57/F57)*100</f>
        <v>51.9182167659756</v>
      </c>
    </row>
    <row r="58" spans="1:14" x14ac:dyDescent="0.2">
      <c r="A58" s="9" t="s">
        <v>54</v>
      </c>
      <c r="B58" s="16" t="s">
        <v>55</v>
      </c>
      <c r="C58" s="80">
        <f>+'PROGRAMA 01'!C58+'PROGRAMA 02 '!C59+'PROGRAMA 03 CON PROYEC.'!C59+'PROGRAMA 04'!C58</f>
        <v>0</v>
      </c>
      <c r="D58" s="80">
        <f>+'PROGRAMA 01'!D58+'PROGRAMA 02 '!D59+'PROGRAMA 03 CON PROYEC.'!D59+'PROGRAMA 04'!D58</f>
        <v>0</v>
      </c>
      <c r="E58" s="80">
        <f>+'PROGRAMA 01'!E58+'PROGRAMA 02 '!E59+'PROGRAMA 03 CON PROYEC.'!E59+'PROGRAMA 04'!E58</f>
        <v>0</v>
      </c>
      <c r="F58" s="80">
        <f>+'PROGRAMA 01'!F58+'PROGRAMA 02 '!F59+'PROGRAMA 03 CON PROYEC.'!F59+'PROGRAMA 04'!F58</f>
        <v>0</v>
      </c>
      <c r="G58" s="80">
        <f>+'PROGRAMA 01'!G58+'PROGRAMA 02 '!G59+'PROGRAMA 03 CON PROYEC.'!G59+'PROGRAMA 04'!G58</f>
        <v>0</v>
      </c>
      <c r="H58" s="80">
        <f>+'PROGRAMA 01'!H58+'PROGRAMA 02 '!H59+'PROGRAMA 03 CON PROYEC.'!H59+'PROGRAMA 04'!H58</f>
        <v>0</v>
      </c>
      <c r="I58" s="80">
        <f>+'PROGRAMA 01'!I58+'PROGRAMA 02 '!I59+'PROGRAMA 03 CON PROYEC.'!I59+'PROGRAMA 04'!I59</f>
        <v>0</v>
      </c>
      <c r="J58" s="80">
        <f>+'PROGRAMA 01'!J58+'PROGRAMA 02 '!J59+'PROGRAMA 03 CON PROYEC.'!J59+'PROGRAMA 04'!J58</f>
        <v>0</v>
      </c>
      <c r="K58" s="80">
        <f>+'PROGRAMA 01'!K58+'PROGRAMA 02 '!K59+'PROGRAMA 03 CON PROYEC.'!K59+'PROGRAMA 04'!K58</f>
        <v>0</v>
      </c>
      <c r="L58" s="74">
        <v>0</v>
      </c>
    </row>
    <row r="59" spans="1:14" x14ac:dyDescent="0.2">
      <c r="A59" s="9" t="s">
        <v>56</v>
      </c>
      <c r="B59" s="16" t="s">
        <v>57</v>
      </c>
      <c r="C59" s="80">
        <f>+'PROGRAMA 01'!C59+'PROGRAMA 02 '!C60+'PROGRAMA 03 CON PROYEC.'!C60+'PROGRAMA 04'!C59</f>
        <v>50210000</v>
      </c>
      <c r="D59" s="80">
        <f>+'PROGRAMA 01'!D59+'PROGRAMA 02 '!D60+'PROGRAMA 03 CON PROYEC.'!D60+'PROGRAMA 04'!D59</f>
        <v>0</v>
      </c>
      <c r="E59" s="80">
        <f>+'PROGRAMA 01'!E59+'PROGRAMA 02 '!E60+'PROGRAMA 03 CON PROYEC.'!E60+'PROGRAMA 04'!E59</f>
        <v>0</v>
      </c>
      <c r="F59" s="80">
        <f>+'PROGRAMA 01'!F59+'PROGRAMA 02 '!F60+'PROGRAMA 03 CON PROYEC.'!F60+'PROGRAMA 04'!F59</f>
        <v>50210000</v>
      </c>
      <c r="G59" s="80">
        <f>+'PROGRAMA 01'!G59+'PROGRAMA 02 '!G60+'PROGRAMA 03 CON PROYEC.'!G60+'PROGRAMA 04'!G59</f>
        <v>49026336.950000003</v>
      </c>
      <c r="H59" s="80">
        <f>+'PROGRAMA 01'!H59+'PROGRAMA 02 '!H60+'PROGRAMA 03 CON PROYEC.'!H60+'PROGRAMA 04'!H59</f>
        <v>0</v>
      </c>
      <c r="I59" s="80">
        <f>+'PROGRAMA 01'!I59+'PROGRAMA 02 '!I60+'PROGRAMA 03 CON PROYEC.'!I60+'PROGRAMA 04'!I59</f>
        <v>0</v>
      </c>
      <c r="J59" s="80">
        <f>+'PROGRAMA 01'!J59+'PROGRAMA 02 '!J60+'PROGRAMA 03 CON PROYEC.'!J60+'PROGRAMA 04'!J59</f>
        <v>49026336.950000003</v>
      </c>
      <c r="K59" s="80">
        <f>+'PROGRAMA 01'!K59+'PROGRAMA 02 '!K60+'PROGRAMA 03 CON PROYEC.'!K60+'PROGRAMA 04'!K59</f>
        <v>1183663.049999997</v>
      </c>
      <c r="L59" s="74">
        <v>0</v>
      </c>
    </row>
    <row r="60" spans="1:14" ht="8.25" hidden="1" customHeight="1" outlineLevel="1" x14ac:dyDescent="0.2">
      <c r="A60" s="9"/>
      <c r="B60" s="16"/>
      <c r="C60" s="78"/>
      <c r="D60" s="78"/>
      <c r="E60" s="78"/>
      <c r="F60" s="78"/>
      <c r="G60" s="78"/>
      <c r="H60" s="78"/>
      <c r="I60" s="80"/>
      <c r="J60" s="78"/>
      <c r="K60" s="78"/>
    </row>
    <row r="61" spans="1:14" hidden="1" outlineLevel="1" x14ac:dyDescent="0.2">
      <c r="A61" s="8" t="s">
        <v>58</v>
      </c>
      <c r="B61" s="18" t="s">
        <v>59</v>
      </c>
      <c r="C61" s="81">
        <f t="shared" ref="C61:K61" si="10">+C63+C64+C65+C66+C67</f>
        <v>185024110</v>
      </c>
      <c r="D61" s="81">
        <f t="shared" si="10"/>
        <v>22368500</v>
      </c>
      <c r="E61" s="81">
        <f t="shared" si="10"/>
        <v>0</v>
      </c>
      <c r="F61" s="81">
        <f t="shared" si="10"/>
        <v>207392610</v>
      </c>
      <c r="G61" s="81">
        <f t="shared" si="10"/>
        <v>98719796.820000008</v>
      </c>
      <c r="H61" s="81">
        <f t="shared" si="10"/>
        <v>48784308.020000003</v>
      </c>
      <c r="I61" s="81">
        <f t="shared" si="10"/>
        <v>0</v>
      </c>
      <c r="J61" s="81">
        <f t="shared" si="10"/>
        <v>147504104.84</v>
      </c>
      <c r="K61" s="81">
        <f t="shared" si="10"/>
        <v>59888505.159999996</v>
      </c>
      <c r="L61" s="95">
        <f>+(J61/F61)*100</f>
        <v>71.123124801795015</v>
      </c>
    </row>
    <row r="62" spans="1:14" ht="8.25" hidden="1" customHeight="1" outlineLevel="1" x14ac:dyDescent="0.2">
      <c r="A62" s="9"/>
      <c r="B62" s="16"/>
      <c r="C62" s="78"/>
      <c r="D62" s="78"/>
      <c r="E62" s="78"/>
      <c r="F62" s="78"/>
      <c r="G62" s="78"/>
      <c r="H62" s="78"/>
      <c r="I62" s="80" t="s">
        <v>3</v>
      </c>
      <c r="J62" s="78"/>
      <c r="K62" s="78"/>
    </row>
    <row r="63" spans="1:14" collapsed="1" x14ac:dyDescent="0.2">
      <c r="A63" s="9" t="s">
        <v>60</v>
      </c>
      <c r="B63" s="16" t="s">
        <v>61</v>
      </c>
      <c r="C63" s="80">
        <f>+'PROGRAMA 01'!C63+'PROGRAMA 02 '!C64+'PROGRAMA 03 CON PROYEC.'!C64+'PROGRAMA 04'!C63</f>
        <v>19342200</v>
      </c>
      <c r="D63" s="80">
        <f>+'PROGRAMA 01'!D63+'PROGRAMA 02 '!D64+'PROGRAMA 03 CON PROYEC.'!D64+'PROGRAMA 04'!D63</f>
        <v>873700</v>
      </c>
      <c r="E63" s="80">
        <f>+'PROGRAMA 01'!E63+'PROGRAMA 02 '!E64+'PROGRAMA 03 CON PROYEC.'!E64+'PROGRAMA 04'!E63</f>
        <v>0</v>
      </c>
      <c r="F63" s="80">
        <f>+'PROGRAMA 01'!F63+'PROGRAMA 02 '!F64+'PROGRAMA 03 CON PROYEC.'!F64+'PROGRAMA 04'!F63</f>
        <v>20215900</v>
      </c>
      <c r="G63" s="80">
        <f>+'PROGRAMA 01'!G63+'PROGRAMA 02 '!G64+'PROGRAMA 03 CON PROYEC.'!G64+'PROGRAMA 04'!G63</f>
        <v>5010001</v>
      </c>
      <c r="H63" s="80">
        <f>+'PROGRAMA 01'!H63+'PROGRAMA 02 '!H64+'PROGRAMA 03 CON PROYEC.'!H64+'PROGRAMA 04'!H63</f>
        <v>1299356</v>
      </c>
      <c r="I63" s="80">
        <f>+'PROGRAMA 01'!I63+'PROGRAMA 02 '!I64+'PROGRAMA 03 CON PROYEC.'!I64+'PROGRAMA 04'!I63</f>
        <v>0</v>
      </c>
      <c r="J63" s="80">
        <f>+'PROGRAMA 01'!J63+'PROGRAMA 02 '!J64+'PROGRAMA 03 CON PROYEC.'!J64+'PROGRAMA 04'!J63</f>
        <v>6309357</v>
      </c>
      <c r="K63" s="80">
        <f>+'PROGRAMA 01'!K63+'PROGRAMA 02 '!K64+'PROGRAMA 03 CON PROYEC.'!K64+'PROGRAMA 04'!K63</f>
        <v>13906543</v>
      </c>
      <c r="L63" s="74">
        <f>+(J63/F63)*100</f>
        <v>31.209874405789499</v>
      </c>
    </row>
    <row r="64" spans="1:14" x14ac:dyDescent="0.2">
      <c r="A64" s="9" t="s">
        <v>62</v>
      </c>
      <c r="B64" s="20" t="s">
        <v>63</v>
      </c>
      <c r="C64" s="80">
        <f>+'PROGRAMA 01'!C64+'PROGRAMA 02 '!C65+'PROGRAMA 03 CON PROYEC.'!C65+'PROGRAMA 04'!C64</f>
        <v>47290400</v>
      </c>
      <c r="D64" s="80">
        <f>+'PROGRAMA 01'!D64+'PROGRAMA 02 '!D65+'PROGRAMA 03 CON PROYEC.'!D65+'PROGRAMA 04'!D64</f>
        <v>2274800</v>
      </c>
      <c r="E64" s="80">
        <f>+'PROGRAMA 01'!E64+'PROGRAMA 02 '!E65+'PROGRAMA 03 CON PROYEC.'!E65+'PROGRAMA 04'!E64</f>
        <v>0</v>
      </c>
      <c r="F64" s="80">
        <f>+'PROGRAMA 01'!F64+'PROGRAMA 02 '!F65+'PROGRAMA 03 CON PROYEC.'!F65+'PROGRAMA 04'!F64</f>
        <v>49565200</v>
      </c>
      <c r="G64" s="80">
        <f>+'PROGRAMA 01'!G64+'PROGRAMA 02 '!G65+'PROGRAMA 03 CON PROYEC.'!G65+'PROGRAMA 04'!G64</f>
        <v>24006725</v>
      </c>
      <c r="H64" s="80">
        <f>+'PROGRAMA 01'!H64+'PROGRAMA 02 '!H65+'PROGRAMA 03 CON PROYEC.'!H65+'PROGRAMA 04'!H64</f>
        <v>7408089.9999999991</v>
      </c>
      <c r="I64" s="80">
        <f>+'PROGRAMA 01'!I64+'PROGRAMA 02 '!I65+'PROGRAMA 03 CON PROYEC.'!I65+'PROGRAMA 04'!I64</f>
        <v>0</v>
      </c>
      <c r="J64" s="80">
        <f>+'PROGRAMA 01'!J64+'PROGRAMA 02 '!J65+'PROGRAMA 03 CON PROYEC.'!J65+'PROGRAMA 04'!J64</f>
        <v>31414815</v>
      </c>
      <c r="K64" s="80">
        <f>+'PROGRAMA 01'!K64+'PROGRAMA 02 '!K65+'PROGRAMA 03 CON PROYEC.'!K65+'PROGRAMA 04'!K64</f>
        <v>18150385</v>
      </c>
      <c r="L64" s="74">
        <f>+(J64/F64)*100</f>
        <v>63.380789344136609</v>
      </c>
    </row>
    <row r="65" spans="1:12" x14ac:dyDescent="0.2">
      <c r="A65" s="9" t="s">
        <v>64</v>
      </c>
      <c r="B65" s="16" t="s">
        <v>65</v>
      </c>
      <c r="C65" s="80">
        <f>+'PROGRAMA 01'!C65+'PROGRAMA 02 '!C66+'PROGRAMA 03 CON PROYEC.'!C66+'PROGRAMA 04'!C65</f>
        <v>4390000</v>
      </c>
      <c r="D65" s="80">
        <f>+'PROGRAMA 01'!D65+'PROGRAMA 02 '!D66+'PROGRAMA 03 CON PROYEC.'!D66+'PROGRAMA 04'!D65</f>
        <v>500000</v>
      </c>
      <c r="E65" s="80">
        <f>+'PROGRAMA 01'!E65+'PROGRAMA 02 '!E66+'PROGRAMA 03 CON PROYEC.'!E66+'PROGRAMA 04'!E65</f>
        <v>0</v>
      </c>
      <c r="F65" s="80">
        <f>+'PROGRAMA 01'!F65+'PROGRAMA 02 '!F66+'PROGRAMA 03 CON PROYEC.'!F66+'PROGRAMA 04'!F65</f>
        <v>4890000</v>
      </c>
      <c r="G65" s="80">
        <f>+'PROGRAMA 01'!G65+'PROGRAMA 02 '!G66+'PROGRAMA 03 CON PROYEC.'!G66+'PROGRAMA 04'!G65</f>
        <v>2576126.4900000002</v>
      </c>
      <c r="H65" s="80">
        <f>+'PROGRAMA 01'!H65+'PROGRAMA 02 '!H66+'PROGRAMA 03 CON PROYEC.'!H66+'PROGRAMA 04'!H65</f>
        <v>901231.5</v>
      </c>
      <c r="I65" s="80">
        <f>+'PROGRAMA 01'!I65+'PROGRAMA 02 '!I66+'PROGRAMA 03 CON PROYEC.'!I66+'PROGRAMA 04'!I65</f>
        <v>0</v>
      </c>
      <c r="J65" s="80">
        <f>+'PROGRAMA 01'!J65+'PROGRAMA 02 '!J66+'PROGRAMA 03 CON PROYEC.'!J66+'PROGRAMA 04'!J65</f>
        <v>3477357.99</v>
      </c>
      <c r="K65" s="80">
        <f>+'PROGRAMA 01'!K65+'PROGRAMA 02 '!K66+'PROGRAMA 03 CON PROYEC.'!K66+'PROGRAMA 04'!K65</f>
        <v>1412642.0099999998</v>
      </c>
      <c r="L65" s="74">
        <f>+(J65/F65)*100</f>
        <v>71.111615337423316</v>
      </c>
    </row>
    <row r="66" spans="1:12" x14ac:dyDescent="0.2">
      <c r="A66" s="9" t="s">
        <v>66</v>
      </c>
      <c r="B66" s="16" t="s">
        <v>303</v>
      </c>
      <c r="C66" s="80">
        <f>+'PROGRAMA 01'!C66+'PROGRAMA 02 '!C67+'PROGRAMA 03 CON PROYEC.'!C67+'PROGRAMA 04'!C66</f>
        <v>113801510</v>
      </c>
      <c r="D66" s="80">
        <f>+'PROGRAMA 01'!D66+'PROGRAMA 02 '!D67+'PROGRAMA 03 CON PROYEC.'!D67+'PROGRAMA 04'!D66</f>
        <v>18500000</v>
      </c>
      <c r="E66" s="80">
        <f>+'PROGRAMA 01'!E66+'PROGRAMA 02 '!E67+'PROGRAMA 03 CON PROYEC.'!E67+'PROGRAMA 04'!E66</f>
        <v>0</v>
      </c>
      <c r="F66" s="80">
        <f>+'PROGRAMA 01'!F66+'PROGRAMA 02 '!F67+'PROGRAMA 03 CON PROYEC.'!F67+'PROGRAMA 04'!F66</f>
        <v>132301510</v>
      </c>
      <c r="G66" s="80">
        <f>+'PROGRAMA 01'!G66+'PROGRAMA 02 '!G67+'PROGRAMA 03 CON PROYEC.'!G67+'PROGRAMA 04'!G66</f>
        <v>67034397.330000006</v>
      </c>
      <c r="H66" s="80">
        <f>+'PROGRAMA 01'!H66+'PROGRAMA 02 '!H67+'PROGRAMA 03 CON PROYEC.'!H67+'PROGRAMA 04'!H66</f>
        <v>39051330.520000003</v>
      </c>
      <c r="I66" s="80">
        <f>+'PROGRAMA 01'!I66+'PROGRAMA 02 '!I67+'PROGRAMA 03 CON PROYEC.'!I67+'PROGRAMA 04'!I66</f>
        <v>0</v>
      </c>
      <c r="J66" s="80">
        <f>+'PROGRAMA 01'!J66+'PROGRAMA 02 '!J67+'PROGRAMA 03 CON PROYEC.'!J67+'PROGRAMA 04'!J66</f>
        <v>106085727.85000001</v>
      </c>
      <c r="K66" s="80">
        <f>+'PROGRAMA 01'!K66+'PROGRAMA 02 '!K67+'PROGRAMA 03 CON PROYEC.'!K67+'PROGRAMA 04'!K66</f>
        <v>26215782.149999995</v>
      </c>
      <c r="L66" s="74">
        <f>+(J66/F66)*100</f>
        <v>80.184820150578787</v>
      </c>
    </row>
    <row r="67" spans="1:12" x14ac:dyDescent="0.2">
      <c r="A67" s="9" t="s">
        <v>67</v>
      </c>
      <c r="B67" s="16" t="s">
        <v>68</v>
      </c>
      <c r="C67" s="80">
        <f>+'PROGRAMA 01'!C67+'PROGRAMA 02 '!C68+'PROGRAMA 03 CON PROYEC.'!C68+'PROGRAMA 04'!C67</f>
        <v>200000</v>
      </c>
      <c r="D67" s="80">
        <f>+'PROGRAMA 01'!D67+'PROGRAMA 02 '!D68+'PROGRAMA 03 CON PROYEC.'!D68+'PROGRAMA 04'!D67</f>
        <v>220000</v>
      </c>
      <c r="E67" s="80">
        <f>+'PROGRAMA 01'!E67+'PROGRAMA 02 '!E68+'PROGRAMA 03 CON PROYEC.'!E68+'PROGRAMA 04'!E67</f>
        <v>0</v>
      </c>
      <c r="F67" s="80">
        <f>+'PROGRAMA 01'!F67+'PROGRAMA 02 '!F68+'PROGRAMA 03 CON PROYEC.'!F68+'PROGRAMA 04'!F67</f>
        <v>420000</v>
      </c>
      <c r="G67" s="80">
        <f>+'PROGRAMA 01'!G67+'PROGRAMA 02 '!G68+'PROGRAMA 03 CON PROYEC.'!G68+'PROGRAMA 04'!G67</f>
        <v>92547</v>
      </c>
      <c r="H67" s="80">
        <f>+'PROGRAMA 01'!H67+'PROGRAMA 02 '!H68+'PROGRAMA 03 CON PROYEC.'!H68+'PROGRAMA 04'!H67</f>
        <v>124300</v>
      </c>
      <c r="I67" s="80">
        <f>+'PROGRAMA 01'!I67+'PROGRAMA 02 '!I68+'PROGRAMA 03 CON PROYEC.'!I68+'PROGRAMA 04'!I67</f>
        <v>0</v>
      </c>
      <c r="J67" s="80">
        <f>+'PROGRAMA 01'!J67+'PROGRAMA 02 '!J68+'PROGRAMA 03 CON PROYEC.'!J68+'PROGRAMA 04'!J67</f>
        <v>216847</v>
      </c>
      <c r="K67" s="80">
        <f>+'PROGRAMA 01'!K67+'PROGRAMA 02 '!K68+'PROGRAMA 03 CON PROYEC.'!K68+'PROGRAMA 04'!K67</f>
        <v>203153</v>
      </c>
      <c r="L67" s="74">
        <f>+(J67/F67)*100</f>
        <v>51.630238095238091</v>
      </c>
    </row>
    <row r="68" spans="1:12" ht="8.25" hidden="1" customHeight="1" outlineLevel="1" x14ac:dyDescent="0.2">
      <c r="A68" s="9"/>
      <c r="B68" s="16"/>
      <c r="C68" s="78"/>
      <c r="D68" s="78"/>
      <c r="E68" s="78"/>
      <c r="F68" s="78"/>
      <c r="G68" s="78"/>
      <c r="H68" s="78"/>
      <c r="I68" s="78"/>
      <c r="J68" s="78"/>
      <c r="K68" s="78"/>
    </row>
    <row r="69" spans="1:12" hidden="1" outlineLevel="1" x14ac:dyDescent="0.2">
      <c r="A69" s="8" t="s">
        <v>69</v>
      </c>
      <c r="B69" s="18" t="s">
        <v>70</v>
      </c>
      <c r="C69" s="81">
        <f t="shared" ref="C69:K69" si="11">+C71+C72+C73+C74+C75+C76+C77</f>
        <v>26835000</v>
      </c>
      <c r="D69" s="81">
        <f t="shared" si="11"/>
        <v>12880816</v>
      </c>
      <c r="E69" s="81">
        <f t="shared" si="11"/>
        <v>0</v>
      </c>
      <c r="F69" s="81">
        <f t="shared" si="11"/>
        <v>39715816</v>
      </c>
      <c r="G69" s="81">
        <f t="shared" si="11"/>
        <v>21326977.789999999</v>
      </c>
      <c r="H69" s="81">
        <f t="shared" si="11"/>
        <v>-1466186.89</v>
      </c>
      <c r="I69" s="81">
        <f t="shared" si="11"/>
        <v>0</v>
      </c>
      <c r="J69" s="81">
        <f t="shared" si="11"/>
        <v>19860790.899999999</v>
      </c>
      <c r="K69" s="81">
        <f t="shared" si="11"/>
        <v>19855025.100000005</v>
      </c>
      <c r="L69" s="95">
        <f>+(J69/F69)*100</f>
        <v>50.007258821019818</v>
      </c>
    </row>
    <row r="70" spans="1:12" ht="8.25" hidden="1" customHeight="1" outlineLevel="1" x14ac:dyDescent="0.2">
      <c r="A70" s="9"/>
      <c r="B70" s="16"/>
      <c r="C70" s="78"/>
      <c r="D70" s="78"/>
      <c r="E70" s="78"/>
      <c r="F70" s="78"/>
      <c r="G70" s="78"/>
      <c r="H70" s="78"/>
      <c r="I70" s="78"/>
      <c r="J70" s="78"/>
      <c r="K70" s="78"/>
    </row>
    <row r="71" spans="1:12" collapsed="1" x14ac:dyDescent="0.2">
      <c r="A71" s="9" t="s">
        <v>71</v>
      </c>
      <c r="B71" s="16" t="s">
        <v>304</v>
      </c>
      <c r="C71" s="80">
        <f>+'PROGRAMA 01'!C71+'PROGRAMA 02 '!C72+'PROGRAMA 03 CON PROYEC.'!C72+'PROGRAMA 04'!C71</f>
        <v>2300000</v>
      </c>
      <c r="D71" s="80">
        <f>+'PROGRAMA 01'!D71+'PROGRAMA 02 '!D72+'PROGRAMA 03 CON PROYEC.'!D72+'PROGRAMA 04'!D71</f>
        <v>1500000</v>
      </c>
      <c r="E71" s="80">
        <f>+'PROGRAMA 01'!E71+'PROGRAMA 02 '!E72+'PROGRAMA 03 CON PROYEC.'!E72+'PROGRAMA 04'!E71</f>
        <v>0</v>
      </c>
      <c r="F71" s="80">
        <f>+'PROGRAMA 01'!F71+'PROGRAMA 02 '!F72+'PROGRAMA 03 CON PROYEC.'!F72+'PROGRAMA 04'!F71</f>
        <v>3800000</v>
      </c>
      <c r="G71" s="80">
        <f>+'PROGRAMA 01'!G71+'PROGRAMA 02 '!G72+'PROGRAMA 03 CON PROYEC.'!G72+'PROGRAMA 04'!G71</f>
        <v>771366.7</v>
      </c>
      <c r="H71" s="80">
        <f>+'PROGRAMA 01'!H71+'PROGRAMA 02 '!H72+'PROGRAMA 03 CON PROYEC.'!H72+'PROGRAMA 04'!H71</f>
        <v>151465.20000000001</v>
      </c>
      <c r="I71" s="80">
        <f>+'PROGRAMA 01'!I71+'PROGRAMA 02 '!I72+'PROGRAMA 03 CON PROYEC.'!I72+'PROGRAMA 04'!I71</f>
        <v>0</v>
      </c>
      <c r="J71" s="80">
        <f>+'PROGRAMA 01'!J71+'PROGRAMA 02 '!J72+'PROGRAMA 03 CON PROYEC.'!J72+'PROGRAMA 04'!J71</f>
        <v>922831.89999999991</v>
      </c>
      <c r="K71" s="80">
        <f>+'PROGRAMA 01'!K71+'PROGRAMA 02 '!K72+'PROGRAMA 03 CON PROYEC.'!K72+'PROGRAMA 04'!K71</f>
        <v>2877168.1</v>
      </c>
      <c r="L71" s="74">
        <f t="shared" ref="L71:L77" si="12">+(J71/F71)*100</f>
        <v>24.285049999999998</v>
      </c>
    </row>
    <row r="72" spans="1:12" x14ac:dyDescent="0.2">
      <c r="A72" s="9" t="s">
        <v>72</v>
      </c>
      <c r="B72" s="16" t="s">
        <v>305</v>
      </c>
      <c r="C72" s="80">
        <f>+'PROGRAMA 01'!C72+'PROGRAMA 02 '!C73+'PROGRAMA 03 CON PROYEC.'!C73+'PROGRAMA 04'!C72</f>
        <v>0</v>
      </c>
      <c r="D72" s="80">
        <f>+'PROGRAMA 01'!D72+'PROGRAMA 02 '!D73+'PROGRAMA 03 CON PROYEC.'!D73+'PROGRAMA 04'!D72</f>
        <v>9540000</v>
      </c>
      <c r="E72" s="80">
        <f>+'PROGRAMA 01'!E72+'PROGRAMA 02 '!E73+'PROGRAMA 03 CON PROYEC.'!E73+'PROGRAMA 04'!E72</f>
        <v>0</v>
      </c>
      <c r="F72" s="80">
        <f>+'PROGRAMA 01'!F72+'PROGRAMA 02 '!F73+'PROGRAMA 03 CON PROYEC.'!F73+'PROGRAMA 04'!F72</f>
        <v>9540000</v>
      </c>
      <c r="G72" s="80">
        <f>+'PROGRAMA 01'!G72+'PROGRAMA 02 '!G73+'PROGRAMA 03 CON PROYEC.'!G73+'PROGRAMA 04'!G72</f>
        <v>8593016.0199999996</v>
      </c>
      <c r="H72" s="80">
        <f>+'PROGRAMA 01'!H72+'PROGRAMA 02 '!H73+'PROGRAMA 03 CON PROYEC.'!H73+'PROGRAMA 04'!H72</f>
        <v>-5297415.2</v>
      </c>
      <c r="I72" s="80">
        <f>+'PROGRAMA 01'!I72+'PROGRAMA 02 '!I73+'PROGRAMA 03 CON PROYEC.'!I73+'PROGRAMA 04'!I72</f>
        <v>0</v>
      </c>
      <c r="J72" s="80">
        <f>+'PROGRAMA 01'!J72+'PROGRAMA 02 '!J73+'PROGRAMA 03 CON PROYEC.'!J73+'PROGRAMA 04'!J72</f>
        <v>3295600.8199999994</v>
      </c>
      <c r="K72" s="80">
        <f>+'PROGRAMA 01'!K72+'PROGRAMA 02 '!K73+'PROGRAMA 03 CON PROYEC.'!K73+'PROGRAMA 04'!K72</f>
        <v>6244399.1800000006</v>
      </c>
      <c r="L72" s="74">
        <f t="shared" si="12"/>
        <v>34.545081970649889</v>
      </c>
    </row>
    <row r="73" spans="1:12" x14ac:dyDescent="0.2">
      <c r="A73" s="9" t="s">
        <v>73</v>
      </c>
      <c r="B73" s="16" t="s">
        <v>306</v>
      </c>
      <c r="C73" s="80">
        <f>+'PROGRAMA 01'!C73+'PROGRAMA 02 '!C74+'PROGRAMA 03 CON PROYEC.'!C74+'PROGRAMA 04'!C73</f>
        <v>11280000</v>
      </c>
      <c r="D73" s="80">
        <f>+'PROGRAMA 01'!D73+'PROGRAMA 02 '!D74+'PROGRAMA 03 CON PROYEC.'!D74+'PROGRAMA 04'!D73</f>
        <v>1210816</v>
      </c>
      <c r="E73" s="80">
        <f>+'PROGRAMA 01'!E73+'PROGRAMA 02 '!E74+'PROGRAMA 03 CON PROYEC.'!E74+'PROGRAMA 04'!E73</f>
        <v>0</v>
      </c>
      <c r="F73" s="80">
        <f>+'PROGRAMA 01'!F73+'PROGRAMA 02 '!F74+'PROGRAMA 03 CON PROYEC.'!F74+'PROGRAMA 04'!F73</f>
        <v>12490816</v>
      </c>
      <c r="G73" s="80">
        <f>+'PROGRAMA 01'!G73+'PROGRAMA 02 '!G74+'PROGRAMA 03 CON PROYEC.'!G74+'PROGRAMA 04'!G73</f>
        <v>2728365.45</v>
      </c>
      <c r="H73" s="80">
        <f>+'PROGRAMA 01'!H73+'PROGRAMA 02 '!H74+'PROGRAMA 03 CON PROYEC.'!H74+'PROGRAMA 04'!H73</f>
        <v>279221.88</v>
      </c>
      <c r="I73" s="80">
        <f>+'PROGRAMA 01'!I73+'PROGRAMA 02 '!I74+'PROGRAMA 03 CON PROYEC.'!I74+'PROGRAMA 04'!I73</f>
        <v>0</v>
      </c>
      <c r="J73" s="80">
        <f>+'PROGRAMA 01'!J73+'PROGRAMA 02 '!J74+'PROGRAMA 03 CON PROYEC.'!J74+'PROGRAMA 04'!J73</f>
        <v>3007587.33</v>
      </c>
      <c r="K73" s="80">
        <f>+'PROGRAMA 01'!K73+'PROGRAMA 02 '!K74+'PROGRAMA 03 CON PROYEC.'!K74+'PROGRAMA 04'!K73</f>
        <v>9483228.6699999999</v>
      </c>
      <c r="L73" s="74">
        <f t="shared" si="12"/>
        <v>24.078389514343979</v>
      </c>
    </row>
    <row r="74" spans="1:12" x14ac:dyDescent="0.2">
      <c r="A74" s="9" t="s">
        <v>74</v>
      </c>
      <c r="B74" s="16" t="s">
        <v>307</v>
      </c>
      <c r="C74" s="80">
        <f>+'PROGRAMA 01'!C74+'PROGRAMA 02 '!C75+'PROGRAMA 03 CON PROYEC.'!C75+'PROGRAMA 04'!C74</f>
        <v>835000</v>
      </c>
      <c r="D74" s="80">
        <f>+'PROGRAMA 01'!D74+'PROGRAMA 02 '!D75+'PROGRAMA 03 CON PROYEC.'!D75+'PROGRAMA 04'!D74</f>
        <v>170000</v>
      </c>
      <c r="E74" s="80">
        <f>+'PROGRAMA 01'!E74+'PROGRAMA 02 '!E75+'PROGRAMA 03 CON PROYEC.'!E75+'PROGRAMA 04'!E74</f>
        <v>0</v>
      </c>
      <c r="F74" s="80">
        <f>+'PROGRAMA 01'!F74+'PROGRAMA 02 '!F75+'PROGRAMA 03 CON PROYEC.'!F75+'PROGRAMA 04'!F74</f>
        <v>1005000</v>
      </c>
      <c r="G74" s="80">
        <f>+'PROGRAMA 01'!G74+'PROGRAMA 02 '!G75+'PROGRAMA 03 CON PROYEC.'!G75+'PROGRAMA 04'!G74</f>
        <v>8885</v>
      </c>
      <c r="H74" s="80">
        <f>+'PROGRAMA 01'!H74+'PROGRAMA 02 '!H75+'PROGRAMA 03 CON PROYEC.'!H75+'PROGRAMA 04'!H74</f>
        <v>791000</v>
      </c>
      <c r="I74" s="80">
        <f>+'PROGRAMA 01'!I74+'PROGRAMA 02 '!I75+'PROGRAMA 03 CON PROYEC.'!I75+'PROGRAMA 04'!I74</f>
        <v>0</v>
      </c>
      <c r="J74" s="80">
        <f>+'PROGRAMA 01'!J74+'PROGRAMA 02 '!J75+'PROGRAMA 03 CON PROYEC.'!J75+'PROGRAMA 04'!J74</f>
        <v>799885</v>
      </c>
      <c r="K74" s="80">
        <f>+'PROGRAMA 01'!K74+'PROGRAMA 02 '!K75+'PROGRAMA 03 CON PROYEC.'!K75+'PROGRAMA 04'!K74</f>
        <v>205115</v>
      </c>
      <c r="L74" s="74">
        <f t="shared" si="12"/>
        <v>79.590547263681586</v>
      </c>
    </row>
    <row r="75" spans="1:12" hidden="1" x14ac:dyDescent="0.2">
      <c r="A75" s="9" t="s">
        <v>75</v>
      </c>
      <c r="B75" s="16" t="s">
        <v>76</v>
      </c>
      <c r="C75" s="80">
        <f>+'PROGRAMA 01'!C75+'PROGRAMA 02 '!C76+'PROGRAMA 03 CON PROYEC.'!C76+'PROGRAMA 04'!C75</f>
        <v>0</v>
      </c>
      <c r="D75" s="80">
        <f>+'PROGRAMA 01'!D75+'PROGRAMA 02 '!D76+'PROGRAMA 03 CON PROYEC.'!D76+'PROGRAMA 04'!D75</f>
        <v>0</v>
      </c>
      <c r="E75" s="80">
        <f>+'PROGRAMA 01'!E75+'PROGRAMA 02 '!E76+'PROGRAMA 03 CON PROYEC.'!E76+'PROGRAMA 04'!E75</f>
        <v>0</v>
      </c>
      <c r="F75" s="80">
        <f>+'PROGRAMA 01'!F75+'PROGRAMA 02 '!F76+'PROGRAMA 03 CON PROYEC.'!F76+'PROGRAMA 04'!F75</f>
        <v>0</v>
      </c>
      <c r="G75" s="80">
        <f>+'PROGRAMA 01'!G75+'PROGRAMA 02 '!G76+'PROGRAMA 03 CON PROYEC.'!G76+'PROGRAMA 04'!G75</f>
        <v>0</v>
      </c>
      <c r="H75" s="80">
        <f>+'PROGRAMA 01'!H75+'PROGRAMA 02 '!H76+'PROGRAMA 03 CON PROYEC.'!H76+'PROGRAMA 04'!H75</f>
        <v>0</v>
      </c>
      <c r="I75" s="80">
        <f>+'PROGRAMA 01'!I75+'PROGRAMA 02 '!I76+'PROGRAMA 03 CON PROYEC.'!I76+'PROGRAMA 04'!I75</f>
        <v>0</v>
      </c>
      <c r="J75" s="80">
        <f>+'PROGRAMA 01'!J75+'PROGRAMA 02 '!J76+'PROGRAMA 03 CON PROYEC.'!J76+'PROGRAMA 04'!J75</f>
        <v>0</v>
      </c>
      <c r="K75" s="80">
        <f>+'PROGRAMA 01'!K75+'PROGRAMA 02 '!K76+'PROGRAMA 03 CON PROYEC.'!K76+'PROGRAMA 04'!K75</f>
        <v>0</v>
      </c>
      <c r="L75" s="74" t="e">
        <f t="shared" si="12"/>
        <v>#DIV/0!</v>
      </c>
    </row>
    <row r="76" spans="1:12" x14ac:dyDescent="0.2">
      <c r="A76" s="9" t="s">
        <v>77</v>
      </c>
      <c r="B76" s="16" t="s">
        <v>308</v>
      </c>
      <c r="C76" s="80">
        <f>+'PROGRAMA 01'!C76+'PROGRAMA 02 '!C77+'PROGRAMA 03 CON PROYEC.'!C77+'PROGRAMA 04'!C76</f>
        <v>8360000</v>
      </c>
      <c r="D76" s="80">
        <f>+'PROGRAMA 01'!D76+'PROGRAMA 02 '!D77+'PROGRAMA 03 CON PROYEC.'!D77+'PROGRAMA 04'!D76</f>
        <v>0</v>
      </c>
      <c r="E76" s="80">
        <f>+'PROGRAMA 01'!E76+'PROGRAMA 02 '!E77+'PROGRAMA 03 CON PROYEC.'!E77+'PROGRAMA 04'!E76</f>
        <v>0</v>
      </c>
      <c r="F76" s="80">
        <f>+'PROGRAMA 01'!F76+'PROGRAMA 02 '!F77+'PROGRAMA 03 CON PROYEC.'!F77+'PROGRAMA 04'!F76</f>
        <v>8360000</v>
      </c>
      <c r="G76" s="80">
        <f>+'PROGRAMA 01'!G76+'PROGRAMA 02 '!G77+'PROGRAMA 03 CON PROYEC.'!G77+'PROGRAMA 04'!G76</f>
        <v>6220313.5</v>
      </c>
      <c r="H76" s="80">
        <f>+'PROGRAMA 01'!H76+'PROGRAMA 02 '!H77+'PROGRAMA 03 CON PROYEC.'!H77+'PROGRAMA 04'!H76</f>
        <v>2005797.7200000002</v>
      </c>
      <c r="I76" s="80">
        <f>+'PROGRAMA 01'!I76+'PROGRAMA 02 '!I77+'PROGRAMA 03 CON PROYEC.'!I77+'PROGRAMA 04'!I76</f>
        <v>0</v>
      </c>
      <c r="J76" s="80">
        <f>+'PROGRAMA 01'!J76+'PROGRAMA 02 '!J77+'PROGRAMA 03 CON PROYEC.'!J77+'PROGRAMA 04'!J76</f>
        <v>8226111.2200000007</v>
      </c>
      <c r="K76" s="80">
        <f>+'PROGRAMA 01'!K76+'PROGRAMA 02 '!K77+'PROGRAMA 03 CON PROYEC.'!K77+'PROGRAMA 04'!K76</f>
        <v>133888.77999999933</v>
      </c>
      <c r="L76" s="74">
        <f t="shared" si="12"/>
        <v>98.398459569377991</v>
      </c>
    </row>
    <row r="77" spans="1:12" x14ac:dyDescent="0.2">
      <c r="A77" s="9" t="s">
        <v>237</v>
      </c>
      <c r="B77" s="16" t="s">
        <v>309</v>
      </c>
      <c r="C77" s="80">
        <f>+'PROGRAMA 01'!C77+'PROGRAMA 02 '!C78+'PROGRAMA 03 CON PROYEC.'!C78+'PROGRAMA 04'!C77</f>
        <v>4060000</v>
      </c>
      <c r="D77" s="80">
        <f>+'PROGRAMA 01'!D77+'PROGRAMA 02 '!D78+'PROGRAMA 03 CON PROYEC.'!D78+'PROGRAMA 04'!D77</f>
        <v>460000</v>
      </c>
      <c r="E77" s="80">
        <f>+'PROGRAMA 01'!E77+'PROGRAMA 02 '!E78+'PROGRAMA 03 CON PROYEC.'!E78+'PROGRAMA 04'!E77</f>
        <v>0</v>
      </c>
      <c r="F77" s="80">
        <f>+'PROGRAMA 01'!F77+'PROGRAMA 02 '!F78+'PROGRAMA 03 CON PROYEC.'!F78+'PROGRAMA 04'!F77</f>
        <v>4520000</v>
      </c>
      <c r="G77" s="80">
        <f>+'PROGRAMA 01'!G77+'PROGRAMA 02 '!G78+'PROGRAMA 03 CON PROYEC.'!G78+'PROGRAMA 04'!G77</f>
        <v>3005031.12</v>
      </c>
      <c r="H77" s="80">
        <f>+'PROGRAMA 01'!H77+'PROGRAMA 02 '!H78+'PROGRAMA 03 CON PROYEC.'!H78+'PROGRAMA 04'!H77</f>
        <v>603743.51</v>
      </c>
      <c r="I77" s="80">
        <f>+'PROGRAMA 01'!I77+'PROGRAMA 02 '!I78+'PROGRAMA 03 CON PROYEC.'!I78+'PROGRAMA 04'!I77</f>
        <v>0</v>
      </c>
      <c r="J77" s="80">
        <f>+'PROGRAMA 01'!J77+'PROGRAMA 02 '!J78+'PROGRAMA 03 CON PROYEC.'!J78+'PROGRAMA 04'!J77</f>
        <v>3608774.63</v>
      </c>
      <c r="K77" s="80">
        <f>+'PROGRAMA 01'!K77+'PROGRAMA 02 '!K78+'PROGRAMA 03 CON PROYEC.'!K78+'PROGRAMA 04'!K77</f>
        <v>911225.36999999988</v>
      </c>
      <c r="L77" s="74">
        <f t="shared" si="12"/>
        <v>79.840146681415931</v>
      </c>
    </row>
    <row r="78" spans="1:12" ht="8.25" hidden="1" customHeight="1" outlineLevel="1" x14ac:dyDescent="0.2">
      <c r="A78" s="9"/>
      <c r="B78" s="16"/>
      <c r="C78" s="78"/>
      <c r="D78" s="78"/>
      <c r="E78" s="78"/>
      <c r="F78" s="78"/>
      <c r="G78" s="78"/>
      <c r="H78" s="78"/>
      <c r="I78" s="78"/>
      <c r="J78" s="78"/>
      <c r="K78" s="80"/>
    </row>
    <row r="79" spans="1:12" hidden="1" outlineLevel="1" x14ac:dyDescent="0.2">
      <c r="A79" s="8" t="s">
        <v>78</v>
      </c>
      <c r="B79" s="18" t="s">
        <v>79</v>
      </c>
      <c r="C79" s="81">
        <f>+C83+C84+C85+C86+C87+C82+C81</f>
        <v>437447176</v>
      </c>
      <c r="D79" s="81">
        <f t="shared" ref="D79:K79" si="13">+D83+D84+D85+D86+D87+D82+D81</f>
        <v>31591454</v>
      </c>
      <c r="E79" s="81">
        <f t="shared" si="13"/>
        <v>0</v>
      </c>
      <c r="F79" s="81">
        <f t="shared" si="13"/>
        <v>469038630</v>
      </c>
      <c r="G79" s="81">
        <f t="shared" si="13"/>
        <v>172597999.29000002</v>
      </c>
      <c r="H79" s="81">
        <f t="shared" si="13"/>
        <v>172767077.75</v>
      </c>
      <c r="I79" s="81">
        <f t="shared" si="13"/>
        <v>0</v>
      </c>
      <c r="J79" s="81">
        <f t="shared" si="13"/>
        <v>345365077.04000002</v>
      </c>
      <c r="K79" s="80">
        <f t="shared" si="13"/>
        <v>123673552.95999998</v>
      </c>
      <c r="L79" s="95">
        <f>+(J79/F79)*100</f>
        <v>73.632544304506439</v>
      </c>
    </row>
    <row r="80" spans="1:12" ht="8.25" hidden="1" customHeight="1" outlineLevel="1" x14ac:dyDescent="0.2">
      <c r="A80" s="9"/>
      <c r="B80" s="16"/>
      <c r="C80" s="78"/>
      <c r="D80" s="78"/>
      <c r="E80" s="78"/>
      <c r="F80" s="78"/>
      <c r="G80" s="78"/>
      <c r="H80" s="78"/>
      <c r="I80" s="78"/>
      <c r="J80" s="78"/>
      <c r="K80" s="80"/>
    </row>
    <row r="81" spans="1:15" collapsed="1" x14ac:dyDescent="0.2">
      <c r="A81" s="12" t="s">
        <v>359</v>
      </c>
      <c r="B81" s="16" t="s">
        <v>360</v>
      </c>
      <c r="C81" s="80">
        <f>+'PROGRAMA 01'!C81+'PROGRAMA 02 '!C82+'PROGRAMA 03 CON PROYEC.'!C82+'PROGRAMA 04'!C81</f>
        <v>150000</v>
      </c>
      <c r="D81" s="80">
        <f>+'PROGRAMA 01'!D81+'PROGRAMA 02 '!D82+'PROGRAMA 03 CON PROYEC.'!D82+'PROGRAMA 04'!D81</f>
        <v>0</v>
      </c>
      <c r="E81" s="80">
        <f>+'PROGRAMA 01'!E81+'PROGRAMA 02 '!E82+'PROGRAMA 03 CON PROYEC.'!E82+'PROGRAMA 04'!E81</f>
        <v>0</v>
      </c>
      <c r="F81" s="80">
        <f>+'PROGRAMA 01'!F81+'PROGRAMA 02 '!F82+'PROGRAMA 03 CON PROYEC.'!F82+'PROGRAMA 04'!F81</f>
        <v>150000</v>
      </c>
      <c r="G81" s="80">
        <f>+'PROGRAMA 01'!G81+'PROGRAMA 02 '!G82+'PROGRAMA 03 CON PROYEC.'!G82+'PROGRAMA 04'!G81</f>
        <v>31200</v>
      </c>
      <c r="H81" s="80">
        <f>+'PROGRAMA 01'!H81+'PROGRAMA 02 '!H82+'PROGRAMA 03 CON PROYEC.'!H82+'PROGRAMA 04'!H81</f>
        <v>0</v>
      </c>
      <c r="I81" s="80">
        <f>+'PROGRAMA 01'!I81+'PROGRAMA 02 '!I82+'PROGRAMA 03 CON PROYEC.'!I82+'PROGRAMA 04'!I81</f>
        <v>0</v>
      </c>
      <c r="J81" s="80">
        <f>+'PROGRAMA 01'!J81+'PROGRAMA 02 '!J82+'PROGRAMA 03 CON PROYEC.'!J82+'PROGRAMA 04'!J81</f>
        <v>31200</v>
      </c>
      <c r="K81" s="80">
        <f>+'PROGRAMA 01'!K81+'PROGRAMA 02 '!K82+'PROGRAMA 03 CON PROYEC.'!K82+'PROGRAMA 04'!K81</f>
        <v>118800</v>
      </c>
      <c r="L81" s="74">
        <f t="shared" ref="L81:L87" si="14">+(J81/F81)*100</f>
        <v>20.8</v>
      </c>
    </row>
    <row r="82" spans="1:15" x14ac:dyDescent="0.2">
      <c r="A82" s="12" t="s">
        <v>341</v>
      </c>
      <c r="B82" s="16" t="s">
        <v>342</v>
      </c>
      <c r="C82" s="80">
        <f>+'PROGRAMA 01'!C82+'PROGRAMA 02 '!C83+'PROGRAMA 03 CON PROYEC.'!C83+'PROGRAMA 04'!C82</f>
        <v>8130000</v>
      </c>
      <c r="D82" s="80">
        <f>+'PROGRAMA 01'!D82+'PROGRAMA 02 '!D83+'PROGRAMA 03 CON PROYEC.'!D83+'PROGRAMA 04'!D82</f>
        <v>1058178</v>
      </c>
      <c r="E82" s="80">
        <f>+'PROGRAMA 01'!E82+'PROGRAMA 02 '!E83+'PROGRAMA 03 CON PROYEC.'!E83+'PROGRAMA 04'!E82</f>
        <v>0</v>
      </c>
      <c r="F82" s="80">
        <f>+'PROGRAMA 01'!F82+'PROGRAMA 02 '!F83+'PROGRAMA 03 CON PROYEC.'!F83+'PROGRAMA 04'!F82</f>
        <v>9188178</v>
      </c>
      <c r="G82" s="80">
        <f>+'PROGRAMA 01'!G82+'PROGRAMA 02 '!G83+'PROGRAMA 03 CON PROYEC.'!G83+'PROGRAMA 04'!G82</f>
        <v>3281520</v>
      </c>
      <c r="H82" s="80">
        <f>+'PROGRAMA 01'!H82+'PROGRAMA 02 '!H83+'PROGRAMA 03 CON PROYEC.'!H83+'PROGRAMA 04'!H82</f>
        <v>2594451.75</v>
      </c>
      <c r="I82" s="80">
        <f>+'PROGRAMA 01'!I82+'PROGRAMA 02 '!I83+'PROGRAMA 03 CON PROYEC.'!I83+'PROGRAMA 04'!I82</f>
        <v>0</v>
      </c>
      <c r="J82" s="80">
        <f>+'PROGRAMA 01'!J82+'PROGRAMA 02 '!J83+'PROGRAMA 03 CON PROYEC.'!J83+'PROGRAMA 04'!J82</f>
        <v>5875971.75</v>
      </c>
      <c r="K82" s="80">
        <f>+'PROGRAMA 01'!K82+'PROGRAMA 02 '!K83+'PROGRAMA 03 CON PROYEC.'!K83+'PROGRAMA 04'!K82</f>
        <v>3312206.25</v>
      </c>
      <c r="L82" s="74">
        <f t="shared" si="14"/>
        <v>63.951435747108953</v>
      </c>
      <c r="O82" s="112"/>
    </row>
    <row r="83" spans="1:15" x14ac:dyDescent="0.2">
      <c r="A83" s="12" t="s">
        <v>80</v>
      </c>
      <c r="B83" s="16" t="s">
        <v>81</v>
      </c>
      <c r="C83" s="80">
        <f>+'PROGRAMA 01'!C83+'PROGRAMA 02 '!C84+'PROGRAMA 03 CON PROYEC.'!C84+'PROGRAMA 04'!C83</f>
        <v>0</v>
      </c>
      <c r="D83" s="80">
        <f>+'PROGRAMA 01'!D83+'PROGRAMA 02 '!D84+'PROGRAMA 03 CON PROYEC.'!D84+'PROGRAMA 04'!D83</f>
        <v>0</v>
      </c>
      <c r="E83" s="80">
        <f>+'PROGRAMA 01'!E83+'PROGRAMA 02 '!E84+'PROGRAMA 03 CON PROYEC.'!E84+'PROGRAMA 04'!E83</f>
        <v>0</v>
      </c>
      <c r="F83" s="80">
        <f>+'PROGRAMA 01'!F83+'PROGRAMA 02 '!F84+'PROGRAMA 03 CON PROYEC.'!F84+'PROGRAMA 04'!F83</f>
        <v>0</v>
      </c>
      <c r="G83" s="80">
        <f>+'PROGRAMA 01'!G83+'PROGRAMA 02 '!G84+'PROGRAMA 03 CON PROYEC.'!G84+'PROGRAMA 04'!G83</f>
        <v>0</v>
      </c>
      <c r="H83" s="80">
        <f>+'PROGRAMA 01'!H83+'PROGRAMA 02 '!H84+'PROGRAMA 03 CON PROYEC.'!H84+'PROGRAMA 04'!H83</f>
        <v>0</v>
      </c>
      <c r="I83" s="80">
        <f>+'PROGRAMA 01'!I83+'PROGRAMA 02 '!I84+'PROGRAMA 03 CON PROYEC.'!I84+'PROGRAMA 04'!I83</f>
        <v>0</v>
      </c>
      <c r="J83" s="80">
        <f>+'PROGRAMA 01'!J83+'PROGRAMA 02 '!J84+'PROGRAMA 03 CON PROYEC.'!J84+'PROGRAMA 04'!J83</f>
        <v>0</v>
      </c>
      <c r="K83" s="80">
        <f>+'PROGRAMA 01'!K83+'PROGRAMA 02 '!K84+'PROGRAMA 03 CON PROYEC.'!K84+'PROGRAMA 04'!K83</f>
        <v>0</v>
      </c>
      <c r="L83" s="74">
        <v>0</v>
      </c>
    </row>
    <row r="84" spans="1:15" x14ac:dyDescent="0.2">
      <c r="A84" s="12" t="s">
        <v>82</v>
      </c>
      <c r="B84" s="16" t="s">
        <v>83</v>
      </c>
      <c r="C84" s="80">
        <f>+'PROGRAMA 01'!C84+'PROGRAMA 02 '!C85+'PROGRAMA 03 CON PROYEC.'!C85+'PROGRAMA 04'!C84</f>
        <v>81000000</v>
      </c>
      <c r="D84" s="80">
        <f>+'PROGRAMA 01'!D84+'PROGRAMA 02 '!D85+'PROGRAMA 03 CON PROYEC.'!D85+'PROGRAMA 04'!D84</f>
        <v>-4100000</v>
      </c>
      <c r="E84" s="80">
        <f>+'PROGRAMA 01'!E84+'PROGRAMA 02 '!E85+'PROGRAMA 03 CON PROYEC.'!E85+'PROGRAMA 04'!E84</f>
        <v>0</v>
      </c>
      <c r="F84" s="80">
        <f>+'PROGRAMA 01'!F84+'PROGRAMA 02 '!F85+'PROGRAMA 03 CON PROYEC.'!F85+'PROGRAMA 04'!F84</f>
        <v>76900000</v>
      </c>
      <c r="G84" s="80">
        <f>+'PROGRAMA 01'!G84+'PROGRAMA 02 '!G85+'PROGRAMA 03 CON PROYEC.'!G85+'PROGRAMA 04'!G84</f>
        <v>11681698.16</v>
      </c>
      <c r="H84" s="80">
        <f>+'PROGRAMA 01'!H84+'PROGRAMA 02 '!H85+'PROGRAMA 03 CON PROYEC.'!H85+'PROGRAMA 04'!H84</f>
        <v>28486799</v>
      </c>
      <c r="I84" s="80">
        <f>+'PROGRAMA 01'!I84+'PROGRAMA 02 '!I85+'PROGRAMA 03 CON PROYEC.'!I85+'PROGRAMA 04'!I84</f>
        <v>0</v>
      </c>
      <c r="J84" s="80">
        <f>+'PROGRAMA 01'!J84+'PROGRAMA 02 '!J85+'PROGRAMA 03 CON PROYEC.'!J85+'PROGRAMA 04'!J84</f>
        <v>40168497.159999996</v>
      </c>
      <c r="K84" s="80">
        <f>+'PROGRAMA 01'!K84+'PROGRAMA 02 '!K85+'PROGRAMA 03 CON PROYEC.'!K85+'PROGRAMA 04'!K84</f>
        <v>36731502.840000004</v>
      </c>
      <c r="L84" s="74">
        <f t="shared" si="14"/>
        <v>52.234716723016902</v>
      </c>
    </row>
    <row r="85" spans="1:15" x14ac:dyDescent="0.2">
      <c r="A85" s="12" t="s">
        <v>84</v>
      </c>
      <c r="B85" s="16" t="s">
        <v>85</v>
      </c>
      <c r="C85" s="80">
        <f>+'PROGRAMA 01'!C85+'PROGRAMA 02 '!C86+'PROGRAMA 03 CON PROYEC.'!C86+'PROGRAMA 04'!C85</f>
        <v>67600000</v>
      </c>
      <c r="D85" s="80">
        <f>+'PROGRAMA 01'!D85+'PROGRAMA 02 '!D86+'PROGRAMA 03 CON PROYEC.'!D86+'PROGRAMA 04'!D85</f>
        <v>0</v>
      </c>
      <c r="E85" s="80">
        <f>+'PROGRAMA 01'!E85+'PROGRAMA 02 '!E86+'PROGRAMA 03 CON PROYEC.'!E86+'PROGRAMA 04'!E85</f>
        <v>0</v>
      </c>
      <c r="F85" s="80">
        <f>+'PROGRAMA 01'!F85+'PROGRAMA 02 '!F86+'PROGRAMA 03 CON PROYEC.'!F86+'PROGRAMA 04'!F85</f>
        <v>67600000</v>
      </c>
      <c r="G85" s="80">
        <f>+'PROGRAMA 01'!G85+'PROGRAMA 02 '!G86+'PROGRAMA 03 CON PROYEC.'!G86+'PROGRAMA 04'!G85</f>
        <v>2484870</v>
      </c>
      <c r="H85" s="80">
        <f>+'PROGRAMA 01'!H85+'PROGRAMA 02 '!H86+'PROGRAMA 03 CON PROYEC.'!H86+'PROGRAMA 04'!H85</f>
        <v>49959314.299999997</v>
      </c>
      <c r="I85" s="80">
        <f>+'PROGRAMA 01'!I85+'PROGRAMA 02 '!I86+'PROGRAMA 03 CON PROYEC.'!I86+'PROGRAMA 04'!I85</f>
        <v>0</v>
      </c>
      <c r="J85" s="80">
        <f>+'PROGRAMA 01'!J85+'PROGRAMA 02 '!J86+'PROGRAMA 03 CON PROYEC.'!J86+'PROGRAMA 04'!J85</f>
        <v>52444184.299999997</v>
      </c>
      <c r="K85" s="80">
        <f>+'PROGRAMA 01'!K85+'PROGRAMA 02 '!K86+'PROGRAMA 03 CON PROYEC.'!K86+'PROGRAMA 04'!K85</f>
        <v>15155815.700000003</v>
      </c>
      <c r="L85" s="74">
        <f t="shared" si="14"/>
        <v>77.580154289940822</v>
      </c>
      <c r="O85" s="112"/>
    </row>
    <row r="86" spans="1:15" x14ac:dyDescent="0.2">
      <c r="A86" s="12" t="s">
        <v>86</v>
      </c>
      <c r="B86" s="16" t="s">
        <v>87</v>
      </c>
      <c r="C86" s="80">
        <f>+'PROGRAMA 01'!C86+'PROGRAMA 02 '!C87+'PROGRAMA 03 CON PROYEC.'!C87+'PROGRAMA 04'!C86</f>
        <v>150949176</v>
      </c>
      <c r="D86" s="80">
        <f>+'PROGRAMA 01'!D86+'PROGRAMA 02 '!D87+'PROGRAMA 03 CON PROYEC.'!D87+'PROGRAMA 04'!D86</f>
        <v>1380800</v>
      </c>
      <c r="E86" s="80">
        <f>+'PROGRAMA 01'!E86+'PROGRAMA 02 '!E87+'PROGRAMA 03 CON PROYEC.'!E87+'PROGRAMA 04'!E86</f>
        <v>0</v>
      </c>
      <c r="F86" s="80">
        <f>+'PROGRAMA 01'!F86+'PROGRAMA 02 '!F87+'PROGRAMA 03 CON PROYEC.'!F87+'PROGRAMA 04'!F86</f>
        <v>152329976</v>
      </c>
      <c r="G86" s="80">
        <f>+'PROGRAMA 01'!G86+'PROGRAMA 02 '!G87+'PROGRAMA 03 CON PROYEC.'!G87+'PROGRAMA 04'!G86</f>
        <v>73236626.24000001</v>
      </c>
      <c r="H86" s="80">
        <f>+'PROGRAMA 01'!H86+'PROGRAMA 02 '!H87+'PROGRAMA 03 CON PROYEC.'!H87+'PROGRAMA 04'!H86</f>
        <v>37390699.789999999</v>
      </c>
      <c r="I86" s="80">
        <f>+'PROGRAMA 01'!I86+'PROGRAMA 02 '!I87+'PROGRAMA 03 CON PROYEC.'!I87+'PROGRAMA 04'!I86</f>
        <v>0</v>
      </c>
      <c r="J86" s="80">
        <f>+'PROGRAMA 01'!J86+'PROGRAMA 02 '!J87+'PROGRAMA 03 CON PROYEC.'!J87+'PROGRAMA 04'!J86</f>
        <v>110627326.03000002</v>
      </c>
      <c r="K86" s="80">
        <f>+'PROGRAMA 01'!K86+'PROGRAMA 02 '!K87+'PROGRAMA 03 CON PROYEC.'!K87+'PROGRAMA 04'!K86</f>
        <v>41702649.969999984</v>
      </c>
      <c r="L86" s="74">
        <f t="shared" si="14"/>
        <v>72.623477620714667</v>
      </c>
    </row>
    <row r="87" spans="1:15" x14ac:dyDescent="0.2">
      <c r="A87" s="12" t="s">
        <v>88</v>
      </c>
      <c r="B87" s="16" t="s">
        <v>89</v>
      </c>
      <c r="C87" s="80">
        <f>+'PROGRAMA 01'!C87+'PROGRAMA 02 '!C88+'PROGRAMA 03 CON PROYEC.'!C88+'PROGRAMA 04'!C87</f>
        <v>129618000</v>
      </c>
      <c r="D87" s="80">
        <f>+'PROGRAMA 01'!D87+'PROGRAMA 02 '!D88+'PROGRAMA 03 CON PROYEC.'!D88+'PROGRAMA 04'!D87</f>
        <v>33252476</v>
      </c>
      <c r="E87" s="80">
        <f>+'PROGRAMA 01'!E87+'PROGRAMA 02 '!E88+'PROGRAMA 03 CON PROYEC.'!E88+'PROGRAMA 04'!E87</f>
        <v>0</v>
      </c>
      <c r="F87" s="80">
        <f>+'PROGRAMA 01'!F87+'PROGRAMA 02 '!F88+'PROGRAMA 03 CON PROYEC.'!F88+'PROGRAMA 04'!F87</f>
        <v>162870476</v>
      </c>
      <c r="G87" s="80">
        <f>+'PROGRAMA 01'!G87+'PROGRAMA 02 '!G88+'PROGRAMA 03 CON PROYEC.'!G88+'PROGRAMA 04'!G87</f>
        <v>81882084.890000001</v>
      </c>
      <c r="H87" s="80">
        <f>+'PROGRAMA 01'!H87+'PROGRAMA 02 '!H88+'PROGRAMA 03 CON PROYEC.'!H88+'PROGRAMA 04'!H87</f>
        <v>54335812.909999996</v>
      </c>
      <c r="I87" s="80">
        <f>+'PROGRAMA 01'!I87+'PROGRAMA 02 '!I88+'PROGRAMA 03 CON PROYEC.'!I88+'PROGRAMA 04'!I87</f>
        <v>0</v>
      </c>
      <c r="J87" s="80">
        <f>+'PROGRAMA 01'!J87+'PROGRAMA 02 '!J88+'PROGRAMA 03 CON PROYEC.'!J88+'PROGRAMA 04'!J87</f>
        <v>136217897.80000001</v>
      </c>
      <c r="K87" s="80">
        <f>+'PROGRAMA 01'!K87+'PROGRAMA 02 '!K88+'PROGRAMA 03 CON PROYEC.'!K88+'PROGRAMA 04'!K87</f>
        <v>26652578.199999992</v>
      </c>
      <c r="L87" s="74">
        <f t="shared" si="14"/>
        <v>83.635721553364903</v>
      </c>
    </row>
    <row r="88" spans="1:15" ht="8.25" hidden="1" customHeight="1" outlineLevel="1" x14ac:dyDescent="0.2">
      <c r="A88" s="9"/>
      <c r="B88" s="16"/>
      <c r="C88" s="78"/>
      <c r="D88" s="78"/>
      <c r="E88" s="78"/>
      <c r="F88" s="78"/>
      <c r="G88" s="78"/>
      <c r="H88" s="78"/>
      <c r="I88" s="78"/>
      <c r="J88" s="78"/>
      <c r="K88" s="78"/>
    </row>
    <row r="89" spans="1:15" hidden="1" outlineLevel="1" x14ac:dyDescent="0.2">
      <c r="A89" s="8" t="s">
        <v>90</v>
      </c>
      <c r="B89" s="18" t="s">
        <v>91</v>
      </c>
      <c r="C89" s="81">
        <f t="shared" ref="C89:K89" si="15">+C91+C92+C93+C94</f>
        <v>482163103</v>
      </c>
      <c r="D89" s="81">
        <f t="shared" si="15"/>
        <v>-86508103</v>
      </c>
      <c r="E89" s="81">
        <f t="shared" si="15"/>
        <v>0</v>
      </c>
      <c r="F89" s="81">
        <f t="shared" si="15"/>
        <v>395655000</v>
      </c>
      <c r="G89" s="81">
        <f t="shared" si="15"/>
        <v>180182818.52000001</v>
      </c>
      <c r="H89" s="81">
        <f t="shared" si="15"/>
        <v>23516735.170000002</v>
      </c>
      <c r="I89" s="81">
        <f t="shared" si="15"/>
        <v>0</v>
      </c>
      <c r="J89" s="81">
        <f t="shared" si="15"/>
        <v>203699553.69</v>
      </c>
      <c r="K89" s="81">
        <f t="shared" si="15"/>
        <v>191955446.31</v>
      </c>
      <c r="L89" s="95">
        <f>+(J89/F89)*100</f>
        <v>51.484134837168746</v>
      </c>
    </row>
    <row r="90" spans="1:15" ht="8.25" hidden="1" customHeight="1" outlineLevel="1" x14ac:dyDescent="0.2">
      <c r="A90" s="9"/>
      <c r="B90" s="16"/>
      <c r="C90" s="78"/>
      <c r="D90" s="78"/>
      <c r="E90" s="78"/>
      <c r="F90" s="78"/>
      <c r="G90" s="78"/>
      <c r="H90" s="78"/>
      <c r="I90" s="78"/>
      <c r="J90" s="78"/>
      <c r="K90" s="78"/>
    </row>
    <row r="91" spans="1:15" collapsed="1" x14ac:dyDescent="0.2">
      <c r="A91" s="9" t="s">
        <v>92</v>
      </c>
      <c r="B91" s="16" t="s">
        <v>310</v>
      </c>
      <c r="C91" s="80">
        <f>+'PROGRAMA 01'!C91+'PROGRAMA 02 '!C92+'PROGRAMA 03 CON PROYEC.'!C92+'PROGRAMA 04'!C91</f>
        <v>19365000</v>
      </c>
      <c r="D91" s="80">
        <f>+'PROGRAMA 01'!D91+'PROGRAMA 02 '!D92+'PROGRAMA 03 CON PROYEC.'!D92+'PROGRAMA 04'!D91</f>
        <v>-6000000</v>
      </c>
      <c r="E91" s="80">
        <f>+'PROGRAMA 01'!E91+'PROGRAMA 02 '!E92+'PROGRAMA 03 CON PROYEC.'!E92+'PROGRAMA 04'!E91</f>
        <v>0</v>
      </c>
      <c r="F91" s="80">
        <f>+'PROGRAMA 01'!F91+'PROGRAMA 02 '!F92+'PROGRAMA 03 CON PROYEC.'!F92+'PROGRAMA 04'!F91</f>
        <v>13365000</v>
      </c>
      <c r="G91" s="80">
        <f>+'PROGRAMA 01'!G91+'PROGRAMA 02 '!G92+'PROGRAMA 03 CON PROYEC.'!G92+'PROGRAMA 04'!G91</f>
        <v>4937148</v>
      </c>
      <c r="H91" s="80">
        <f>+'PROGRAMA 01'!H91+'PROGRAMA 02 '!H92+'PROGRAMA 03 CON PROYEC.'!H92+'PROGRAMA 04'!H91</f>
        <v>261303</v>
      </c>
      <c r="I91" s="80">
        <f>+'PROGRAMA 01'!I91+'PROGRAMA 02 '!I92+'PROGRAMA 03 CON PROYEC.'!I92+'PROGRAMA 04'!I91</f>
        <v>0</v>
      </c>
      <c r="J91" s="80">
        <f>+'PROGRAMA 01'!J91+'PROGRAMA 02 '!J92+'PROGRAMA 03 CON PROYEC.'!J92+'PROGRAMA 04'!J91</f>
        <v>5198451</v>
      </c>
      <c r="K91" s="80">
        <f>+'PROGRAMA 01'!K91+'PROGRAMA 02 '!K92+'PROGRAMA 03 CON PROYEC.'!K92+'PROGRAMA 04'!K91</f>
        <v>8166549</v>
      </c>
      <c r="L91" s="74">
        <f>+(J91/F91)*100</f>
        <v>38.89600448933782</v>
      </c>
    </row>
    <row r="92" spans="1:15" x14ac:dyDescent="0.2">
      <c r="A92" s="9" t="s">
        <v>93</v>
      </c>
      <c r="B92" s="16" t="s">
        <v>311</v>
      </c>
      <c r="C92" s="80">
        <f>+'PROGRAMA 01'!C92+'PROGRAMA 02 '!C93+'PROGRAMA 03 CON PROYEC.'!C93+'PROGRAMA 04'!C92</f>
        <v>455298103</v>
      </c>
      <c r="D92" s="80">
        <f>+'PROGRAMA 01'!D92+'PROGRAMA 02 '!D93+'PROGRAMA 03 CON PROYEC.'!D93+'PROGRAMA 04'!D92</f>
        <v>-80508103</v>
      </c>
      <c r="E92" s="80">
        <f>+'PROGRAMA 01'!E92+'PROGRAMA 02 '!E93+'PROGRAMA 03 CON PROYEC.'!E93+'PROGRAMA 04'!E92</f>
        <v>0</v>
      </c>
      <c r="F92" s="80">
        <f>+'PROGRAMA 01'!F92+'PROGRAMA 02 '!F93+'PROGRAMA 03 CON PROYEC.'!F93+'PROGRAMA 04'!F92</f>
        <v>374790000</v>
      </c>
      <c r="G92" s="80">
        <f>+'PROGRAMA 01'!G92+'PROGRAMA 02 '!G93+'PROGRAMA 03 CON PROYEC.'!G93+'PROGRAMA 04'!G92</f>
        <v>175183245.52000001</v>
      </c>
      <c r="H92" s="80">
        <f>+'PROGRAMA 01'!H92+'PROGRAMA 02 '!H93+'PROGRAMA 03 CON PROYEC.'!H93+'PROGRAMA 04'!H92</f>
        <v>23192000.170000002</v>
      </c>
      <c r="I92" s="80">
        <f>+'PROGRAMA 01'!I92+'PROGRAMA 02 '!I93+'PROGRAMA 03 CON PROYEC.'!I93+'PROGRAMA 04'!I92</f>
        <v>0</v>
      </c>
      <c r="J92" s="80">
        <f>+'PROGRAMA 01'!J92+'PROGRAMA 02 '!J93+'PROGRAMA 03 CON PROYEC.'!J93+'PROGRAMA 04'!J92</f>
        <v>198375245.69</v>
      </c>
      <c r="K92" s="80">
        <f>+'PROGRAMA 01'!K92+'PROGRAMA 02 '!K93+'PROGRAMA 03 CON PROYEC.'!K93+'PROGRAMA 04'!K92</f>
        <v>176414754.31</v>
      </c>
      <c r="L92" s="74">
        <f>+(J92/F92)*100</f>
        <v>52.929706152778891</v>
      </c>
    </row>
    <row r="93" spans="1:15" x14ac:dyDescent="0.2">
      <c r="A93" s="9" t="s">
        <v>94</v>
      </c>
      <c r="B93" s="16" t="s">
        <v>95</v>
      </c>
      <c r="C93" s="80">
        <f>+'PROGRAMA 01'!C93+'PROGRAMA 02 '!C94+'PROGRAMA 03 CON PROYEC.'!C94+'PROGRAMA 04'!C93</f>
        <v>3000000</v>
      </c>
      <c r="D93" s="80">
        <f>+'PROGRAMA 01'!D93+'PROGRAMA 02 '!D94+'PROGRAMA 03 CON PROYEC.'!D94+'PROGRAMA 04'!D93</f>
        <v>0</v>
      </c>
      <c r="E93" s="80">
        <f>+'PROGRAMA 01'!E93+'PROGRAMA 02 '!E94+'PROGRAMA 03 CON PROYEC.'!E94+'PROGRAMA 04'!E93</f>
        <v>0</v>
      </c>
      <c r="F93" s="80">
        <f>+'PROGRAMA 01'!F93+'PROGRAMA 02 '!F94+'PROGRAMA 03 CON PROYEC.'!F94+'PROGRAMA 04'!F93</f>
        <v>3000000</v>
      </c>
      <c r="G93" s="80">
        <f>+'PROGRAMA 01'!G93+'PROGRAMA 02 '!G94+'PROGRAMA 03 CON PROYEC.'!G94+'PROGRAMA 04'!G93</f>
        <v>0</v>
      </c>
      <c r="H93" s="80">
        <f>+'PROGRAMA 01'!H93+'PROGRAMA 02 '!H94+'PROGRAMA 03 CON PROYEC.'!H94+'PROGRAMA 04'!H93</f>
        <v>0</v>
      </c>
      <c r="I93" s="80">
        <f>+'PROGRAMA 01'!I93+'PROGRAMA 02 '!I94+'PROGRAMA 03 CON PROYEC.'!I94+'PROGRAMA 04'!I93</f>
        <v>0</v>
      </c>
      <c r="J93" s="80">
        <f>+'PROGRAMA 01'!J93+'PROGRAMA 02 '!J94+'PROGRAMA 03 CON PROYEC.'!J94+'PROGRAMA 04'!J93</f>
        <v>0</v>
      </c>
      <c r="K93" s="80">
        <f>+'PROGRAMA 01'!K93+'PROGRAMA 02 '!K94+'PROGRAMA 03 CON PROYEC.'!K94+'PROGRAMA 04'!K93</f>
        <v>3000000</v>
      </c>
      <c r="L93" s="74">
        <f>+(J93/F93)*100</f>
        <v>0</v>
      </c>
    </row>
    <row r="94" spans="1:15" x14ac:dyDescent="0.2">
      <c r="A94" s="9" t="s">
        <v>96</v>
      </c>
      <c r="B94" s="16" t="s">
        <v>312</v>
      </c>
      <c r="C94" s="80">
        <f>+'PROGRAMA 01'!C94+'PROGRAMA 02 '!C95+'PROGRAMA 03 CON PROYEC.'!C95+'PROGRAMA 04'!C94</f>
        <v>4500000</v>
      </c>
      <c r="D94" s="80">
        <f>+'PROGRAMA 01'!D94+'PROGRAMA 02 '!D95+'PROGRAMA 03 CON PROYEC.'!D95+'PROGRAMA 04'!D94</f>
        <v>0</v>
      </c>
      <c r="E94" s="80">
        <f>+'PROGRAMA 01'!E94+'PROGRAMA 02 '!E95+'PROGRAMA 03 CON PROYEC.'!E95+'PROGRAMA 04'!E94</f>
        <v>0</v>
      </c>
      <c r="F94" s="80">
        <f>+'PROGRAMA 01'!F94+'PROGRAMA 02 '!F95+'PROGRAMA 03 CON PROYEC.'!F95+'PROGRAMA 04'!F94</f>
        <v>4500000</v>
      </c>
      <c r="G94" s="80">
        <f>+'PROGRAMA 01'!G94+'PROGRAMA 02 '!G95+'PROGRAMA 03 CON PROYEC.'!G95+'PROGRAMA 04'!G94</f>
        <v>62425</v>
      </c>
      <c r="H94" s="80">
        <f>+'PROGRAMA 01'!H94+'PROGRAMA 02 '!H95+'PROGRAMA 03 CON PROYEC.'!H95+'PROGRAMA 04'!H94</f>
        <v>63432</v>
      </c>
      <c r="I94" s="80">
        <f>+'PROGRAMA 01'!I94+'PROGRAMA 02 '!I95+'PROGRAMA 03 CON PROYEC.'!I95+'PROGRAMA 04'!I94</f>
        <v>0</v>
      </c>
      <c r="J94" s="80">
        <f>+'PROGRAMA 01'!J94+'PROGRAMA 02 '!J95+'PROGRAMA 03 CON PROYEC.'!J95+'PROGRAMA 04'!J94</f>
        <v>125857</v>
      </c>
      <c r="K94" s="80">
        <f>+'PROGRAMA 01'!K94+'PROGRAMA 02 '!K95+'PROGRAMA 03 CON PROYEC.'!K95+'PROGRAMA 04'!K94</f>
        <v>4374143</v>
      </c>
      <c r="L94" s="74">
        <f>+(J94/F94)*100</f>
        <v>2.7968222222222221</v>
      </c>
    </row>
    <row r="95" spans="1:15" ht="8.25" hidden="1" customHeight="1" outlineLevel="1" x14ac:dyDescent="0.2">
      <c r="A95" s="9"/>
      <c r="B95" s="16"/>
      <c r="C95" s="78"/>
      <c r="D95" s="78"/>
      <c r="E95" s="78"/>
      <c r="F95" s="78"/>
      <c r="G95" s="78"/>
      <c r="H95" s="78"/>
      <c r="I95" s="78"/>
      <c r="J95" s="78"/>
      <c r="K95" s="78"/>
    </row>
    <row r="96" spans="1:15" hidden="1" outlineLevel="1" x14ac:dyDescent="0.2">
      <c r="A96" s="8" t="s">
        <v>97</v>
      </c>
      <c r="B96" s="18" t="s">
        <v>98</v>
      </c>
      <c r="C96" s="81">
        <f t="shared" ref="C96:K96" si="16">+C98</f>
        <v>79200000</v>
      </c>
      <c r="D96" s="81">
        <f t="shared" si="16"/>
        <v>7135990</v>
      </c>
      <c r="E96" s="81">
        <f t="shared" si="16"/>
        <v>0</v>
      </c>
      <c r="F96" s="81">
        <f t="shared" si="16"/>
        <v>86335990</v>
      </c>
      <c r="G96" s="81">
        <f t="shared" si="16"/>
        <v>65237638.459999993</v>
      </c>
      <c r="H96" s="81">
        <f t="shared" si="16"/>
        <v>18304932.940000001</v>
      </c>
      <c r="I96" s="81">
        <f t="shared" si="16"/>
        <v>0</v>
      </c>
      <c r="J96" s="81">
        <f t="shared" si="16"/>
        <v>83542571.399999991</v>
      </c>
      <c r="K96" s="81">
        <f t="shared" si="16"/>
        <v>2793418.6000000052</v>
      </c>
      <c r="L96" s="95">
        <f>+(J96/F96)*100</f>
        <v>96.764479564084454</v>
      </c>
    </row>
    <row r="97" spans="1:12" ht="8.25" hidden="1" customHeight="1" outlineLevel="1" x14ac:dyDescent="0.2">
      <c r="A97" s="9"/>
      <c r="B97" s="16"/>
      <c r="C97" s="78"/>
      <c r="D97" s="78"/>
      <c r="E97" s="78"/>
      <c r="F97" s="78"/>
      <c r="G97" s="78"/>
      <c r="H97" s="78"/>
      <c r="I97" s="78"/>
      <c r="J97" s="78"/>
      <c r="K97" s="78"/>
    </row>
    <row r="98" spans="1:12" collapsed="1" x14ac:dyDescent="0.2">
      <c r="A98" s="9" t="s">
        <v>99</v>
      </c>
      <c r="B98" s="16" t="s">
        <v>100</v>
      </c>
      <c r="C98" s="80">
        <f>+'PROGRAMA 01'!C98+'PROGRAMA 02 '!C99+'PROGRAMA 03 CON PROYEC.'!C99+'PROGRAMA 04'!C98</f>
        <v>79200000</v>
      </c>
      <c r="D98" s="80">
        <f>+'PROGRAMA 01'!D98+'PROGRAMA 02 '!D99+'PROGRAMA 03 CON PROYEC.'!D99+'PROGRAMA 04'!D98</f>
        <v>7135990</v>
      </c>
      <c r="E98" s="80">
        <f>+'PROGRAMA 01'!E98+'PROGRAMA 02 '!E99+'PROGRAMA 03 CON PROYEC.'!E99+'PROGRAMA 04'!E98</f>
        <v>0</v>
      </c>
      <c r="F98" s="80">
        <f>+'PROGRAMA 01'!F98+'PROGRAMA 02 '!F99+'PROGRAMA 03 CON PROYEC.'!F99+'PROGRAMA 04'!F98</f>
        <v>86335990</v>
      </c>
      <c r="G98" s="80">
        <f>+'PROGRAMA 01'!G98+'PROGRAMA 02 '!G99+'PROGRAMA 03 CON PROYEC.'!G99+'PROGRAMA 04'!G98</f>
        <v>65237638.459999993</v>
      </c>
      <c r="H98" s="80">
        <f>+'PROGRAMA 01'!H98+'PROGRAMA 02 '!H99+'PROGRAMA 03 CON PROYEC.'!H99+'PROGRAMA 04'!H98</f>
        <v>18304932.940000001</v>
      </c>
      <c r="I98" s="80">
        <f>+'PROGRAMA 01'!I98+'PROGRAMA 02 '!I99+'PROGRAMA 03 CON PROYEC.'!I99+'PROGRAMA 04'!I98</f>
        <v>0</v>
      </c>
      <c r="J98" s="80">
        <f>+'PROGRAMA 01'!J98+'PROGRAMA 02 '!J99+'PROGRAMA 03 CON PROYEC.'!J99+'PROGRAMA 04'!J98</f>
        <v>83542571.399999991</v>
      </c>
      <c r="K98" s="80">
        <f>+'PROGRAMA 01'!K98+'PROGRAMA 02 '!K99+'PROGRAMA 03 CON PROYEC.'!K99+'PROGRAMA 04'!K98</f>
        <v>2793418.6000000052</v>
      </c>
      <c r="L98" s="74">
        <f>+(J98/F98)*100</f>
        <v>96.764479564084454</v>
      </c>
    </row>
    <row r="99" spans="1:12" ht="8.25" hidden="1" customHeight="1" outlineLevel="1" x14ac:dyDescent="0.2">
      <c r="A99" s="9"/>
      <c r="B99" s="16"/>
      <c r="C99" s="78"/>
      <c r="D99" s="78"/>
      <c r="E99" s="78"/>
      <c r="F99" s="78"/>
      <c r="G99" s="78"/>
      <c r="H99" s="78"/>
      <c r="I99" s="78"/>
      <c r="J99" s="78"/>
      <c r="K99" s="78"/>
    </row>
    <row r="100" spans="1:12" hidden="1" outlineLevel="1" x14ac:dyDescent="0.2">
      <c r="A100" s="8" t="s">
        <v>101</v>
      </c>
      <c r="B100" s="18" t="s">
        <v>102</v>
      </c>
      <c r="C100" s="81">
        <f t="shared" ref="C100:K100" si="17">+C102+C103+C104</f>
        <v>105700000</v>
      </c>
      <c r="D100" s="81">
        <f t="shared" si="17"/>
        <v>900000</v>
      </c>
      <c r="E100" s="81">
        <f t="shared" si="17"/>
        <v>0</v>
      </c>
      <c r="F100" s="81">
        <f t="shared" si="17"/>
        <v>106600000</v>
      </c>
      <c r="G100" s="81">
        <f t="shared" si="17"/>
        <v>25626887.91</v>
      </c>
      <c r="H100" s="81">
        <f t="shared" si="17"/>
        <v>20934940.309999999</v>
      </c>
      <c r="I100" s="81">
        <f t="shared" si="17"/>
        <v>0</v>
      </c>
      <c r="J100" s="81">
        <f t="shared" si="17"/>
        <v>46561828.219999999</v>
      </c>
      <c r="K100" s="81">
        <f t="shared" si="17"/>
        <v>60038171.780000001</v>
      </c>
      <c r="L100" s="95">
        <f>+(J100/F100)*100</f>
        <v>43.679013339587243</v>
      </c>
    </row>
    <row r="101" spans="1:12" ht="8.25" hidden="1" customHeight="1" outlineLevel="1" x14ac:dyDescent="0.2">
      <c r="A101" s="9"/>
      <c r="B101" s="16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12" collapsed="1" x14ac:dyDescent="0.2">
      <c r="A102" s="9" t="s">
        <v>103</v>
      </c>
      <c r="B102" s="16" t="s">
        <v>104</v>
      </c>
      <c r="C102" s="80">
        <f>+'PROGRAMA 01'!C102+'PROGRAMA 02 '!C103+'PROGRAMA 03 CON PROYEC.'!C103+'PROGRAMA 04'!C102</f>
        <v>101600000</v>
      </c>
      <c r="D102" s="80">
        <f>+'PROGRAMA 01'!D102+'PROGRAMA 02 '!D103+'PROGRAMA 03 CON PROYEC.'!D103+'PROGRAMA 04'!D102</f>
        <v>900000</v>
      </c>
      <c r="E102" s="80">
        <f>+'PROGRAMA 01'!E102+'PROGRAMA 02 '!E103+'PROGRAMA 03 CON PROYEC.'!E103+'PROGRAMA 04'!E102</f>
        <v>0</v>
      </c>
      <c r="F102" s="80">
        <f>+'PROGRAMA 01'!F102+'PROGRAMA 02 '!F103+'PROGRAMA 03 CON PROYEC.'!F103+'PROGRAMA 04'!F102</f>
        <v>102500000</v>
      </c>
      <c r="G102" s="80">
        <f>+'PROGRAMA 01'!G102+'PROGRAMA 02 '!G103+'PROGRAMA 03 CON PROYEC.'!G103+'PROGRAMA 04'!G102</f>
        <v>25626887.91</v>
      </c>
      <c r="H102" s="80">
        <f>+'PROGRAMA 01'!H102+'PROGRAMA 02 '!H103+'PROGRAMA 03 CON PROYEC.'!H103+'PROGRAMA 04'!H102</f>
        <v>20934940.309999999</v>
      </c>
      <c r="I102" s="80">
        <f>+'PROGRAMA 01'!I102+'PROGRAMA 02 '!I103+'PROGRAMA 03 CON PROYEC.'!I103+'PROGRAMA 04'!I102</f>
        <v>0</v>
      </c>
      <c r="J102" s="80">
        <f>+'PROGRAMA 01'!J102+'PROGRAMA 02 '!J103+'PROGRAMA 03 CON PROYEC.'!J103+'PROGRAMA 04'!J102</f>
        <v>46561828.219999999</v>
      </c>
      <c r="K102" s="80">
        <f>+'PROGRAMA 01'!K102+'PROGRAMA 02 '!K103+'PROGRAMA 03 CON PROYEC.'!K103+'PROGRAMA 04'!K102</f>
        <v>55938171.780000001</v>
      </c>
      <c r="L102" s="74">
        <f>+(J102/F102)*100</f>
        <v>45.426173873170733</v>
      </c>
    </row>
    <row r="103" spans="1:12" x14ac:dyDescent="0.2">
      <c r="A103" s="9" t="s">
        <v>105</v>
      </c>
      <c r="B103" s="16" t="s">
        <v>106</v>
      </c>
      <c r="C103" s="80">
        <f>+'PROGRAMA 01'!C103+'PROGRAMA 02 '!C104+'PROGRAMA 03 CON PROYEC.'!C104+'PROGRAMA 04'!C103</f>
        <v>4000000</v>
      </c>
      <c r="D103" s="80">
        <f>+'PROGRAMA 01'!D103+'PROGRAMA 02 '!D104+'PROGRAMA 03 CON PROYEC.'!D104+'PROGRAMA 04'!D103</f>
        <v>0</v>
      </c>
      <c r="E103" s="80">
        <f>+'PROGRAMA 01'!E103+'PROGRAMA 02 '!E104+'PROGRAMA 03 CON PROYEC.'!E104+'PROGRAMA 04'!E103</f>
        <v>0</v>
      </c>
      <c r="F103" s="80">
        <f>+'PROGRAMA 01'!F103+'PROGRAMA 02 '!F104+'PROGRAMA 03 CON PROYEC.'!F104+'PROGRAMA 04'!F103</f>
        <v>4000000</v>
      </c>
      <c r="G103" s="80">
        <f>+'PROGRAMA 01'!G103+'PROGRAMA 02 '!G104+'PROGRAMA 03 CON PROYEC.'!G104+'PROGRAMA 04'!G103</f>
        <v>0</v>
      </c>
      <c r="H103" s="80">
        <f>+'PROGRAMA 01'!H103+'PROGRAMA 02 '!H104+'PROGRAMA 03 CON PROYEC.'!H104+'PROGRAMA 04'!H103</f>
        <v>0</v>
      </c>
      <c r="I103" s="80">
        <f>+'PROGRAMA 01'!I103+'PROGRAMA 02 '!I104+'PROGRAMA 03 CON PROYEC.'!I104+'PROGRAMA 04'!I103</f>
        <v>0</v>
      </c>
      <c r="J103" s="80">
        <f>+'PROGRAMA 01'!J103+'PROGRAMA 02 '!J104+'PROGRAMA 03 CON PROYEC.'!J104+'PROGRAMA 04'!J103</f>
        <v>0</v>
      </c>
      <c r="K103" s="80">
        <f>+'PROGRAMA 01'!K103+'PROGRAMA 02 '!K104+'PROGRAMA 03 CON PROYEC.'!K104+'PROGRAMA 04'!K103</f>
        <v>4000000</v>
      </c>
      <c r="L103" s="74">
        <f>+(J103/F103)*100</f>
        <v>0</v>
      </c>
    </row>
    <row r="104" spans="1:12" x14ac:dyDescent="0.2">
      <c r="A104" s="9" t="s">
        <v>107</v>
      </c>
      <c r="B104" s="16" t="s">
        <v>108</v>
      </c>
      <c r="C104" s="80">
        <f>+'PROGRAMA 01'!C104+'PROGRAMA 02 '!C105+'PROGRAMA 03 CON PROYEC.'!C105+'PROGRAMA 04'!C104</f>
        <v>100000</v>
      </c>
      <c r="D104" s="80">
        <f>+'PROGRAMA 01'!D104+'PROGRAMA 02 '!D105+'PROGRAMA 03 CON PROYEC.'!D105+'PROGRAMA 04'!D104</f>
        <v>0</v>
      </c>
      <c r="E104" s="80">
        <f>+'PROGRAMA 01'!E104+'PROGRAMA 02 '!E105+'PROGRAMA 03 CON PROYEC.'!E105+'PROGRAMA 04'!E104</f>
        <v>0</v>
      </c>
      <c r="F104" s="80">
        <f>+'PROGRAMA 01'!F104+'PROGRAMA 02 '!F105+'PROGRAMA 03 CON PROYEC.'!F105+'PROGRAMA 04'!F104</f>
        <v>100000</v>
      </c>
      <c r="G104" s="80">
        <f>+'PROGRAMA 01'!G104+'PROGRAMA 02 '!G105+'PROGRAMA 03 CON PROYEC.'!G105+'PROGRAMA 04'!G104</f>
        <v>0</v>
      </c>
      <c r="H104" s="80">
        <f>+'PROGRAMA 01'!H104+'PROGRAMA 02 '!H105+'PROGRAMA 03 CON PROYEC.'!H105+'PROGRAMA 04'!H104</f>
        <v>0</v>
      </c>
      <c r="I104" s="80">
        <f>+'PROGRAMA 01'!I104+'PROGRAMA 02 '!I105+'PROGRAMA 03 CON PROYEC.'!I105+'PROGRAMA 04'!I104</f>
        <v>0</v>
      </c>
      <c r="J104" s="80">
        <f>+'PROGRAMA 01'!J104+'PROGRAMA 02 '!J105+'PROGRAMA 03 CON PROYEC.'!J105+'PROGRAMA 04'!J104</f>
        <v>0</v>
      </c>
      <c r="K104" s="80">
        <f>+'PROGRAMA 01'!K104+'PROGRAMA 02 '!K105+'PROGRAMA 03 CON PROYEC.'!K105+'PROGRAMA 04'!K104</f>
        <v>100000</v>
      </c>
      <c r="L104" s="74">
        <f>+(J104/F104)*100</f>
        <v>0</v>
      </c>
    </row>
    <row r="105" spans="1:12" ht="8.25" hidden="1" customHeight="1" outlineLevel="1" x14ac:dyDescent="0.2">
      <c r="A105" s="9"/>
      <c r="B105" s="16"/>
      <c r="C105" s="78"/>
      <c r="D105" s="78"/>
      <c r="E105" s="78"/>
      <c r="F105" s="78"/>
      <c r="G105" s="78"/>
      <c r="H105" s="78"/>
      <c r="I105" s="78"/>
      <c r="J105" s="78"/>
      <c r="K105" s="78"/>
    </row>
    <row r="106" spans="1:12" hidden="1" outlineLevel="1" x14ac:dyDescent="0.2">
      <c r="A106" s="8" t="s">
        <v>109</v>
      </c>
      <c r="B106" s="18" t="s">
        <v>110</v>
      </c>
      <c r="C106" s="81">
        <f>+C108+C109+C111+C112+C113+C114+C115+C110</f>
        <v>68244360</v>
      </c>
      <c r="D106" s="81">
        <f t="shared" ref="D106:K106" si="18">+D108+D109+D111+D112+D113+D114+D115+D110</f>
        <v>6955814</v>
      </c>
      <c r="E106" s="81">
        <f t="shared" si="18"/>
        <v>0</v>
      </c>
      <c r="F106" s="81">
        <f t="shared" si="18"/>
        <v>75200174</v>
      </c>
      <c r="G106" s="81">
        <f t="shared" si="18"/>
        <v>42522734.629999995</v>
      </c>
      <c r="H106" s="81">
        <f t="shared" si="18"/>
        <v>6541190.3099999996</v>
      </c>
      <c r="I106" s="81">
        <f t="shared" si="18"/>
        <v>0</v>
      </c>
      <c r="J106" s="81">
        <f t="shared" si="18"/>
        <v>49063924.939999998</v>
      </c>
      <c r="K106" s="81">
        <f t="shared" si="18"/>
        <v>26136249.059999999</v>
      </c>
      <c r="L106" s="95">
        <f>+(J106/F106)*100</f>
        <v>65.244430072728292</v>
      </c>
    </row>
    <row r="107" spans="1:12" ht="8.25" hidden="1" customHeight="1" outlineLevel="1" x14ac:dyDescent="0.2">
      <c r="A107" s="9"/>
      <c r="B107" s="16"/>
      <c r="C107" s="78"/>
      <c r="D107" s="78"/>
      <c r="E107" s="78"/>
      <c r="F107" s="78"/>
      <c r="G107" s="78"/>
      <c r="H107" s="78"/>
      <c r="I107" s="78"/>
      <c r="J107" s="78"/>
      <c r="K107" s="78"/>
    </row>
    <row r="108" spans="1:12" collapsed="1" x14ac:dyDescent="0.2">
      <c r="A108" s="9" t="s">
        <v>111</v>
      </c>
      <c r="B108" s="16" t="s">
        <v>313</v>
      </c>
      <c r="C108" s="80">
        <f>+'PROGRAMA 01'!C108+'PROGRAMA 02 '!C109+'PROGRAMA 03 CON PROYEC.'!C109+'PROGRAMA 04'!C108</f>
        <v>3000000</v>
      </c>
      <c r="D108" s="80">
        <f>+'PROGRAMA 01'!D108+'PROGRAMA 02 '!D109+'PROGRAMA 03 CON PROYEC.'!D109+'PROGRAMA 04'!D108</f>
        <v>-1000000</v>
      </c>
      <c r="E108" s="80">
        <f>+'PROGRAMA 01'!E108+'PROGRAMA 02 '!E109+'PROGRAMA 03 CON PROYEC.'!E109+'PROGRAMA 04'!E108</f>
        <v>0</v>
      </c>
      <c r="F108" s="80">
        <f>+'PROGRAMA 01'!F108+'PROGRAMA 02 '!F109+'PROGRAMA 03 CON PROYEC.'!F109+'PROGRAMA 04'!F108</f>
        <v>2000000</v>
      </c>
      <c r="G108" s="80">
        <f>+'PROGRAMA 01'!G108+'PROGRAMA 02 '!G109+'PROGRAMA 03 CON PROYEC.'!G109+'PROGRAMA 04'!G108</f>
        <v>0</v>
      </c>
      <c r="H108" s="80">
        <f>+'PROGRAMA 01'!H108+'PROGRAMA 02 '!H109+'PROGRAMA 03 CON PROYEC.'!H109+'PROGRAMA 04'!H108</f>
        <v>0</v>
      </c>
      <c r="I108" s="80">
        <f>+'PROGRAMA 01'!I108+'PROGRAMA 02 '!I109+'PROGRAMA 03 CON PROYEC.'!I109+'PROGRAMA 04'!I108</f>
        <v>0</v>
      </c>
      <c r="J108" s="80">
        <f>+'PROGRAMA 01'!J108+'PROGRAMA 02 '!J109+'PROGRAMA 03 CON PROYEC.'!J109+'PROGRAMA 04'!J108</f>
        <v>0</v>
      </c>
      <c r="K108" s="80">
        <f>+'PROGRAMA 01'!K108+'PROGRAMA 02 '!K109+'PROGRAMA 03 CON PROYEC.'!K109+'PROGRAMA 04'!K108</f>
        <v>2000000</v>
      </c>
      <c r="L108" s="74">
        <f t="shared" ref="L108:L115" si="19">+(J108/F108)*100</f>
        <v>0</v>
      </c>
    </row>
    <row r="109" spans="1:12" hidden="1" x14ac:dyDescent="0.2">
      <c r="A109" s="9" t="s">
        <v>112</v>
      </c>
      <c r="B109" s="16" t="s">
        <v>314</v>
      </c>
      <c r="C109" s="80">
        <f>+'PROGRAMA 01'!C109+'PROGRAMA 02 '!C110+'PROGRAMA 03 CON PROYEC.'!C110+'PROGRAMA 04'!C109</f>
        <v>0</v>
      </c>
      <c r="D109" s="80">
        <f>+'PROGRAMA 01'!D109+'PROGRAMA 02 '!D110+'PROGRAMA 03 CON PROYEC.'!D110+'PROGRAMA 04'!D109</f>
        <v>0</v>
      </c>
      <c r="E109" s="80">
        <f>+'PROGRAMA 01'!E109+'PROGRAMA 02 '!E110+'PROGRAMA 03 CON PROYEC.'!E110+'PROGRAMA 04'!E109</f>
        <v>0</v>
      </c>
      <c r="F109" s="80">
        <f>+'PROGRAMA 01'!F109+'PROGRAMA 02 '!F110+'PROGRAMA 03 CON PROYEC.'!F110+'PROGRAMA 04'!F109</f>
        <v>0</v>
      </c>
      <c r="G109" s="80">
        <f>+'PROGRAMA 01'!G109+'PROGRAMA 02 '!G110+'PROGRAMA 03 CON PROYEC.'!G110+'PROGRAMA 04'!G109</f>
        <v>0</v>
      </c>
      <c r="H109" s="80">
        <f>+'PROGRAMA 01'!H109+'PROGRAMA 02 '!H110+'PROGRAMA 03 CON PROYEC.'!H110+'PROGRAMA 04'!H109</f>
        <v>0</v>
      </c>
      <c r="I109" s="80">
        <f>+'PROGRAMA 01'!I109+'PROGRAMA 02 '!I110+'PROGRAMA 03 CON PROYEC.'!I110+'PROGRAMA 04'!I109</f>
        <v>0</v>
      </c>
      <c r="J109" s="80">
        <f>+'PROGRAMA 01'!J109+'PROGRAMA 02 '!J110+'PROGRAMA 03 CON PROYEC.'!J110+'PROGRAMA 04'!J109</f>
        <v>0</v>
      </c>
      <c r="K109" s="80">
        <f>+'PROGRAMA 01'!K109+'PROGRAMA 02 '!K110+'PROGRAMA 03 CON PROYEC.'!K110+'PROGRAMA 04'!K109</f>
        <v>0</v>
      </c>
      <c r="L109" s="74" t="e">
        <f t="shared" si="19"/>
        <v>#DIV/0!</v>
      </c>
    </row>
    <row r="110" spans="1:12" hidden="1" x14ac:dyDescent="0.2">
      <c r="A110" s="9" t="s">
        <v>343</v>
      </c>
      <c r="B110" s="16" t="s">
        <v>344</v>
      </c>
      <c r="C110" s="80">
        <f>+'PROGRAMA 01'!C110+'PROGRAMA 02 '!C111+'PROGRAMA 03 CON PROYEC.'!C111+'PROGRAMA 04'!C110</f>
        <v>0</v>
      </c>
      <c r="D110" s="80">
        <f>+'PROGRAMA 01'!D110+'PROGRAMA 02 '!D111+'PROGRAMA 03 CON PROYEC.'!D111+'PROGRAMA 04'!D110</f>
        <v>0</v>
      </c>
      <c r="E110" s="80">
        <f>+'PROGRAMA 01'!E110+'PROGRAMA 02 '!E111+'PROGRAMA 03 CON PROYEC.'!E111+'PROGRAMA 04'!E110</f>
        <v>0</v>
      </c>
      <c r="F110" s="80">
        <f>+'PROGRAMA 01'!F110+'PROGRAMA 02 '!F111+'PROGRAMA 03 CON PROYEC.'!F111+'PROGRAMA 04'!F110</f>
        <v>0</v>
      </c>
      <c r="G110" s="80">
        <f>+'PROGRAMA 01'!G110+'PROGRAMA 02 '!G111+'PROGRAMA 03 CON PROYEC.'!G111+'PROGRAMA 04'!G110</f>
        <v>0</v>
      </c>
      <c r="H110" s="80">
        <f>+'PROGRAMA 01'!H110+'PROGRAMA 02 '!H111+'PROGRAMA 03 CON PROYEC.'!H111+'PROGRAMA 04'!H110</f>
        <v>0</v>
      </c>
      <c r="I110" s="80">
        <f>+'PROGRAMA 01'!I110+'PROGRAMA 02 '!I111+'PROGRAMA 03 CON PROYEC.'!I111+'PROGRAMA 04'!I110</f>
        <v>0</v>
      </c>
      <c r="J110" s="80">
        <f>+'PROGRAMA 01'!J110+'PROGRAMA 02 '!J111+'PROGRAMA 03 CON PROYEC.'!J111+'PROGRAMA 04'!J110</f>
        <v>0</v>
      </c>
      <c r="K110" s="80">
        <f>+'PROGRAMA 01'!K110+'PROGRAMA 02 '!K111+'PROGRAMA 03 CON PROYEC.'!K111+'PROGRAMA 04'!K110</f>
        <v>0</v>
      </c>
      <c r="L110" s="74" t="e">
        <f t="shared" si="19"/>
        <v>#DIV/0!</v>
      </c>
    </row>
    <row r="111" spans="1:12" x14ac:dyDescent="0.2">
      <c r="A111" s="9" t="s">
        <v>113</v>
      </c>
      <c r="B111" s="16" t="s">
        <v>315</v>
      </c>
      <c r="C111" s="80">
        <f>+'PROGRAMA 01'!C111+'PROGRAMA 02 '!C112+'PROGRAMA 03 CON PROYEC.'!C112+'PROGRAMA 04'!C111</f>
        <v>55744360</v>
      </c>
      <c r="D111" s="80">
        <f>+'PROGRAMA 01'!D111+'PROGRAMA 02 '!D112+'PROGRAMA 03 CON PROYEC.'!D112+'PROGRAMA 04'!D111</f>
        <v>5255814</v>
      </c>
      <c r="E111" s="80">
        <f>+'PROGRAMA 01'!E111+'PROGRAMA 02 '!E112+'PROGRAMA 03 CON PROYEC.'!E112+'PROGRAMA 04'!E111</f>
        <v>0</v>
      </c>
      <c r="F111" s="80">
        <f>+'PROGRAMA 01'!F111+'PROGRAMA 02 '!F112+'PROGRAMA 03 CON PROYEC.'!F112+'PROGRAMA 04'!F111</f>
        <v>61000174</v>
      </c>
      <c r="G111" s="80">
        <f>+'PROGRAMA 01'!G111+'PROGRAMA 02 '!G112+'PROGRAMA 03 CON PROYEC.'!G112+'PROGRAMA 04'!G111</f>
        <v>37294987.289999999</v>
      </c>
      <c r="H111" s="80">
        <f>+'PROGRAMA 01'!H111+'PROGRAMA 02 '!H112+'PROGRAMA 03 CON PROYEC.'!H112+'PROGRAMA 04'!H111</f>
        <v>4554166.67</v>
      </c>
      <c r="I111" s="80">
        <f>+'PROGRAMA 01'!I111+'PROGRAMA 02 '!I112+'PROGRAMA 03 CON PROYEC.'!I112+'PROGRAMA 04'!I111</f>
        <v>0</v>
      </c>
      <c r="J111" s="80">
        <f>+'PROGRAMA 01'!J111+'PROGRAMA 02 '!J112+'PROGRAMA 03 CON PROYEC.'!J112+'PROGRAMA 04'!J111</f>
        <v>41849153.960000001</v>
      </c>
      <c r="K111" s="80">
        <f>+'PROGRAMA 01'!K111+'PROGRAMA 02 '!K112+'PROGRAMA 03 CON PROYEC.'!K112+'PROGRAMA 04'!K111</f>
        <v>19151020.039999999</v>
      </c>
      <c r="L111" s="74">
        <f t="shared" si="19"/>
        <v>68.604974733350758</v>
      </c>
    </row>
    <row r="112" spans="1:12" x14ac:dyDescent="0.2">
      <c r="A112" s="9" t="s">
        <v>114</v>
      </c>
      <c r="B112" s="16" t="s">
        <v>316</v>
      </c>
      <c r="C112" s="80">
        <f>+'PROGRAMA 01'!C112+'PROGRAMA 02 '!C113+'PROGRAMA 03 CON PROYEC.'!C113+'PROGRAMA 04'!C112</f>
        <v>5100000</v>
      </c>
      <c r="D112" s="80">
        <f>+'PROGRAMA 01'!D112+'PROGRAMA 02 '!D113+'PROGRAMA 03 CON PROYEC.'!D113+'PROGRAMA 04'!D112</f>
        <v>-900000</v>
      </c>
      <c r="E112" s="80">
        <f>+'PROGRAMA 01'!E112+'PROGRAMA 02 '!E113+'PROGRAMA 03 CON PROYEC.'!E113+'PROGRAMA 04'!E112</f>
        <v>0</v>
      </c>
      <c r="F112" s="80">
        <f>+'PROGRAMA 01'!F112+'PROGRAMA 02 '!F113+'PROGRAMA 03 CON PROYEC.'!F113+'PROGRAMA 04'!F112</f>
        <v>4200000</v>
      </c>
      <c r="G112" s="80">
        <f>+'PROGRAMA 01'!G112+'PROGRAMA 02 '!G113+'PROGRAMA 03 CON PROYEC.'!G113+'PROGRAMA 04'!G112</f>
        <v>692685.48</v>
      </c>
      <c r="H112" s="80">
        <f>+'PROGRAMA 01'!H112+'PROGRAMA 02 '!H113+'PROGRAMA 03 CON PROYEC.'!H113+'PROGRAMA 04'!H112</f>
        <v>449611.18</v>
      </c>
      <c r="I112" s="80">
        <f>+'PROGRAMA 01'!I112+'PROGRAMA 02 '!I113+'PROGRAMA 03 CON PROYEC.'!I113+'PROGRAMA 04'!I112</f>
        <v>0</v>
      </c>
      <c r="J112" s="80">
        <f>+'PROGRAMA 01'!J112+'PROGRAMA 02 '!J113+'PROGRAMA 03 CON PROYEC.'!J113+'PROGRAMA 04'!J112</f>
        <v>1142296.6599999999</v>
      </c>
      <c r="K112" s="80">
        <f>+'PROGRAMA 01'!K112+'PROGRAMA 02 '!K113+'PROGRAMA 03 CON PROYEC.'!K113+'PROGRAMA 04'!K112</f>
        <v>3057703.34</v>
      </c>
      <c r="L112" s="74">
        <f t="shared" si="19"/>
        <v>27.197539523809521</v>
      </c>
    </row>
    <row r="113" spans="1:15" x14ac:dyDescent="0.2">
      <c r="A113" s="9" t="s">
        <v>115</v>
      </c>
      <c r="B113" s="16" t="s">
        <v>317</v>
      </c>
      <c r="C113" s="80">
        <f>+'PROGRAMA 01'!C113+'PROGRAMA 02 '!C114+'PROGRAMA 03 CON PROYEC.'!C114+'PROGRAMA 04'!C113</f>
        <v>200000</v>
      </c>
      <c r="D113" s="80">
        <f>+'PROGRAMA 01'!D113+'PROGRAMA 02 '!D114+'PROGRAMA 03 CON PROYEC.'!D114+'PROGRAMA 04'!D113</f>
        <v>1900000</v>
      </c>
      <c r="E113" s="80">
        <f>+'PROGRAMA 01'!E113+'PROGRAMA 02 '!E114+'PROGRAMA 03 CON PROYEC.'!E114+'PROGRAMA 04'!E113</f>
        <v>0</v>
      </c>
      <c r="F113" s="80">
        <f>+'PROGRAMA 01'!F113+'PROGRAMA 02 '!F114+'PROGRAMA 03 CON PROYEC.'!F114+'PROGRAMA 04'!F113</f>
        <v>2100000</v>
      </c>
      <c r="G113" s="80">
        <f>+'PROGRAMA 01'!G113+'PROGRAMA 02 '!G114+'PROGRAMA 03 CON PROYEC.'!G114+'PROGRAMA 04'!G113</f>
        <v>431800</v>
      </c>
      <c r="H113" s="80">
        <f>+'PROGRAMA 01'!H113+'PROGRAMA 02 '!H114+'PROGRAMA 03 CON PROYEC.'!H114+'PROGRAMA 04'!H113</f>
        <v>1003399.32</v>
      </c>
      <c r="I113" s="80">
        <f>+'PROGRAMA 01'!I113+'PROGRAMA 02 '!I114+'PROGRAMA 03 CON PROYEC.'!I114+'PROGRAMA 04'!I113</f>
        <v>0</v>
      </c>
      <c r="J113" s="80">
        <f>+'PROGRAMA 01'!J113+'PROGRAMA 02 '!J114+'PROGRAMA 03 CON PROYEC.'!J114+'PROGRAMA 04'!J113</f>
        <v>1435199.3199999998</v>
      </c>
      <c r="K113" s="80">
        <f>+'PROGRAMA 01'!K113+'PROGRAMA 02 '!K114+'PROGRAMA 03 CON PROYEC.'!K114+'PROGRAMA 04'!K113</f>
        <v>664800.68000000017</v>
      </c>
      <c r="L113" s="74">
        <f t="shared" si="19"/>
        <v>68.342824761904751</v>
      </c>
    </row>
    <row r="114" spans="1:15" x14ac:dyDescent="0.2">
      <c r="A114" s="9" t="s">
        <v>116</v>
      </c>
      <c r="B114" s="16" t="s">
        <v>318</v>
      </c>
      <c r="C114" s="80">
        <f>+'PROGRAMA 01'!C114+'PROGRAMA 02 '!C115+'PROGRAMA 03 CON PROYEC.'!C115+'PROGRAMA 04'!C114</f>
        <v>4000000</v>
      </c>
      <c r="D114" s="80">
        <f>+'PROGRAMA 01'!D114+'PROGRAMA 02 '!D115+'PROGRAMA 03 CON PROYEC.'!D115+'PROGRAMA 04'!D114</f>
        <v>1700000</v>
      </c>
      <c r="E114" s="80">
        <f>+'PROGRAMA 01'!E114+'PROGRAMA 02 '!E115+'PROGRAMA 03 CON PROYEC.'!E115+'PROGRAMA 04'!E114</f>
        <v>0</v>
      </c>
      <c r="F114" s="80">
        <f>+'PROGRAMA 01'!F114+'PROGRAMA 02 '!F115+'PROGRAMA 03 CON PROYEC.'!F115+'PROGRAMA 04'!F114</f>
        <v>5700000</v>
      </c>
      <c r="G114" s="80">
        <f>+'PROGRAMA 01'!G114+'PROGRAMA 02 '!G115+'PROGRAMA 03 CON PROYEC.'!G115+'PROGRAMA 04'!G114</f>
        <v>4061890.99</v>
      </c>
      <c r="H114" s="80">
        <f>+'PROGRAMA 01'!H114+'PROGRAMA 02 '!H115+'PROGRAMA 03 CON PROYEC.'!H115+'PROGRAMA 04'!H114</f>
        <v>534013.14</v>
      </c>
      <c r="I114" s="80">
        <f>+'PROGRAMA 01'!I114+'PROGRAMA 02 '!I115+'PROGRAMA 03 CON PROYEC.'!I115+'PROGRAMA 04'!I114</f>
        <v>0</v>
      </c>
      <c r="J114" s="80">
        <f>+'PROGRAMA 01'!J114+'PROGRAMA 02 '!J115+'PROGRAMA 03 CON PROYEC.'!J115+'PROGRAMA 04'!J114</f>
        <v>4595904.13</v>
      </c>
      <c r="K114" s="80">
        <f>+'PROGRAMA 01'!K114+'PROGRAMA 02 '!K115+'PROGRAMA 03 CON PROYEC.'!K115+'PROGRAMA 04'!K114</f>
        <v>1104095.8700000001</v>
      </c>
      <c r="L114" s="74">
        <f t="shared" si="19"/>
        <v>80.629897017543868</v>
      </c>
      <c r="O114" s="112"/>
    </row>
    <row r="115" spans="1:15" x14ac:dyDescent="0.2">
      <c r="A115" s="9" t="s">
        <v>117</v>
      </c>
      <c r="B115" s="16" t="s">
        <v>319</v>
      </c>
      <c r="C115" s="80">
        <f>+'PROGRAMA 01'!C115+'PROGRAMA 02 '!C116+'PROGRAMA 03 CON PROYEC.'!C116+'PROGRAMA 04'!C115</f>
        <v>200000</v>
      </c>
      <c r="D115" s="80">
        <f>+'PROGRAMA 01'!D115+'PROGRAMA 02 '!D116+'PROGRAMA 03 CON PROYEC.'!D116+'PROGRAMA 04'!D115</f>
        <v>0</v>
      </c>
      <c r="E115" s="80">
        <f>+'PROGRAMA 01'!E115+'PROGRAMA 02 '!E116+'PROGRAMA 03 CON PROYEC.'!E116+'PROGRAMA 04'!E115</f>
        <v>0</v>
      </c>
      <c r="F115" s="80">
        <f>+'PROGRAMA 01'!F115+'PROGRAMA 02 '!F116+'PROGRAMA 03 CON PROYEC.'!F116+'PROGRAMA 04'!F115</f>
        <v>200000</v>
      </c>
      <c r="G115" s="80">
        <f>+'PROGRAMA 01'!G115+'PROGRAMA 02 '!G116+'PROGRAMA 03 CON PROYEC.'!G116+'PROGRAMA 04'!G115</f>
        <v>41370.870000000003</v>
      </c>
      <c r="H115" s="80">
        <f>+'PROGRAMA 01'!H115+'PROGRAMA 02 '!H116+'PROGRAMA 03 CON PROYEC.'!H116+'PROGRAMA 04'!H115</f>
        <v>0</v>
      </c>
      <c r="I115" s="80">
        <f>+'PROGRAMA 01'!I115+'PROGRAMA 02 '!I116+'PROGRAMA 03 CON PROYEC.'!I116+'PROGRAMA 04'!I115</f>
        <v>0</v>
      </c>
      <c r="J115" s="80">
        <f>+'PROGRAMA 01'!J115+'PROGRAMA 02 '!J116+'PROGRAMA 03 CON PROYEC.'!J116+'PROGRAMA 04'!J115</f>
        <v>41370.870000000003</v>
      </c>
      <c r="K115" s="80">
        <f>+'PROGRAMA 01'!K115+'PROGRAMA 02 '!K116+'PROGRAMA 03 CON PROYEC.'!K116+'PROGRAMA 04'!K115</f>
        <v>158629.13</v>
      </c>
      <c r="L115" s="74">
        <f t="shared" si="19"/>
        <v>20.685435000000002</v>
      </c>
    </row>
    <row r="116" spans="1:15" hidden="1" outlineLevel="1" x14ac:dyDescent="0.2">
      <c r="A116" s="9"/>
      <c r="B116" s="16"/>
      <c r="C116" s="80"/>
      <c r="D116" s="80"/>
      <c r="E116" s="80"/>
      <c r="F116" s="80"/>
      <c r="G116" s="80"/>
      <c r="H116" s="80"/>
      <c r="I116" s="80"/>
      <c r="J116" s="80"/>
      <c r="K116" s="80"/>
      <c r="L116" s="74"/>
    </row>
    <row r="117" spans="1:15" hidden="1" outlineLevel="1" x14ac:dyDescent="0.2">
      <c r="A117" s="8" t="s">
        <v>225</v>
      </c>
      <c r="B117" s="18" t="s">
        <v>228</v>
      </c>
      <c r="C117" s="81">
        <f t="shared" ref="C117:K117" si="20">+C119</f>
        <v>1200000</v>
      </c>
      <c r="D117" s="81">
        <f t="shared" si="20"/>
        <v>320000</v>
      </c>
      <c r="E117" s="81">
        <f t="shared" si="20"/>
        <v>0</v>
      </c>
      <c r="F117" s="81">
        <f t="shared" si="20"/>
        <v>1520000</v>
      </c>
      <c r="G117" s="81">
        <f t="shared" si="20"/>
        <v>7425.3</v>
      </c>
      <c r="H117" s="81">
        <f t="shared" si="20"/>
        <v>1487067</v>
      </c>
      <c r="I117" s="81">
        <f t="shared" si="20"/>
        <v>0</v>
      </c>
      <c r="J117" s="81">
        <f t="shared" si="20"/>
        <v>1494492.3</v>
      </c>
      <c r="K117" s="81">
        <f t="shared" si="20"/>
        <v>25507.699999999997</v>
      </c>
      <c r="L117" s="95">
        <f>+(J117/F117)*100</f>
        <v>98.321861842105264</v>
      </c>
    </row>
    <row r="118" spans="1:15" ht="8.25" hidden="1" customHeight="1" outlineLevel="1" x14ac:dyDescent="0.2">
      <c r="A118" s="9"/>
      <c r="B118" s="16"/>
      <c r="C118" s="78"/>
      <c r="D118" s="78"/>
      <c r="E118" s="78"/>
      <c r="F118" s="78"/>
      <c r="G118" s="78"/>
      <c r="H118" s="78"/>
      <c r="I118" s="78"/>
      <c r="J118" s="78"/>
      <c r="K118" s="78"/>
    </row>
    <row r="119" spans="1:15" collapsed="1" x14ac:dyDescent="0.2">
      <c r="A119" s="9" t="s">
        <v>226</v>
      </c>
      <c r="B119" s="16" t="s">
        <v>227</v>
      </c>
      <c r="C119" s="80">
        <f>+'PROGRAMA 01'!C119+'PROGRAMA 02 '!C120+'PROGRAMA 03 CON PROYEC.'!C120+'PROGRAMA 04'!C119</f>
        <v>1200000</v>
      </c>
      <c r="D119" s="80">
        <f>+'PROGRAMA 01'!D119+'PROGRAMA 02 '!D120+'PROGRAMA 03 CON PROYEC.'!D120+'PROGRAMA 04'!D119</f>
        <v>320000</v>
      </c>
      <c r="E119" s="80">
        <f>+'PROGRAMA 01'!E119+'PROGRAMA 02 '!E120+'PROGRAMA 03 CON PROYEC.'!E120+'PROGRAMA 04'!E119</f>
        <v>0</v>
      </c>
      <c r="F119" s="80">
        <f>+'PROGRAMA 01'!F119+'PROGRAMA 02 '!F120+'PROGRAMA 03 CON PROYEC.'!F120+'PROGRAMA 04'!F119</f>
        <v>1520000</v>
      </c>
      <c r="G119" s="80">
        <f>+'PROGRAMA 01'!G119+'PROGRAMA 02 '!G120+'PROGRAMA 03 CON PROYEC.'!G120+'PROGRAMA 04'!G119</f>
        <v>7425.3</v>
      </c>
      <c r="H119" s="80">
        <f>+'PROGRAMA 01'!H119+'PROGRAMA 02 '!H120+'PROGRAMA 03 CON PROYEC.'!H120+'PROGRAMA 04'!H119</f>
        <v>1487067</v>
      </c>
      <c r="I119" s="80">
        <f>+'PROGRAMA 01'!I119+'PROGRAMA 02 '!I120+'PROGRAMA 03 CON PROYEC.'!I120+'PROGRAMA 04'!I119</f>
        <v>0</v>
      </c>
      <c r="J119" s="80">
        <f>+'PROGRAMA 01'!J119+'PROGRAMA 02 '!J120+'PROGRAMA 03 CON PROYEC.'!J120+'PROGRAMA 04'!J119</f>
        <v>1494492.3</v>
      </c>
      <c r="K119" s="80">
        <f>+'PROGRAMA 01'!K119+'PROGRAMA 02 '!K120+'PROGRAMA 03 CON PROYEC.'!K120+'PROGRAMA 04'!K119</f>
        <v>25507.699999999997</v>
      </c>
      <c r="L119" s="74">
        <f>+(J119/F119)*100</f>
        <v>98.321861842105264</v>
      </c>
    </row>
    <row r="120" spans="1:15" ht="9" hidden="1" customHeight="1" outlineLevel="1" x14ac:dyDescent="0.2">
      <c r="A120" s="9"/>
      <c r="B120" s="16"/>
      <c r="C120" s="78"/>
      <c r="D120" s="78"/>
      <c r="E120" s="78"/>
      <c r="F120" s="78"/>
      <c r="G120" s="78"/>
      <c r="H120" s="78"/>
      <c r="I120" s="78"/>
      <c r="J120" s="78"/>
      <c r="K120" s="78"/>
    </row>
    <row r="121" spans="1:15" ht="12" hidden="1" customHeight="1" outlineLevel="1" x14ac:dyDescent="0.2">
      <c r="A121" s="8" t="s">
        <v>118</v>
      </c>
      <c r="B121" s="18" t="s">
        <v>119</v>
      </c>
      <c r="C121" s="81">
        <f t="shared" ref="C121:K121" si="21">+C123+C124+C125</f>
        <v>3021000</v>
      </c>
      <c r="D121" s="81">
        <f t="shared" si="21"/>
        <v>1100000</v>
      </c>
      <c r="E121" s="81">
        <f t="shared" si="21"/>
        <v>0</v>
      </c>
      <c r="F121" s="81">
        <f t="shared" si="21"/>
        <v>4121000</v>
      </c>
      <c r="G121" s="81">
        <f t="shared" si="21"/>
        <v>1046822.24</v>
      </c>
      <c r="H121" s="81">
        <f t="shared" si="21"/>
        <v>1612756</v>
      </c>
      <c r="I121" s="81">
        <f t="shared" si="21"/>
        <v>0</v>
      </c>
      <c r="J121" s="81">
        <f t="shared" si="21"/>
        <v>2659578.2400000002</v>
      </c>
      <c r="K121" s="81">
        <f t="shared" si="21"/>
        <v>1461421.76</v>
      </c>
      <c r="L121" s="95">
        <f>+(J121/F121)*100</f>
        <v>64.537205532637714</v>
      </c>
    </row>
    <row r="122" spans="1:15" ht="5.25" hidden="1" customHeight="1" outlineLevel="1" x14ac:dyDescent="0.2">
      <c r="A122" s="9"/>
      <c r="B122" s="16"/>
      <c r="C122" s="78"/>
      <c r="D122" s="78"/>
      <c r="E122" s="78"/>
      <c r="F122" s="78"/>
      <c r="G122" s="78"/>
      <c r="H122" s="78"/>
      <c r="I122" s="78"/>
      <c r="J122" s="78"/>
      <c r="K122" s="78"/>
    </row>
    <row r="123" spans="1:15" collapsed="1" x14ac:dyDescent="0.2">
      <c r="A123" s="9" t="s">
        <v>229</v>
      </c>
      <c r="B123" s="16" t="s">
        <v>230</v>
      </c>
      <c r="C123" s="80">
        <f>+'PROGRAMA 01'!C123+'PROGRAMA 02 '!C124+'PROGRAMA 03 CON PROYEC.'!C124+'PROGRAMA 04'!C123</f>
        <v>200000</v>
      </c>
      <c r="D123" s="80">
        <f>+'PROGRAMA 01'!D123+'PROGRAMA 02 '!D124+'PROGRAMA 03 CON PROYEC.'!D124+'PROGRAMA 04'!D123</f>
        <v>0</v>
      </c>
      <c r="E123" s="80">
        <f>+'PROGRAMA 01'!E123+'PROGRAMA 02 '!E124+'PROGRAMA 03 CON PROYEC.'!E124+'PROGRAMA 04'!E123</f>
        <v>0</v>
      </c>
      <c r="F123" s="80">
        <f>+'PROGRAMA 01'!F123+'PROGRAMA 02 '!F124+'PROGRAMA 03 CON PROYEC.'!F124+'PROGRAMA 04'!F123</f>
        <v>200000</v>
      </c>
      <c r="G123" s="80">
        <f>+'PROGRAMA 01'!G123+'PROGRAMA 02 '!G124+'PROGRAMA 03 CON PROYEC.'!G124+'PROGRAMA 04'!G123</f>
        <v>200000</v>
      </c>
      <c r="H123" s="80">
        <f>+'PROGRAMA 01'!H123+'PROGRAMA 02 '!H124+'PROGRAMA 03 CON PROYEC.'!H124+'PROGRAMA 04'!H123</f>
        <v>0</v>
      </c>
      <c r="I123" s="80">
        <f>+'PROGRAMA 01'!I123+'PROGRAMA 02 '!I124+'PROGRAMA 03 CON PROYEC.'!I124+'PROGRAMA 04'!I123</f>
        <v>0</v>
      </c>
      <c r="J123" s="80">
        <f>+'PROGRAMA 01'!J123+'PROGRAMA 02 '!J124+'PROGRAMA 03 CON PROYEC.'!J124+'PROGRAMA 04'!J123</f>
        <v>200000</v>
      </c>
      <c r="K123" s="80">
        <f>+'PROGRAMA 01'!K123+'PROGRAMA 02 '!K124+'PROGRAMA 03 CON PROYEC.'!K124+'PROGRAMA 04'!K123</f>
        <v>0</v>
      </c>
      <c r="L123" s="74">
        <f>+(J123/F123)*100</f>
        <v>100</v>
      </c>
    </row>
    <row r="124" spans="1:15" x14ac:dyDescent="0.2">
      <c r="A124" s="9" t="s">
        <v>120</v>
      </c>
      <c r="B124" s="16" t="s">
        <v>121</v>
      </c>
      <c r="C124" s="80">
        <f>+'PROGRAMA 01'!C124+'PROGRAMA 02 '!C125+'PROGRAMA 03 CON PROYEC.'!C125+'PROGRAMA 04'!C124</f>
        <v>2600000</v>
      </c>
      <c r="D124" s="80">
        <f>+'PROGRAMA 01'!D124+'PROGRAMA 02 '!D125+'PROGRAMA 03 CON PROYEC.'!D125+'PROGRAMA 04'!D124</f>
        <v>400000</v>
      </c>
      <c r="E124" s="80">
        <f>+'PROGRAMA 01'!E124+'PROGRAMA 02 '!E125+'PROGRAMA 03 CON PROYEC.'!E125+'PROGRAMA 04'!E124</f>
        <v>0</v>
      </c>
      <c r="F124" s="80">
        <f>+'PROGRAMA 01'!F124+'PROGRAMA 02 '!F125+'PROGRAMA 03 CON PROYEC.'!F125+'PROGRAMA 04'!F124</f>
        <v>3000000</v>
      </c>
      <c r="G124" s="80">
        <f>+'PROGRAMA 01'!G124+'PROGRAMA 02 '!G125+'PROGRAMA 03 CON PROYEC.'!G125+'PROGRAMA 04'!G124</f>
        <v>600000</v>
      </c>
      <c r="H124" s="80">
        <f>+'PROGRAMA 01'!H124+'PROGRAMA 02 '!H125+'PROGRAMA 03 CON PROYEC.'!H125+'PROGRAMA 04'!H124</f>
        <v>1449000</v>
      </c>
      <c r="I124" s="80">
        <f>+'PROGRAMA 01'!I124+'PROGRAMA 02 '!I125+'PROGRAMA 03 CON PROYEC.'!I125+'PROGRAMA 04'!I124</f>
        <v>0</v>
      </c>
      <c r="J124" s="80">
        <f>+'PROGRAMA 01'!J124+'PROGRAMA 02 '!J125+'PROGRAMA 03 CON PROYEC.'!J125+'PROGRAMA 04'!J124</f>
        <v>2049000</v>
      </c>
      <c r="K124" s="80">
        <f>+'PROGRAMA 01'!K124+'PROGRAMA 02 '!K125+'PROGRAMA 03 CON PROYEC.'!K125+'PROGRAMA 04'!K124</f>
        <v>951000</v>
      </c>
      <c r="L124" s="74">
        <f>+(J124/F124)*100</f>
        <v>68.300000000000011</v>
      </c>
    </row>
    <row r="125" spans="1:15" x14ac:dyDescent="0.2">
      <c r="A125" s="9" t="s">
        <v>122</v>
      </c>
      <c r="B125" s="16" t="s">
        <v>123</v>
      </c>
      <c r="C125" s="80">
        <f>+'PROGRAMA 01'!C125+'PROGRAMA 02 '!C126+'PROGRAMA 03 CON PROYEC.'!C126+'PROGRAMA 04'!C125</f>
        <v>221000</v>
      </c>
      <c r="D125" s="80">
        <f>+'PROGRAMA 01'!D125+'PROGRAMA 02 '!D126+'PROGRAMA 03 CON PROYEC.'!D126+'PROGRAMA 04'!D125</f>
        <v>700000</v>
      </c>
      <c r="E125" s="80">
        <f>+'PROGRAMA 01'!E125+'PROGRAMA 02 '!E126+'PROGRAMA 03 CON PROYEC.'!E126+'PROGRAMA 04'!E125</f>
        <v>0</v>
      </c>
      <c r="F125" s="80">
        <f>+'PROGRAMA 01'!F125+'PROGRAMA 02 '!F126+'PROGRAMA 03 CON PROYEC.'!F126+'PROGRAMA 04'!F125</f>
        <v>921000</v>
      </c>
      <c r="G125" s="80">
        <f>+'PROGRAMA 01'!G125+'PROGRAMA 02 '!G126+'PROGRAMA 03 CON PROYEC.'!G126+'PROGRAMA 04'!G125</f>
        <v>246822.24000000002</v>
      </c>
      <c r="H125" s="80">
        <f>+'PROGRAMA 01'!H125+'PROGRAMA 02 '!H126+'PROGRAMA 03 CON PROYEC.'!H126+'PROGRAMA 04'!H125</f>
        <v>163756</v>
      </c>
      <c r="I125" s="80">
        <f>+'PROGRAMA 01'!I125+'PROGRAMA 02 '!I126+'PROGRAMA 03 CON PROYEC.'!I126+'PROGRAMA 04'!I125</f>
        <v>0</v>
      </c>
      <c r="J125" s="80">
        <f>+'PROGRAMA 01'!J125+'PROGRAMA 02 '!J126+'PROGRAMA 03 CON PROYEC.'!J126+'PROGRAMA 04'!J125</f>
        <v>410578.24</v>
      </c>
      <c r="K125" s="80">
        <f>+'PROGRAMA 01'!K125+'PROGRAMA 02 '!K126+'PROGRAMA 03 CON PROYEC.'!K126+'PROGRAMA 04'!K125</f>
        <v>510421.76000000001</v>
      </c>
      <c r="L125" s="74">
        <f>+(J125/F125)*100</f>
        <v>44.579613463626494</v>
      </c>
    </row>
    <row r="126" spans="1:15" ht="10.8" thickBot="1" x14ac:dyDescent="0.25">
      <c r="A126" s="9"/>
      <c r="B126" s="16"/>
      <c r="C126" s="80"/>
      <c r="D126" s="80"/>
      <c r="E126" s="80"/>
      <c r="F126" s="80"/>
      <c r="G126" s="80"/>
      <c r="H126" s="80"/>
      <c r="I126" s="80"/>
      <c r="J126" s="80"/>
      <c r="K126" s="80"/>
      <c r="L126" s="70"/>
    </row>
    <row r="127" spans="1:15" ht="10.8" thickBot="1" x14ac:dyDescent="0.25">
      <c r="A127" s="25">
        <v>2</v>
      </c>
      <c r="B127" s="17" t="s">
        <v>124</v>
      </c>
      <c r="C127" s="79">
        <f t="shared" ref="C127:K127" si="22">+C129+C136+C140+C149+C154</f>
        <v>163993777.74000001</v>
      </c>
      <c r="D127" s="79">
        <f t="shared" si="22"/>
        <v>15254383</v>
      </c>
      <c r="E127" s="79">
        <f t="shared" si="22"/>
        <v>0</v>
      </c>
      <c r="F127" s="79">
        <f t="shared" si="22"/>
        <v>179248160.74000001</v>
      </c>
      <c r="G127" s="79">
        <f t="shared" si="22"/>
        <v>68714866.289999992</v>
      </c>
      <c r="H127" s="79">
        <f t="shared" si="22"/>
        <v>50972242.870000005</v>
      </c>
      <c r="I127" s="79">
        <f t="shared" si="22"/>
        <v>0</v>
      </c>
      <c r="J127" s="79">
        <f t="shared" si="22"/>
        <v>119687109.16</v>
      </c>
      <c r="K127" s="79">
        <f t="shared" si="22"/>
        <v>59561051.579999991</v>
      </c>
      <c r="L127" s="69">
        <f>+(J127/F127)*100</f>
        <v>66.771736271038506</v>
      </c>
      <c r="N127" s="233"/>
    </row>
    <row r="128" spans="1:15" ht="8.25" customHeight="1" x14ac:dyDescent="0.2">
      <c r="A128" s="9"/>
      <c r="B128" s="16"/>
      <c r="C128" s="78"/>
      <c r="D128" s="78"/>
      <c r="E128" s="78"/>
      <c r="F128" s="78"/>
      <c r="G128" s="78"/>
      <c r="H128" s="78"/>
      <c r="I128" s="78"/>
      <c r="J128" s="78"/>
      <c r="K128" s="78"/>
    </row>
    <row r="129" spans="1:15" hidden="1" outlineLevel="1" x14ac:dyDescent="0.2">
      <c r="A129" s="8" t="s">
        <v>125</v>
      </c>
      <c r="B129" s="18" t="s">
        <v>126</v>
      </c>
      <c r="C129" s="81">
        <f t="shared" ref="C129:K129" si="23">+C131+C132+C133+C134</f>
        <v>103368797.3</v>
      </c>
      <c r="D129" s="81">
        <f t="shared" si="23"/>
        <v>5852180</v>
      </c>
      <c r="E129" s="81">
        <f t="shared" si="23"/>
        <v>0</v>
      </c>
      <c r="F129" s="81">
        <f t="shared" si="23"/>
        <v>109220977.3</v>
      </c>
      <c r="G129" s="81">
        <f t="shared" si="23"/>
        <v>53276398.949999996</v>
      </c>
      <c r="H129" s="81">
        <f t="shared" si="23"/>
        <v>42609550.200000003</v>
      </c>
      <c r="I129" s="81">
        <f t="shared" si="23"/>
        <v>0</v>
      </c>
      <c r="J129" s="81">
        <f t="shared" si="23"/>
        <v>95885949.149999991</v>
      </c>
      <c r="K129" s="81">
        <f t="shared" si="23"/>
        <v>13335028.149999997</v>
      </c>
      <c r="L129" s="95">
        <f>+(J129/F129)*100</f>
        <v>87.79078114877845</v>
      </c>
    </row>
    <row r="130" spans="1:15" ht="8.25" hidden="1" customHeight="1" outlineLevel="1" x14ac:dyDescent="0.2">
      <c r="A130" s="9"/>
      <c r="B130" s="16"/>
      <c r="C130" s="78"/>
      <c r="D130" s="78"/>
      <c r="E130" s="78"/>
      <c r="F130" s="78"/>
      <c r="G130" s="78"/>
      <c r="H130" s="78"/>
      <c r="I130" s="78"/>
      <c r="J130" s="78"/>
      <c r="K130" s="78"/>
    </row>
    <row r="131" spans="1:15" collapsed="1" x14ac:dyDescent="0.2">
      <c r="A131" s="9" t="s">
        <v>127</v>
      </c>
      <c r="B131" s="16" t="s">
        <v>128</v>
      </c>
      <c r="C131" s="80">
        <f>+'PROGRAMA 01'!C131+'PROGRAMA 02 '!C132+'PROGRAMA 03 CON PROYEC.'!C132+'PROGRAMA 04'!C131</f>
        <v>87901256.299999997</v>
      </c>
      <c r="D131" s="80">
        <f>+'PROGRAMA 01'!D131+'PROGRAMA 02 '!D132+'PROGRAMA 03 CON PROYEC.'!D132+'PROGRAMA 04'!D131</f>
        <v>4650000</v>
      </c>
      <c r="E131" s="80">
        <f>+'PROGRAMA 01'!E131+'PROGRAMA 02 '!E132+'PROGRAMA 03 CON PROYEC.'!E132+'PROGRAMA 04'!E131</f>
        <v>0</v>
      </c>
      <c r="F131" s="80">
        <f>+'PROGRAMA 01'!F131+'PROGRAMA 02 '!F132+'PROGRAMA 03 CON PROYEC.'!F132+'PROGRAMA 04'!F131</f>
        <v>92551256.299999997</v>
      </c>
      <c r="G131" s="80">
        <f>+'PROGRAMA 01'!G131+'PROGRAMA 02 '!G132+'PROGRAMA 03 CON PROYEC.'!G132+'PROGRAMA 04'!G131</f>
        <v>50373640.799999997</v>
      </c>
      <c r="H131" s="80">
        <f>+'PROGRAMA 01'!H131+'PROGRAMA 02 '!H132+'PROGRAMA 03 CON PROYEC.'!H132+'PROGRAMA 04'!H131</f>
        <v>42093038</v>
      </c>
      <c r="I131" s="80">
        <f>+'PROGRAMA 01'!I131+'PROGRAMA 02 '!I132+'PROGRAMA 03 CON PROYEC.'!I132+'PROGRAMA 04'!I131</f>
        <v>0</v>
      </c>
      <c r="J131" s="80">
        <f>+'PROGRAMA 01'!J131+'PROGRAMA 02 '!J132+'PROGRAMA 03 CON PROYEC.'!J132+'PROGRAMA 04'!J131</f>
        <v>92466678.799999997</v>
      </c>
      <c r="K131" s="80">
        <f>+'PROGRAMA 01'!K131+'PROGRAMA 02 '!K132+'PROGRAMA 03 CON PROYEC.'!K132+'PROGRAMA 04'!K131</f>
        <v>84577.499999997206</v>
      </c>
      <c r="L131" s="74">
        <f>+(J131/F131)*100</f>
        <v>99.908615503039911</v>
      </c>
    </row>
    <row r="132" spans="1:15" x14ac:dyDescent="0.2">
      <c r="A132" s="9" t="s">
        <v>129</v>
      </c>
      <c r="B132" s="16" t="s">
        <v>130</v>
      </c>
      <c r="C132" s="80">
        <f>+'PROGRAMA 01'!C132+'PROGRAMA 02 '!C133+'PROGRAMA 03 CON PROYEC.'!C133+'PROGRAMA 04'!C132</f>
        <v>5806397</v>
      </c>
      <c r="D132" s="80">
        <f>+'PROGRAMA 01'!D132+'PROGRAMA 02 '!D133+'PROGRAMA 03 CON PROYEC.'!D133+'PROGRAMA 04'!D132</f>
        <v>1202180</v>
      </c>
      <c r="E132" s="80">
        <f>+'PROGRAMA 01'!E132+'PROGRAMA 02 '!E133+'PROGRAMA 03 CON PROYEC.'!E133+'PROGRAMA 04'!E132</f>
        <v>0</v>
      </c>
      <c r="F132" s="80">
        <f>+'PROGRAMA 01'!F132+'PROGRAMA 02 '!F133+'PROGRAMA 03 CON PROYEC.'!F133+'PROGRAMA 04'!F132</f>
        <v>7008577</v>
      </c>
      <c r="G132" s="80">
        <f>+'PROGRAMA 01'!G132+'PROGRAMA 02 '!G133+'PROGRAMA 03 CON PROYEC.'!G133+'PROGRAMA 04'!G132</f>
        <v>2478592.85</v>
      </c>
      <c r="H132" s="80">
        <f>+'PROGRAMA 01'!H132+'PROGRAMA 02 '!H133+'PROGRAMA 03 CON PROYEC.'!H133+'PROGRAMA 04'!H132</f>
        <v>516512.2</v>
      </c>
      <c r="I132" s="80">
        <f>+'PROGRAMA 01'!I132+'PROGRAMA 02 '!I133+'PROGRAMA 03 CON PROYEC.'!I133+'PROGRAMA 04'!I132</f>
        <v>0</v>
      </c>
      <c r="J132" s="80">
        <f>+'PROGRAMA 01'!J132+'PROGRAMA 02 '!J133+'PROGRAMA 03 CON PROYEC.'!J133+'PROGRAMA 04'!J132</f>
        <v>2995105.05</v>
      </c>
      <c r="K132" s="80">
        <f>+'PROGRAMA 01'!K132+'PROGRAMA 02 '!K133+'PROGRAMA 03 CON PROYEC.'!K133+'PROGRAMA 04'!K132</f>
        <v>4013471.9499999997</v>
      </c>
      <c r="L132" s="74">
        <f>+(J132/F132)*100</f>
        <v>42.734852595612487</v>
      </c>
    </row>
    <row r="133" spans="1:15" x14ac:dyDescent="0.2">
      <c r="A133" s="9" t="s">
        <v>131</v>
      </c>
      <c r="B133" s="16" t="s">
        <v>132</v>
      </c>
      <c r="C133" s="80">
        <f>+'PROGRAMA 01'!C133+'PROGRAMA 02 '!C134+'PROGRAMA 03 CON PROYEC.'!C134+'PROGRAMA 04'!C133</f>
        <v>9661144</v>
      </c>
      <c r="D133" s="80">
        <f>+'PROGRAMA 01'!D133+'PROGRAMA 02 '!D134+'PROGRAMA 03 CON PROYEC.'!D134+'PROGRAMA 04'!D133</f>
        <v>0</v>
      </c>
      <c r="E133" s="80">
        <f>+'PROGRAMA 01'!E133+'PROGRAMA 02 '!E134+'PROGRAMA 03 CON PROYEC.'!E134+'PROGRAMA 04'!E133</f>
        <v>0</v>
      </c>
      <c r="F133" s="80">
        <f>+'PROGRAMA 01'!F133+'PROGRAMA 02 '!F134+'PROGRAMA 03 CON PROYEC.'!F134+'PROGRAMA 04'!F133</f>
        <v>9661144</v>
      </c>
      <c r="G133" s="80">
        <f>+'PROGRAMA 01'!G133+'PROGRAMA 02 '!G134+'PROGRAMA 03 CON PROYEC.'!G134+'PROGRAMA 04'!G133</f>
        <v>424165.3</v>
      </c>
      <c r="H133" s="80">
        <f>+'PROGRAMA 01'!H133+'PROGRAMA 02 '!H134+'PROGRAMA 03 CON PROYEC.'!H134+'PROGRAMA 04'!H133</f>
        <v>0</v>
      </c>
      <c r="I133" s="80">
        <f>+'PROGRAMA 01'!I133+'PROGRAMA 02 '!I134+'PROGRAMA 03 CON PROYEC.'!I134+'PROGRAMA 04'!I133</f>
        <v>0</v>
      </c>
      <c r="J133" s="80">
        <f>+'PROGRAMA 01'!J133+'PROGRAMA 02 '!J134+'PROGRAMA 03 CON PROYEC.'!J134+'PROGRAMA 04'!J133</f>
        <v>424165.3</v>
      </c>
      <c r="K133" s="80">
        <f>+'PROGRAMA 01'!K133+'PROGRAMA 02 '!K134+'PROGRAMA 03 CON PROYEC.'!K134+'PROGRAMA 04'!K133</f>
        <v>9236978.6999999993</v>
      </c>
      <c r="L133" s="74">
        <f>+(J133/F133)*100</f>
        <v>4.3904251918820378</v>
      </c>
    </row>
    <row r="134" spans="1:15" hidden="1" x14ac:dyDescent="0.2">
      <c r="A134" s="9" t="s">
        <v>133</v>
      </c>
      <c r="B134" s="16" t="s">
        <v>134</v>
      </c>
      <c r="C134" s="80">
        <f>+'PROGRAMA 01'!C134+'PROGRAMA 02 '!C135+'PROGRAMA 03 CON PROYEC.'!C135+'PROGRAMA 04'!C134</f>
        <v>0</v>
      </c>
      <c r="D134" s="80">
        <f>+'PROGRAMA 01'!D134+'PROGRAMA 02 '!D135+'PROGRAMA 03 CON PROYEC.'!D135+'PROGRAMA 04'!D134</f>
        <v>0</v>
      </c>
      <c r="E134" s="80">
        <f>+'PROGRAMA 01'!E134+'PROGRAMA 02 '!E135+'PROGRAMA 03 CON PROYEC.'!E135+'PROGRAMA 04'!E134</f>
        <v>0</v>
      </c>
      <c r="F134" s="80">
        <f>+'PROGRAMA 01'!F134+'PROGRAMA 02 '!F135+'PROGRAMA 03 CON PROYEC.'!F135+'PROGRAMA 04'!F134</f>
        <v>0</v>
      </c>
      <c r="G134" s="80">
        <f>+'PROGRAMA 01'!G134+'PROGRAMA 02 '!G135+'PROGRAMA 03 CON PROYEC.'!G135+'PROGRAMA 04'!G134</f>
        <v>0</v>
      </c>
      <c r="H134" s="80">
        <f>+'PROGRAMA 01'!H134+'PROGRAMA 02 '!H135+'PROGRAMA 03 CON PROYEC.'!H135+'PROGRAMA 04'!H134</f>
        <v>0</v>
      </c>
      <c r="I134" s="80">
        <f>+'PROGRAMA 01'!I134+'PROGRAMA 02 '!I135+'PROGRAMA 03 CON PROYEC.'!I135+'PROGRAMA 04'!I134</f>
        <v>0</v>
      </c>
      <c r="J134" s="80">
        <f>+'PROGRAMA 01'!J134+'PROGRAMA 02 '!J135+'PROGRAMA 03 CON PROYEC.'!J135+'PROGRAMA 04'!J134</f>
        <v>0</v>
      </c>
      <c r="K134" s="80">
        <f>+'PROGRAMA 01'!K134+'PROGRAMA 02 '!K135+'PROGRAMA 03 CON PROYEC.'!K135+'PROGRAMA 04'!K134</f>
        <v>0</v>
      </c>
      <c r="L134" s="74" t="e">
        <f>+(J134/F134)*100</f>
        <v>#DIV/0!</v>
      </c>
    </row>
    <row r="135" spans="1:15" ht="8.25" hidden="1" customHeight="1" outlineLevel="1" x14ac:dyDescent="0.2">
      <c r="A135" s="9"/>
      <c r="B135" s="16"/>
      <c r="C135" s="78"/>
      <c r="D135" s="78"/>
      <c r="E135" s="78"/>
      <c r="F135" s="78"/>
      <c r="G135" s="78"/>
      <c r="H135" s="78"/>
      <c r="I135" s="78"/>
      <c r="J135" s="78"/>
      <c r="K135" s="78"/>
    </row>
    <row r="136" spans="1:15" hidden="1" outlineLevel="1" x14ac:dyDescent="0.2">
      <c r="A136" s="8" t="s">
        <v>135</v>
      </c>
      <c r="B136" s="18" t="s">
        <v>136</v>
      </c>
      <c r="C136" s="81">
        <f t="shared" ref="C136:K136" si="24">+C138</f>
        <v>0</v>
      </c>
      <c r="D136" s="81">
        <f t="shared" si="24"/>
        <v>0</v>
      </c>
      <c r="E136" s="81">
        <f t="shared" si="24"/>
        <v>0</v>
      </c>
      <c r="F136" s="81">
        <f t="shared" si="24"/>
        <v>0</v>
      </c>
      <c r="G136" s="81">
        <f t="shared" si="24"/>
        <v>0</v>
      </c>
      <c r="H136" s="81">
        <f t="shared" si="24"/>
        <v>0</v>
      </c>
      <c r="I136" s="81">
        <f t="shared" si="24"/>
        <v>0</v>
      </c>
      <c r="J136" s="81">
        <f t="shared" si="24"/>
        <v>0</v>
      </c>
      <c r="K136" s="81">
        <f t="shared" si="24"/>
        <v>0</v>
      </c>
      <c r="L136" s="95" t="e">
        <f>+(J136/F136)*100</f>
        <v>#DIV/0!</v>
      </c>
    </row>
    <row r="137" spans="1:15" ht="8.25" hidden="1" customHeight="1" outlineLevel="1" x14ac:dyDescent="0.2">
      <c r="A137" s="9"/>
      <c r="B137" s="16"/>
      <c r="C137" s="78"/>
      <c r="D137" s="78"/>
      <c r="E137" s="78"/>
      <c r="F137" s="78"/>
      <c r="G137" s="78"/>
      <c r="H137" s="78"/>
      <c r="I137" s="78"/>
      <c r="J137" s="78"/>
      <c r="K137" s="78"/>
    </row>
    <row r="138" spans="1:15" hidden="1" collapsed="1" x14ac:dyDescent="0.2">
      <c r="A138" s="9" t="s">
        <v>137</v>
      </c>
      <c r="B138" s="16" t="s">
        <v>138</v>
      </c>
      <c r="C138" s="80">
        <f>+'PROGRAMA 01'!C138+'PROGRAMA 02 '!C139+'PROGRAMA 03 CON PROYEC.'!C139+'PROGRAMA 04'!C138</f>
        <v>0</v>
      </c>
      <c r="D138" s="80">
        <f>+'PROGRAMA 01'!D138+'PROGRAMA 02 '!D139+'PROGRAMA 03 CON PROYEC.'!D139+'PROGRAMA 04'!D138</f>
        <v>0</v>
      </c>
      <c r="E138" s="80">
        <f>+'PROGRAMA 01'!E138+'PROGRAMA 02 '!E139+'PROGRAMA 03 CON PROYEC.'!E139+'PROGRAMA 04'!E138</f>
        <v>0</v>
      </c>
      <c r="F138" s="80">
        <f>+'PROGRAMA 01'!F138+'PROGRAMA 02 '!F139+'PROGRAMA 03 CON PROYEC.'!F139+'PROGRAMA 04'!F138</f>
        <v>0</v>
      </c>
      <c r="G138" s="80">
        <f>+'PROGRAMA 01'!G138+'PROGRAMA 02 '!G139+'PROGRAMA 03 CON PROYEC.'!G139+'PROGRAMA 04'!G138</f>
        <v>0</v>
      </c>
      <c r="H138" s="80">
        <f>+'PROGRAMA 01'!H138+'PROGRAMA 02 '!H139+'PROGRAMA 03 CON PROYEC.'!H139+'PROGRAMA 04'!H138</f>
        <v>0</v>
      </c>
      <c r="I138" s="80">
        <f>+'PROGRAMA 01'!I138+'PROGRAMA 02 '!I139+'PROGRAMA 03 CON PROYEC.'!I139+'PROGRAMA 04'!I138</f>
        <v>0</v>
      </c>
      <c r="J138" s="80">
        <f>+'PROGRAMA 01'!J138+'PROGRAMA 02 '!J139+'PROGRAMA 03 CON PROYEC.'!J139+'PROGRAMA 04'!J138</f>
        <v>0</v>
      </c>
      <c r="K138" s="80">
        <f>+'PROGRAMA 01'!K138+'PROGRAMA 02 '!K139+'PROGRAMA 03 CON PROYEC.'!K139+'PROGRAMA 04'!K138</f>
        <v>0</v>
      </c>
      <c r="L138" s="74" t="e">
        <f>+(J138/F138)*100</f>
        <v>#DIV/0!</v>
      </c>
    </row>
    <row r="139" spans="1:15" ht="8.25" hidden="1" customHeight="1" outlineLevel="1" x14ac:dyDescent="0.2">
      <c r="A139" s="9"/>
      <c r="B139" s="16"/>
      <c r="C139" s="83"/>
      <c r="D139" s="83"/>
      <c r="E139" s="83"/>
      <c r="F139" s="83"/>
      <c r="G139" s="83"/>
      <c r="H139" s="83"/>
      <c r="I139" s="83"/>
      <c r="J139" s="83"/>
      <c r="K139" s="83"/>
      <c r="L139" s="76"/>
    </row>
    <row r="140" spans="1:15" hidden="1" outlineLevel="1" x14ac:dyDescent="0.2">
      <c r="A140" s="8" t="s">
        <v>139</v>
      </c>
      <c r="B140" s="18" t="s">
        <v>140</v>
      </c>
      <c r="C140" s="81">
        <f t="shared" ref="C140:K140" si="25">+C142+C143+C144+C145+C146+C147</f>
        <v>7397930</v>
      </c>
      <c r="D140" s="81">
        <f t="shared" si="25"/>
        <v>3300000</v>
      </c>
      <c r="E140" s="81">
        <f t="shared" si="25"/>
        <v>0</v>
      </c>
      <c r="F140" s="81">
        <f t="shared" si="25"/>
        <v>10697930</v>
      </c>
      <c r="G140" s="81">
        <f t="shared" si="25"/>
        <v>2838710.57</v>
      </c>
      <c r="H140" s="81">
        <f t="shared" si="25"/>
        <v>1368599.1300000001</v>
      </c>
      <c r="I140" s="81">
        <f t="shared" si="25"/>
        <v>0</v>
      </c>
      <c r="J140" s="81">
        <f t="shared" si="25"/>
        <v>4207309.7</v>
      </c>
      <c r="K140" s="81">
        <f t="shared" si="25"/>
        <v>6490620.2999999998</v>
      </c>
      <c r="L140" s="95">
        <f>+(J140/F140)*100</f>
        <v>39.328259766141677</v>
      </c>
    </row>
    <row r="141" spans="1:15" ht="8.25" hidden="1" customHeight="1" outlineLevel="1" x14ac:dyDescent="0.2">
      <c r="A141" s="9"/>
      <c r="B141" s="16"/>
      <c r="C141" s="83"/>
      <c r="D141" s="83"/>
      <c r="E141" s="83"/>
      <c r="F141" s="83"/>
      <c r="G141" s="83"/>
      <c r="H141" s="83"/>
      <c r="I141" s="83"/>
      <c r="J141" s="83"/>
      <c r="K141" s="83"/>
      <c r="L141" s="76"/>
    </row>
    <row r="142" spans="1:15" s="85" customFormat="1" collapsed="1" x14ac:dyDescent="0.2">
      <c r="A142" s="9" t="s">
        <v>141</v>
      </c>
      <c r="B142" s="16" t="s">
        <v>142</v>
      </c>
      <c r="C142" s="80">
        <f>+'PROGRAMA 01'!C142+'PROGRAMA 02 '!C143+'PROGRAMA 03 CON PROYEC.'!C143+'PROGRAMA 04'!C142</f>
        <v>156000</v>
      </c>
      <c r="D142" s="80">
        <f>+'PROGRAMA 01'!D142+'PROGRAMA 02 '!D143+'PROGRAMA 03 CON PROYEC.'!D143+'PROGRAMA 04'!D142</f>
        <v>0</v>
      </c>
      <c r="E142" s="80">
        <f>+'PROGRAMA 01'!E142+'PROGRAMA 02 '!E143+'PROGRAMA 03 CON PROYEC.'!E143+'PROGRAMA 04'!E142</f>
        <v>0</v>
      </c>
      <c r="F142" s="80">
        <f>+'PROGRAMA 01'!F142+'PROGRAMA 02 '!F143+'PROGRAMA 03 CON PROYEC.'!F143+'PROGRAMA 04'!F142</f>
        <v>156000</v>
      </c>
      <c r="G142" s="80">
        <f>+'PROGRAMA 01'!G142+'PROGRAMA 02 '!G143+'PROGRAMA 03 CON PROYEC.'!G143+'PROGRAMA 04'!G142</f>
        <v>0</v>
      </c>
      <c r="H142" s="80">
        <f>+'PROGRAMA 01'!H142+'PROGRAMA 02 '!H143+'PROGRAMA 03 CON PROYEC.'!H143+'PROGRAMA 04'!H142</f>
        <v>0</v>
      </c>
      <c r="I142" s="80">
        <f>+'PROGRAMA 01'!I142+'PROGRAMA 02 '!I143+'PROGRAMA 03 CON PROYEC.'!I143+'PROGRAMA 04'!I142</f>
        <v>0</v>
      </c>
      <c r="J142" s="80">
        <f>+'PROGRAMA 01'!J142+'PROGRAMA 02 '!J143+'PROGRAMA 03 CON PROYEC.'!J143+'PROGRAMA 04'!J142</f>
        <v>0</v>
      </c>
      <c r="K142" s="80">
        <f>+'PROGRAMA 01'!K142+'PROGRAMA 02 '!K143+'PROGRAMA 03 CON PROYEC.'!K143+'PROGRAMA 04'!K142</f>
        <v>156000</v>
      </c>
      <c r="L142" s="74">
        <f t="shared" ref="L142:L147" si="26">+(J142/F142)*100</f>
        <v>0</v>
      </c>
      <c r="N142" s="113"/>
      <c r="O142" s="113"/>
    </row>
    <row r="143" spans="1:15" hidden="1" x14ac:dyDescent="0.2">
      <c r="A143" s="9" t="s">
        <v>143</v>
      </c>
      <c r="B143" s="16" t="s">
        <v>320</v>
      </c>
      <c r="C143" s="80">
        <f>+'PROGRAMA 01'!C143+'PROGRAMA 02 '!C144+'PROGRAMA 03 CON PROYEC.'!C144+'PROGRAMA 04'!C143</f>
        <v>0</v>
      </c>
      <c r="D143" s="80">
        <f>+'PROGRAMA 01'!D143+'PROGRAMA 02 '!D144+'PROGRAMA 03 CON PROYEC.'!D144+'PROGRAMA 04'!D143</f>
        <v>0</v>
      </c>
      <c r="E143" s="80">
        <f>+'PROGRAMA 01'!E143+'PROGRAMA 02 '!E144+'PROGRAMA 03 CON PROYEC.'!E144+'PROGRAMA 04'!E143</f>
        <v>0</v>
      </c>
      <c r="F143" s="80">
        <f>+'PROGRAMA 01'!F143+'PROGRAMA 02 '!F144+'PROGRAMA 03 CON PROYEC.'!F144+'PROGRAMA 04'!F143</f>
        <v>0</v>
      </c>
      <c r="G143" s="80">
        <f>+'PROGRAMA 01'!G143+'PROGRAMA 02 '!G144+'PROGRAMA 03 CON PROYEC.'!G144+'PROGRAMA 04'!G143</f>
        <v>0</v>
      </c>
      <c r="H143" s="80">
        <f>+'PROGRAMA 01'!H143+'PROGRAMA 02 '!H144+'PROGRAMA 03 CON PROYEC.'!H144+'PROGRAMA 04'!H143</f>
        <v>0</v>
      </c>
      <c r="I143" s="80">
        <f>+'PROGRAMA 01'!I143+'PROGRAMA 02 '!I144+'PROGRAMA 03 CON PROYEC.'!I144+'PROGRAMA 04'!I143</f>
        <v>0</v>
      </c>
      <c r="J143" s="80">
        <f>+'PROGRAMA 01'!J143+'PROGRAMA 02 '!J144+'PROGRAMA 03 CON PROYEC.'!J144+'PROGRAMA 04'!J143</f>
        <v>0</v>
      </c>
      <c r="K143" s="80">
        <f>+'PROGRAMA 01'!K143+'PROGRAMA 02 '!K144+'PROGRAMA 03 CON PROYEC.'!K144+'PROGRAMA 04'!K143</f>
        <v>0</v>
      </c>
      <c r="L143" s="74" t="e">
        <f t="shared" si="26"/>
        <v>#DIV/0!</v>
      </c>
    </row>
    <row r="144" spans="1:15" x14ac:dyDescent="0.2">
      <c r="A144" s="9" t="s">
        <v>144</v>
      </c>
      <c r="B144" s="16" t="s">
        <v>145</v>
      </c>
      <c r="C144" s="80">
        <f>+'PROGRAMA 01'!C144+'PROGRAMA 02 '!C145+'PROGRAMA 03 CON PROYEC.'!C145+'PROGRAMA 04'!C144</f>
        <v>6956230</v>
      </c>
      <c r="D144" s="80">
        <f>+'PROGRAMA 01'!D144+'PROGRAMA 02 '!D145+'PROGRAMA 03 CON PROYEC.'!D145+'PROGRAMA 04'!D144</f>
        <v>3300000</v>
      </c>
      <c r="E144" s="80">
        <f>+'PROGRAMA 01'!E144+'PROGRAMA 02 '!E145+'PROGRAMA 03 CON PROYEC.'!E145+'PROGRAMA 04'!E144</f>
        <v>0</v>
      </c>
      <c r="F144" s="80">
        <f>+'PROGRAMA 01'!F144+'PROGRAMA 02 '!F145+'PROGRAMA 03 CON PROYEC.'!F145+'PROGRAMA 04'!F144</f>
        <v>10256230</v>
      </c>
      <c r="G144" s="80">
        <f>+'PROGRAMA 01'!G144+'PROGRAMA 02 '!G145+'PROGRAMA 03 CON PROYEC.'!G145+'PROGRAMA 04'!G144</f>
        <v>2838710.57</v>
      </c>
      <c r="H144" s="80">
        <f>+'PROGRAMA 01'!H144+'PROGRAMA 02 '!H145+'PROGRAMA 03 CON PROYEC.'!H145+'PROGRAMA 04'!H144</f>
        <v>1368599.1300000001</v>
      </c>
      <c r="I144" s="80">
        <f>+'PROGRAMA 01'!I144+'PROGRAMA 02 '!I145+'PROGRAMA 03 CON PROYEC.'!I145+'PROGRAMA 04'!I144</f>
        <v>0</v>
      </c>
      <c r="J144" s="80">
        <f>+'PROGRAMA 01'!J144+'PROGRAMA 02 '!J145+'PROGRAMA 03 CON PROYEC.'!J145+'PROGRAMA 04'!J144</f>
        <v>4207309.7</v>
      </c>
      <c r="K144" s="80">
        <f>+'PROGRAMA 01'!K144+'PROGRAMA 02 '!K145+'PROGRAMA 03 CON PROYEC.'!K145+'PROGRAMA 04'!K144</f>
        <v>6048920.2999999998</v>
      </c>
      <c r="L144" s="74">
        <f t="shared" si="26"/>
        <v>41.021990536483685</v>
      </c>
    </row>
    <row r="145" spans="1:12" ht="12.75" customHeight="1" x14ac:dyDescent="0.2">
      <c r="A145" s="9" t="s">
        <v>146</v>
      </c>
      <c r="B145" s="16" t="s">
        <v>147</v>
      </c>
      <c r="C145" s="80">
        <f>+'PROGRAMA 01'!C145+'PROGRAMA 02 '!C146+'PROGRAMA 03 CON PROYEC.'!C146+'PROGRAMA 04'!C145</f>
        <v>80000</v>
      </c>
      <c r="D145" s="80">
        <f>+'PROGRAMA 01'!D145+'PROGRAMA 02 '!D146+'PROGRAMA 03 CON PROYEC.'!D146+'PROGRAMA 04'!D145</f>
        <v>0</v>
      </c>
      <c r="E145" s="80">
        <f>+'PROGRAMA 01'!E145+'PROGRAMA 02 '!E146+'PROGRAMA 03 CON PROYEC.'!E146+'PROGRAMA 04'!E145</f>
        <v>0</v>
      </c>
      <c r="F145" s="80">
        <f>+'PROGRAMA 01'!F145+'PROGRAMA 02 '!F146+'PROGRAMA 03 CON PROYEC.'!F146+'PROGRAMA 04'!F145</f>
        <v>80000</v>
      </c>
      <c r="G145" s="80">
        <f>+'PROGRAMA 01'!G145+'PROGRAMA 02 '!G146+'PROGRAMA 03 CON PROYEC.'!G146+'PROGRAMA 04'!G145</f>
        <v>0</v>
      </c>
      <c r="H145" s="80">
        <f>+'PROGRAMA 01'!H145+'PROGRAMA 02 '!H146+'PROGRAMA 03 CON PROYEC.'!H146+'PROGRAMA 04'!H145</f>
        <v>0</v>
      </c>
      <c r="I145" s="80">
        <f>+'PROGRAMA 01'!I145+'PROGRAMA 02 '!I146+'PROGRAMA 03 CON PROYEC.'!I146+'PROGRAMA 04'!I145</f>
        <v>0</v>
      </c>
      <c r="J145" s="80">
        <f>+'PROGRAMA 01'!J145+'PROGRAMA 02 '!J146+'PROGRAMA 03 CON PROYEC.'!J146+'PROGRAMA 04'!J145</f>
        <v>0</v>
      </c>
      <c r="K145" s="80">
        <f>+'PROGRAMA 01'!K145+'PROGRAMA 02 '!K146+'PROGRAMA 03 CON PROYEC.'!K146+'PROGRAMA 04'!K145</f>
        <v>80000</v>
      </c>
      <c r="L145" s="74">
        <f t="shared" si="26"/>
        <v>0</v>
      </c>
    </row>
    <row r="146" spans="1:12" x14ac:dyDescent="0.2">
      <c r="A146" s="9" t="s">
        <v>148</v>
      </c>
      <c r="B146" s="16" t="s">
        <v>149</v>
      </c>
      <c r="C146" s="80">
        <f>+'PROGRAMA 01'!C146+'PROGRAMA 02 '!C147+'PROGRAMA 03 CON PROYEC.'!C147+'PROGRAMA 04'!C146</f>
        <v>155700</v>
      </c>
      <c r="D146" s="80">
        <f>+'PROGRAMA 01'!D146+'PROGRAMA 02 '!D147+'PROGRAMA 03 CON PROYEC.'!D147+'PROGRAMA 04'!D146</f>
        <v>0</v>
      </c>
      <c r="E146" s="80">
        <f>+'PROGRAMA 01'!E146+'PROGRAMA 02 '!E147+'PROGRAMA 03 CON PROYEC.'!E147+'PROGRAMA 04'!E146</f>
        <v>0</v>
      </c>
      <c r="F146" s="80">
        <f>+'PROGRAMA 01'!F146+'PROGRAMA 02 '!F147+'PROGRAMA 03 CON PROYEC.'!F147+'PROGRAMA 04'!F146</f>
        <v>155700</v>
      </c>
      <c r="G146" s="80">
        <f>+'PROGRAMA 01'!G146+'PROGRAMA 02 '!G147+'PROGRAMA 03 CON PROYEC.'!G147+'PROGRAMA 04'!G146</f>
        <v>0</v>
      </c>
      <c r="H146" s="80">
        <f>+'PROGRAMA 01'!H146+'PROGRAMA 02 '!H147+'PROGRAMA 03 CON PROYEC.'!H147+'PROGRAMA 04'!H146</f>
        <v>0</v>
      </c>
      <c r="I146" s="80">
        <f>+'PROGRAMA 01'!I146+'PROGRAMA 02 '!I147+'PROGRAMA 03 CON PROYEC.'!I147+'PROGRAMA 04'!I146</f>
        <v>0</v>
      </c>
      <c r="J146" s="80">
        <f>+'PROGRAMA 01'!J146+'PROGRAMA 02 '!J147+'PROGRAMA 03 CON PROYEC.'!J147+'PROGRAMA 04'!J146</f>
        <v>0</v>
      </c>
      <c r="K146" s="80">
        <f>+'PROGRAMA 01'!K146+'PROGRAMA 02 '!K147+'PROGRAMA 03 CON PROYEC.'!K147+'PROGRAMA 04'!K146</f>
        <v>155700</v>
      </c>
      <c r="L146" s="74">
        <f t="shared" si="26"/>
        <v>0</v>
      </c>
    </row>
    <row r="147" spans="1:12" x14ac:dyDescent="0.2">
      <c r="A147" s="9" t="s">
        <v>150</v>
      </c>
      <c r="B147" s="60" t="s">
        <v>321</v>
      </c>
      <c r="C147" s="80">
        <f>+'PROGRAMA 01'!C147+'PROGRAMA 02 '!C148+'PROGRAMA 03 CON PROYEC.'!C148+'PROGRAMA 04'!C147</f>
        <v>50000</v>
      </c>
      <c r="D147" s="80">
        <f>+'PROGRAMA 01'!D147+'PROGRAMA 02 '!D148+'PROGRAMA 03 CON PROYEC.'!D148+'PROGRAMA 04'!D147</f>
        <v>0</v>
      </c>
      <c r="E147" s="80">
        <f>+'PROGRAMA 01'!E147+'PROGRAMA 02 '!E148+'PROGRAMA 03 CON PROYEC.'!E148+'PROGRAMA 04'!E147</f>
        <v>0</v>
      </c>
      <c r="F147" s="80">
        <f>+'PROGRAMA 01'!F147+'PROGRAMA 02 '!F148+'PROGRAMA 03 CON PROYEC.'!F148+'PROGRAMA 04'!F147</f>
        <v>50000</v>
      </c>
      <c r="G147" s="80">
        <f>+'PROGRAMA 01'!G147+'PROGRAMA 02 '!G148+'PROGRAMA 03 CON PROYEC.'!G148+'PROGRAMA 04'!G147</f>
        <v>0</v>
      </c>
      <c r="H147" s="80">
        <f>+'PROGRAMA 01'!H147+'PROGRAMA 02 '!H148+'PROGRAMA 03 CON PROYEC.'!H148+'PROGRAMA 04'!H147</f>
        <v>0</v>
      </c>
      <c r="I147" s="80">
        <f>+'PROGRAMA 01'!I147+'PROGRAMA 02 '!I148+'PROGRAMA 03 CON PROYEC.'!I148+'PROGRAMA 04'!I147</f>
        <v>0</v>
      </c>
      <c r="J147" s="80">
        <f>+'PROGRAMA 01'!J147+'PROGRAMA 02 '!J148+'PROGRAMA 03 CON PROYEC.'!J148+'PROGRAMA 04'!J147</f>
        <v>0</v>
      </c>
      <c r="K147" s="80">
        <f>+'PROGRAMA 01'!K147+'PROGRAMA 02 '!K148+'PROGRAMA 03 CON PROYEC.'!K148+'PROGRAMA 04'!K147</f>
        <v>50000</v>
      </c>
      <c r="L147" s="74">
        <f t="shared" si="26"/>
        <v>0</v>
      </c>
    </row>
    <row r="148" spans="1:12" ht="8.25" hidden="1" customHeight="1" outlineLevel="1" x14ac:dyDescent="0.2">
      <c r="A148" s="9"/>
      <c r="B148" s="16"/>
      <c r="C148" s="78"/>
      <c r="D148" s="78"/>
      <c r="E148" s="78"/>
      <c r="F148" s="78"/>
      <c r="G148" s="78"/>
      <c r="H148" s="78"/>
      <c r="I148" s="78"/>
      <c r="J148" s="78"/>
      <c r="K148" s="78"/>
    </row>
    <row r="149" spans="1:12" hidden="1" outlineLevel="1" x14ac:dyDescent="0.2">
      <c r="A149" s="8" t="s">
        <v>151</v>
      </c>
      <c r="B149" s="18" t="s">
        <v>152</v>
      </c>
      <c r="C149" s="81">
        <f t="shared" ref="C149:K149" si="27">+C151+C152</f>
        <v>20569125</v>
      </c>
      <c r="D149" s="81">
        <f t="shared" si="27"/>
        <v>0</v>
      </c>
      <c r="E149" s="81">
        <f t="shared" si="27"/>
        <v>0</v>
      </c>
      <c r="F149" s="81">
        <f t="shared" si="27"/>
        <v>20569125</v>
      </c>
      <c r="G149" s="81">
        <f t="shared" si="27"/>
        <v>5382942.4699999988</v>
      </c>
      <c r="H149" s="81">
        <f t="shared" si="27"/>
        <v>1189944.0499999998</v>
      </c>
      <c r="I149" s="81">
        <f t="shared" si="27"/>
        <v>0</v>
      </c>
      <c r="J149" s="81">
        <f t="shared" si="27"/>
        <v>6572886.5199999996</v>
      </c>
      <c r="K149" s="81">
        <f t="shared" si="27"/>
        <v>13996238.48</v>
      </c>
      <c r="L149" s="95">
        <f>+(J149/F149)*100</f>
        <v>31.955110001033098</v>
      </c>
    </row>
    <row r="150" spans="1:12" ht="8.25" hidden="1" customHeight="1" outlineLevel="1" x14ac:dyDescent="0.2">
      <c r="A150" s="9"/>
      <c r="B150" s="16"/>
      <c r="C150" s="78"/>
      <c r="D150" s="78"/>
      <c r="E150" s="78"/>
      <c r="F150" s="78"/>
      <c r="G150" s="78"/>
      <c r="H150" s="78"/>
      <c r="I150" s="78"/>
      <c r="J150" s="78"/>
      <c r="K150" s="78"/>
    </row>
    <row r="151" spans="1:12" collapsed="1" x14ac:dyDescent="0.2">
      <c r="A151" s="9" t="s">
        <v>153</v>
      </c>
      <c r="B151" s="16" t="s">
        <v>154</v>
      </c>
      <c r="C151" s="80">
        <f>+'PROGRAMA 01'!C151+'PROGRAMA 02 '!C152+'PROGRAMA 03 CON PROYEC.'!C152+'PROGRAMA 04'!C151</f>
        <v>140000</v>
      </c>
      <c r="D151" s="80">
        <f>+'PROGRAMA 01'!D151+'PROGRAMA 02 '!D152+'PROGRAMA 03 CON PROYEC.'!D152+'PROGRAMA 04'!D151</f>
        <v>0</v>
      </c>
      <c r="E151" s="80">
        <f>+'PROGRAMA 01'!E151+'PROGRAMA 02 '!E152+'PROGRAMA 03 CON PROYEC.'!E152+'PROGRAMA 04'!E151</f>
        <v>0</v>
      </c>
      <c r="F151" s="80">
        <f>+'PROGRAMA 01'!F151+'PROGRAMA 02 '!F152+'PROGRAMA 03 CON PROYEC.'!F152+'PROGRAMA 04'!F151</f>
        <v>140000</v>
      </c>
      <c r="G151" s="80">
        <f>+'PROGRAMA 01'!G151+'PROGRAMA 02 '!G152+'PROGRAMA 03 CON PROYEC.'!G152+'PROGRAMA 04'!G151</f>
        <v>0</v>
      </c>
      <c r="H151" s="80">
        <f>+'PROGRAMA 01'!H151+'PROGRAMA 02 '!H152+'PROGRAMA 03 CON PROYEC.'!H152+'PROGRAMA 04'!H151</f>
        <v>0</v>
      </c>
      <c r="I151" s="80">
        <f>+'PROGRAMA 01'!I151+'PROGRAMA 02 '!I152+'PROGRAMA 03 CON PROYEC.'!I152+'PROGRAMA 04'!I151</f>
        <v>0</v>
      </c>
      <c r="J151" s="80">
        <f>+'PROGRAMA 01'!J151+'PROGRAMA 02 '!J152+'PROGRAMA 03 CON PROYEC.'!J152+'PROGRAMA 04'!J151</f>
        <v>0</v>
      </c>
      <c r="K151" s="80">
        <f>+'PROGRAMA 01'!K151+'PROGRAMA 02 '!K152+'PROGRAMA 03 CON PROYEC.'!K152+'PROGRAMA 04'!K151</f>
        <v>140000</v>
      </c>
      <c r="L151" s="74">
        <f>+(J151/F151)*100</f>
        <v>0</v>
      </c>
    </row>
    <row r="152" spans="1:12" x14ac:dyDescent="0.2">
      <c r="A152" s="9" t="s">
        <v>155</v>
      </c>
      <c r="B152" s="16" t="s">
        <v>156</v>
      </c>
      <c r="C152" s="80">
        <f>+'PROGRAMA 01'!C152+'PROGRAMA 02 '!C153+'PROGRAMA 03 CON PROYEC.'!C153+'PROGRAMA 04'!C152</f>
        <v>20429125</v>
      </c>
      <c r="D152" s="80">
        <f>+'PROGRAMA 01'!D152+'PROGRAMA 02 '!D153+'PROGRAMA 03 CON PROYEC.'!D153+'PROGRAMA 04'!D152</f>
        <v>0</v>
      </c>
      <c r="E152" s="80">
        <f>+'PROGRAMA 01'!E152+'PROGRAMA 02 '!E153+'PROGRAMA 03 CON PROYEC.'!E153+'PROGRAMA 04'!E152</f>
        <v>0</v>
      </c>
      <c r="F152" s="80">
        <f>+'PROGRAMA 01'!F152+'PROGRAMA 02 '!F153+'PROGRAMA 03 CON PROYEC.'!F153+'PROGRAMA 04'!F152</f>
        <v>20429125</v>
      </c>
      <c r="G152" s="80">
        <f>+'PROGRAMA 01'!G152+'PROGRAMA 02 '!G153+'PROGRAMA 03 CON PROYEC.'!G153+'PROGRAMA 04'!G152</f>
        <v>5382942.4699999988</v>
      </c>
      <c r="H152" s="80">
        <f>+'PROGRAMA 01'!H152+'PROGRAMA 02 '!H153+'PROGRAMA 03 CON PROYEC.'!H153+'PROGRAMA 04'!H152</f>
        <v>1189944.0499999998</v>
      </c>
      <c r="I152" s="80">
        <f>+'PROGRAMA 01'!I152+'PROGRAMA 02 '!I153+'PROGRAMA 03 CON PROYEC.'!I153+'PROGRAMA 04'!I152</f>
        <v>0</v>
      </c>
      <c r="J152" s="80">
        <f>+'PROGRAMA 01'!J152+'PROGRAMA 02 '!J153+'PROGRAMA 03 CON PROYEC.'!J153+'PROGRAMA 04'!J152</f>
        <v>6572886.5199999996</v>
      </c>
      <c r="K152" s="80">
        <f>+'PROGRAMA 01'!K152+'PROGRAMA 02 '!K153+'PROGRAMA 03 CON PROYEC.'!K153+'PROGRAMA 04'!K152</f>
        <v>13856238.48</v>
      </c>
      <c r="L152" s="74">
        <f>+(J152/F152)*100</f>
        <v>32.174097128486899</v>
      </c>
    </row>
    <row r="153" spans="1:12" ht="8.25" hidden="1" customHeight="1" outlineLevel="1" x14ac:dyDescent="0.2">
      <c r="A153" s="9"/>
      <c r="B153" s="16"/>
      <c r="C153" s="78"/>
      <c r="D153" s="78"/>
      <c r="E153" s="78"/>
      <c r="F153" s="78"/>
      <c r="G153" s="78"/>
      <c r="H153" s="78"/>
      <c r="I153" s="78"/>
      <c r="J153" s="78"/>
      <c r="K153" s="78"/>
    </row>
    <row r="154" spans="1:12" hidden="1" outlineLevel="1" x14ac:dyDescent="0.2">
      <c r="A154" s="8" t="s">
        <v>157</v>
      </c>
      <c r="B154" s="18" t="s">
        <v>158</v>
      </c>
      <c r="C154" s="81">
        <f t="shared" ref="C154:K154" si="28">+C156+C157+C158+C159+C160+C161+C162+C163</f>
        <v>32657925.439999998</v>
      </c>
      <c r="D154" s="81">
        <f t="shared" si="28"/>
        <v>6102203</v>
      </c>
      <c r="E154" s="81">
        <f t="shared" si="28"/>
        <v>0</v>
      </c>
      <c r="F154" s="81">
        <f t="shared" si="28"/>
        <v>38760128.439999998</v>
      </c>
      <c r="G154" s="81">
        <f t="shared" si="28"/>
        <v>7216814.2999999989</v>
      </c>
      <c r="H154" s="81">
        <f t="shared" si="28"/>
        <v>5804149.4900000002</v>
      </c>
      <c r="I154" s="81">
        <f t="shared" si="28"/>
        <v>0</v>
      </c>
      <c r="J154" s="81">
        <f t="shared" si="28"/>
        <v>13020963.789999999</v>
      </c>
      <c r="K154" s="81">
        <f t="shared" si="28"/>
        <v>25739164.649999999</v>
      </c>
      <c r="L154" s="95">
        <f>+(J154/F154)*100</f>
        <v>33.59370650733581</v>
      </c>
    </row>
    <row r="155" spans="1:12" ht="8.25" hidden="1" customHeight="1" outlineLevel="1" x14ac:dyDescent="0.2">
      <c r="A155" s="9"/>
      <c r="B155" s="16"/>
      <c r="C155" s="78"/>
      <c r="D155" s="78"/>
      <c r="E155" s="78"/>
      <c r="F155" s="78"/>
      <c r="G155" s="78"/>
      <c r="H155" s="78"/>
      <c r="I155" s="78"/>
      <c r="J155" s="78"/>
      <c r="K155" s="78"/>
    </row>
    <row r="156" spans="1:12" collapsed="1" x14ac:dyDescent="0.2">
      <c r="A156" s="9" t="s">
        <v>159</v>
      </c>
      <c r="B156" s="16" t="s">
        <v>160</v>
      </c>
      <c r="C156" s="80">
        <f>+'PROGRAMA 01'!C156+'PROGRAMA 02 '!C157+'PROGRAMA 03 CON PROYEC.'!C157+'PROGRAMA 04'!C156</f>
        <v>1526206</v>
      </c>
      <c r="D156" s="80">
        <f>+'PROGRAMA 01'!D156+'PROGRAMA 02 '!D157+'PROGRAMA 03 CON PROYEC.'!D157+'PROGRAMA 04'!D156</f>
        <v>1113453</v>
      </c>
      <c r="E156" s="80">
        <f>+'PROGRAMA 01'!E156+'PROGRAMA 02 '!E157+'PROGRAMA 03 CON PROYEC.'!E157+'PROGRAMA 04'!E156</f>
        <v>0</v>
      </c>
      <c r="F156" s="80">
        <f>+'PROGRAMA 01'!F156+'PROGRAMA 02 '!F157+'PROGRAMA 03 CON PROYEC.'!F157+'PROGRAMA 04'!F156</f>
        <v>2639659</v>
      </c>
      <c r="G156" s="80">
        <f>+'PROGRAMA 01'!G156+'PROGRAMA 02 '!G157+'PROGRAMA 03 CON PROYEC.'!G157+'PROGRAMA 04'!G156</f>
        <v>1195678.3799999999</v>
      </c>
      <c r="H156" s="80">
        <f>+'PROGRAMA 01'!H156+'PROGRAMA 02 '!H157+'PROGRAMA 03 CON PROYEC.'!H157+'PROGRAMA 04'!H156</f>
        <v>448949</v>
      </c>
      <c r="I156" s="80">
        <f>+'PROGRAMA 01'!I156+'PROGRAMA 02 '!I157+'PROGRAMA 03 CON PROYEC.'!I157+'PROGRAMA 04'!I156</f>
        <v>0</v>
      </c>
      <c r="J156" s="80">
        <f>+'PROGRAMA 01'!J156+'PROGRAMA 02 '!J157+'PROGRAMA 03 CON PROYEC.'!J157+'PROGRAMA 04'!J156</f>
        <v>1644627.38</v>
      </c>
      <c r="K156" s="80">
        <f>+'PROGRAMA 01'!K156+'PROGRAMA 02 '!K157+'PROGRAMA 03 CON PROYEC.'!K157+'PROGRAMA 04'!K156</f>
        <v>995031.62</v>
      </c>
      <c r="L156" s="74">
        <f t="shared" ref="L156:L163" si="29">+(J156/F156)*100</f>
        <v>62.304539336330933</v>
      </c>
    </row>
    <row r="157" spans="1:12" x14ac:dyDescent="0.2">
      <c r="A157" s="9" t="s">
        <v>161</v>
      </c>
      <c r="B157" s="16" t="s">
        <v>162</v>
      </c>
      <c r="C157" s="80">
        <f>+'PROGRAMA 01'!C157+'PROGRAMA 02 '!C158+'PROGRAMA 03 CON PROYEC.'!C158+'PROGRAMA 04'!C157</f>
        <v>7578992</v>
      </c>
      <c r="D157" s="80">
        <f>+'PROGRAMA 01'!D157+'PROGRAMA 02 '!D158+'PROGRAMA 03 CON PROYEC.'!D158+'PROGRAMA 04'!D157</f>
        <v>130000</v>
      </c>
      <c r="E157" s="80">
        <f>+'PROGRAMA 01'!E157+'PROGRAMA 02 '!E158+'PROGRAMA 03 CON PROYEC.'!E158+'PROGRAMA 04'!E157</f>
        <v>0</v>
      </c>
      <c r="F157" s="80">
        <f>+'PROGRAMA 01'!F157+'PROGRAMA 02 '!F158+'PROGRAMA 03 CON PROYEC.'!F158+'PROGRAMA 04'!F157</f>
        <v>7708992</v>
      </c>
      <c r="G157" s="80">
        <f>+'PROGRAMA 01'!G157+'PROGRAMA 02 '!G158+'PROGRAMA 03 CON PROYEC.'!G158+'PROGRAMA 04'!G157</f>
        <v>1341230</v>
      </c>
      <c r="H157" s="80">
        <f>+'PROGRAMA 01'!H157+'PROGRAMA 02 '!H158+'PROGRAMA 03 CON PROYEC.'!H158+'PROGRAMA 04'!H157</f>
        <v>641345.6</v>
      </c>
      <c r="I157" s="80">
        <f>+'PROGRAMA 01'!I157+'PROGRAMA 02 '!I158+'PROGRAMA 03 CON PROYEC.'!I158+'PROGRAMA 04'!I157</f>
        <v>0</v>
      </c>
      <c r="J157" s="80">
        <f>+'PROGRAMA 01'!J157+'PROGRAMA 02 '!J158+'PROGRAMA 03 CON PROYEC.'!J158+'PROGRAMA 04'!J157</f>
        <v>1982575.6</v>
      </c>
      <c r="K157" s="80">
        <f>+'PROGRAMA 01'!K157+'PROGRAMA 02 '!K158+'PROGRAMA 03 CON PROYEC.'!K158+'PROGRAMA 04'!K157</f>
        <v>5726416.4000000004</v>
      </c>
      <c r="L157" s="74">
        <f t="shared" si="29"/>
        <v>25.717702132782083</v>
      </c>
    </row>
    <row r="158" spans="1:12" x14ac:dyDescent="0.2">
      <c r="A158" s="9" t="s">
        <v>163</v>
      </c>
      <c r="B158" s="16" t="s">
        <v>164</v>
      </c>
      <c r="C158" s="80">
        <f>+'PROGRAMA 01'!C158+'PROGRAMA 02 '!C159+'PROGRAMA 03 CON PROYEC.'!C159+'PROGRAMA 04'!C158</f>
        <v>5093200</v>
      </c>
      <c r="D158" s="80">
        <f>+'PROGRAMA 01'!D158+'PROGRAMA 02 '!D159+'PROGRAMA 03 CON PROYEC.'!D159+'PROGRAMA 04'!D158</f>
        <v>-360000</v>
      </c>
      <c r="E158" s="80">
        <f>+'PROGRAMA 01'!E158+'PROGRAMA 02 '!E159+'PROGRAMA 03 CON PROYEC.'!E159+'PROGRAMA 04'!E158</f>
        <v>0</v>
      </c>
      <c r="F158" s="80">
        <f>+'PROGRAMA 01'!F158+'PROGRAMA 02 '!F159+'PROGRAMA 03 CON PROYEC.'!F159+'PROGRAMA 04'!F158</f>
        <v>4733200</v>
      </c>
      <c r="G158" s="80">
        <f>+'PROGRAMA 01'!G158+'PROGRAMA 02 '!G159+'PROGRAMA 03 CON PROYEC.'!G159+'PROGRAMA 04'!G158</f>
        <v>896176.98</v>
      </c>
      <c r="H158" s="80">
        <f>+'PROGRAMA 01'!H158+'PROGRAMA 02 '!H159+'PROGRAMA 03 CON PROYEC.'!H159+'PROGRAMA 04'!H158</f>
        <v>94458.96</v>
      </c>
      <c r="I158" s="80">
        <f>+'PROGRAMA 01'!I158+'PROGRAMA 02 '!I159+'PROGRAMA 03 CON PROYEC.'!I159+'PROGRAMA 04'!I158</f>
        <v>0</v>
      </c>
      <c r="J158" s="80">
        <f>+'PROGRAMA 01'!J158+'PROGRAMA 02 '!J159+'PROGRAMA 03 CON PROYEC.'!J159+'PROGRAMA 04'!J158</f>
        <v>990635.94</v>
      </c>
      <c r="K158" s="80">
        <f>+'PROGRAMA 01'!K158+'PROGRAMA 02 '!K159+'PROGRAMA 03 CON PROYEC.'!K159+'PROGRAMA 04'!K158</f>
        <v>3742564.06</v>
      </c>
      <c r="L158" s="74">
        <f t="shared" si="29"/>
        <v>20.92951787374292</v>
      </c>
    </row>
    <row r="159" spans="1:12" x14ac:dyDescent="0.2">
      <c r="A159" s="9" t="s">
        <v>165</v>
      </c>
      <c r="B159" s="16" t="s">
        <v>322</v>
      </c>
      <c r="C159" s="80">
        <f>+'PROGRAMA 01'!C159+'PROGRAMA 02 '!C160+'PROGRAMA 03 CON PROYEC.'!C160+'PROGRAMA 04'!C159</f>
        <v>9061866.4000000004</v>
      </c>
      <c r="D159" s="80">
        <f>+'PROGRAMA 01'!D159+'PROGRAMA 02 '!D160+'PROGRAMA 03 CON PROYEC.'!D160+'PROGRAMA 04'!D159</f>
        <v>2796750</v>
      </c>
      <c r="E159" s="80">
        <f>+'PROGRAMA 01'!E159+'PROGRAMA 02 '!E160+'PROGRAMA 03 CON PROYEC.'!E160+'PROGRAMA 04'!E159</f>
        <v>0</v>
      </c>
      <c r="F159" s="80">
        <f>+'PROGRAMA 01'!F159+'PROGRAMA 02 '!F160+'PROGRAMA 03 CON PROYEC.'!F160+'PROGRAMA 04'!F159</f>
        <v>11858616.4</v>
      </c>
      <c r="G159" s="80">
        <f>+'PROGRAMA 01'!G159+'PROGRAMA 02 '!G160+'PROGRAMA 03 CON PROYEC.'!G160+'PROGRAMA 04'!G159</f>
        <v>1447078</v>
      </c>
      <c r="H159" s="80">
        <f>+'PROGRAMA 01'!H159+'PROGRAMA 02 '!H160+'PROGRAMA 03 CON PROYEC.'!H160+'PROGRAMA 04'!H159</f>
        <v>4031495.35</v>
      </c>
      <c r="I159" s="80">
        <f>+'PROGRAMA 01'!I159+'PROGRAMA 02 '!I160+'PROGRAMA 03 CON PROYEC.'!I160+'PROGRAMA 04'!I159</f>
        <v>0</v>
      </c>
      <c r="J159" s="80">
        <f>+'PROGRAMA 01'!J159+'PROGRAMA 02 '!J160+'PROGRAMA 03 CON PROYEC.'!J160+'PROGRAMA 04'!J159</f>
        <v>5478573.3499999996</v>
      </c>
      <c r="K159" s="80">
        <f>+'PROGRAMA 01'!K159+'PROGRAMA 02 '!K160+'PROGRAMA 03 CON PROYEC.'!K160+'PROGRAMA 04'!K159</f>
        <v>6380043.0499999998</v>
      </c>
      <c r="L159" s="74">
        <f t="shared" si="29"/>
        <v>46.199094103423391</v>
      </c>
    </row>
    <row r="160" spans="1:12" x14ac:dyDescent="0.2">
      <c r="A160" s="9" t="s">
        <v>166</v>
      </c>
      <c r="B160" s="16" t="s">
        <v>167</v>
      </c>
      <c r="C160" s="80">
        <f>+'PROGRAMA 01'!C160+'PROGRAMA 02 '!C161+'PROGRAMA 03 CON PROYEC.'!C161+'PROGRAMA 04'!C160</f>
        <v>9397661.0399999991</v>
      </c>
      <c r="D160" s="80">
        <f>+'PROGRAMA 01'!D160+'PROGRAMA 02 '!D161+'PROGRAMA 03 CON PROYEC.'!D161+'PROGRAMA 04'!D160</f>
        <v>2422000</v>
      </c>
      <c r="E160" s="80">
        <f>+'PROGRAMA 01'!E160+'PROGRAMA 02 '!E161+'PROGRAMA 03 CON PROYEC.'!E161+'PROGRAMA 04'!E160</f>
        <v>0</v>
      </c>
      <c r="F160" s="80">
        <f>+'PROGRAMA 01'!F160+'PROGRAMA 02 '!F161+'PROGRAMA 03 CON PROYEC.'!F161+'PROGRAMA 04'!F160</f>
        <v>11819661.039999999</v>
      </c>
      <c r="G160" s="80">
        <f>+'PROGRAMA 01'!G160+'PROGRAMA 02 '!G161+'PROGRAMA 03 CON PROYEC.'!G161+'PROGRAMA 04'!G160</f>
        <v>2336650.94</v>
      </c>
      <c r="H160" s="80">
        <f>+'PROGRAMA 01'!H160+'PROGRAMA 02 '!H161+'PROGRAMA 03 CON PROYEC.'!H161+'PROGRAMA 04'!H160</f>
        <v>587900.57999999996</v>
      </c>
      <c r="I160" s="80">
        <f>+'PROGRAMA 01'!I160+'PROGRAMA 02 '!I161+'PROGRAMA 03 CON PROYEC.'!I161+'PROGRAMA 04'!I160</f>
        <v>0</v>
      </c>
      <c r="J160" s="80">
        <f>+'PROGRAMA 01'!J160+'PROGRAMA 02 '!J161+'PROGRAMA 03 CON PROYEC.'!J161+'PROGRAMA 04'!J160</f>
        <v>2924551.52</v>
      </c>
      <c r="K160" s="80">
        <f>+'PROGRAMA 01'!K160+'PROGRAMA 02 '!K161+'PROGRAMA 03 CON PROYEC.'!K161+'PROGRAMA 04'!K160</f>
        <v>8895109.5199999996</v>
      </c>
      <c r="L160" s="74">
        <f t="shared" si="29"/>
        <v>24.743108199996236</v>
      </c>
    </row>
    <row r="161" spans="1:15" hidden="1" x14ac:dyDescent="0.2">
      <c r="A161" s="9" t="s">
        <v>168</v>
      </c>
      <c r="B161" s="16" t="s">
        <v>169</v>
      </c>
      <c r="C161" s="80">
        <f>+'PROGRAMA 01'!C161+'PROGRAMA 02 '!C162+'PROGRAMA 03 CON PROYEC.'!C162+'PROGRAMA 04'!C161</f>
        <v>0</v>
      </c>
      <c r="D161" s="80">
        <f>+'PROGRAMA 01'!D161+'PROGRAMA 02 '!D162+'PROGRAMA 03 CON PROYEC.'!D162+'PROGRAMA 04'!D161</f>
        <v>0</v>
      </c>
      <c r="E161" s="80">
        <f>+'PROGRAMA 01'!E161+'PROGRAMA 02 '!E162+'PROGRAMA 03 CON PROYEC.'!E162+'PROGRAMA 04'!E161</f>
        <v>0</v>
      </c>
      <c r="F161" s="80">
        <f>+'PROGRAMA 01'!F161+'PROGRAMA 02 '!F162+'PROGRAMA 03 CON PROYEC.'!F162+'PROGRAMA 04'!F161</f>
        <v>0</v>
      </c>
      <c r="G161" s="80">
        <f>+'PROGRAMA 01'!G161+'PROGRAMA 02 '!G162+'PROGRAMA 03 CON PROYEC.'!G162+'PROGRAMA 04'!G161</f>
        <v>0</v>
      </c>
      <c r="H161" s="80">
        <f>+'PROGRAMA 01'!H161+'PROGRAMA 02 '!H162+'PROGRAMA 03 CON PROYEC.'!H162+'PROGRAMA 04'!H161</f>
        <v>0</v>
      </c>
      <c r="I161" s="80">
        <f>+'PROGRAMA 01'!I161+'PROGRAMA 02 '!I162+'PROGRAMA 03 CON PROYEC.'!I162+'PROGRAMA 04'!I161</f>
        <v>0</v>
      </c>
      <c r="J161" s="80">
        <f>+'PROGRAMA 01'!J161+'PROGRAMA 02 '!J162+'PROGRAMA 03 CON PROYEC.'!J162+'PROGRAMA 04'!J161</f>
        <v>0</v>
      </c>
      <c r="K161" s="80">
        <f>+'PROGRAMA 01'!K161+'PROGRAMA 02 '!K162+'PROGRAMA 03 CON PROYEC.'!K162+'PROGRAMA 04'!K161</f>
        <v>0</v>
      </c>
      <c r="L161" s="74" t="e">
        <f t="shared" si="29"/>
        <v>#DIV/0!</v>
      </c>
    </row>
    <row r="162" spans="1:15" hidden="1" x14ac:dyDescent="0.2">
      <c r="A162" s="9" t="s">
        <v>170</v>
      </c>
      <c r="B162" s="16" t="s">
        <v>171</v>
      </c>
      <c r="C162" s="80">
        <f>+'PROGRAMA 01'!C162+'PROGRAMA 02 '!C163+'PROGRAMA 03 CON PROYEC.'!C163+'PROGRAMA 04'!C162</f>
        <v>0</v>
      </c>
      <c r="D162" s="80">
        <f>+'PROGRAMA 01'!D162+'PROGRAMA 02 '!D163+'PROGRAMA 03 CON PROYEC.'!D163+'PROGRAMA 04'!D162</f>
        <v>0</v>
      </c>
      <c r="E162" s="80">
        <f>+'PROGRAMA 01'!E162+'PROGRAMA 02 '!E163+'PROGRAMA 03 CON PROYEC.'!E163+'PROGRAMA 04'!E162</f>
        <v>0</v>
      </c>
      <c r="F162" s="80">
        <f>+'PROGRAMA 01'!F162+'PROGRAMA 02 '!F163+'PROGRAMA 03 CON PROYEC.'!F163+'PROGRAMA 04'!F162</f>
        <v>0</v>
      </c>
      <c r="G162" s="80">
        <f>+'PROGRAMA 01'!G162+'PROGRAMA 02 '!G163+'PROGRAMA 03 CON PROYEC.'!G163+'PROGRAMA 04'!G162</f>
        <v>0</v>
      </c>
      <c r="H162" s="80">
        <f>+'PROGRAMA 01'!H162+'PROGRAMA 02 '!H163+'PROGRAMA 03 CON PROYEC.'!H163+'PROGRAMA 04'!H162</f>
        <v>0</v>
      </c>
      <c r="I162" s="80">
        <f>+'PROGRAMA 01'!I162+'PROGRAMA 02 '!I163+'PROGRAMA 03 CON PROYEC.'!I163+'PROGRAMA 04'!I162</f>
        <v>0</v>
      </c>
      <c r="J162" s="80">
        <f>+'PROGRAMA 01'!J162+'PROGRAMA 02 '!J163+'PROGRAMA 03 CON PROYEC.'!J163+'PROGRAMA 04'!J162</f>
        <v>0</v>
      </c>
      <c r="K162" s="80">
        <f>+'PROGRAMA 01'!K162+'PROGRAMA 02 '!K163+'PROGRAMA 03 CON PROYEC.'!K163+'PROGRAMA 04'!K162</f>
        <v>0</v>
      </c>
      <c r="L162" s="74" t="e">
        <f t="shared" si="29"/>
        <v>#DIV/0!</v>
      </c>
    </row>
    <row r="163" spans="1:15" hidden="1" x14ac:dyDescent="0.2">
      <c r="A163" s="9" t="s">
        <v>172</v>
      </c>
      <c r="B163" s="16" t="s">
        <v>323</v>
      </c>
      <c r="C163" s="80">
        <f>+'PROGRAMA 01'!C163+'PROGRAMA 02 '!C164+'PROGRAMA 03 CON PROYEC.'!C164+'PROGRAMA 04'!C163</f>
        <v>0</v>
      </c>
      <c r="D163" s="80">
        <f>+'PROGRAMA 01'!D163+'PROGRAMA 02 '!D164+'PROGRAMA 03 CON PROYEC.'!D164+'PROGRAMA 04'!D163</f>
        <v>0</v>
      </c>
      <c r="E163" s="80">
        <f>+'PROGRAMA 01'!E163+'PROGRAMA 02 '!E164+'PROGRAMA 03 CON PROYEC.'!E164+'PROGRAMA 04'!E163</f>
        <v>0</v>
      </c>
      <c r="F163" s="80">
        <f>+'PROGRAMA 01'!F163+'PROGRAMA 02 '!F164+'PROGRAMA 03 CON PROYEC.'!F164+'PROGRAMA 04'!F163</f>
        <v>0</v>
      </c>
      <c r="G163" s="80">
        <f>+'PROGRAMA 01'!G163+'PROGRAMA 02 '!G164+'PROGRAMA 03 CON PROYEC.'!G164+'PROGRAMA 04'!G163</f>
        <v>0</v>
      </c>
      <c r="H163" s="80">
        <f>+'PROGRAMA 01'!H163+'PROGRAMA 02 '!H164+'PROGRAMA 03 CON PROYEC.'!H164+'PROGRAMA 04'!H163</f>
        <v>0</v>
      </c>
      <c r="I163" s="80">
        <f>+'PROGRAMA 01'!I163+'PROGRAMA 02 '!I164+'PROGRAMA 03 CON PROYEC.'!I164+'PROGRAMA 04'!I163</f>
        <v>0</v>
      </c>
      <c r="J163" s="80">
        <f>+'PROGRAMA 01'!J163+'PROGRAMA 02 '!J164+'PROGRAMA 03 CON PROYEC.'!J164+'PROGRAMA 04'!J163</f>
        <v>0</v>
      </c>
      <c r="K163" s="80">
        <f>+'PROGRAMA 01'!K163+'PROGRAMA 02 '!K164+'PROGRAMA 03 CON PROYEC.'!K164+'PROGRAMA 04'!K163</f>
        <v>0</v>
      </c>
      <c r="L163" s="74" t="e">
        <f t="shared" si="29"/>
        <v>#DIV/0!</v>
      </c>
    </row>
    <row r="164" spans="1:15" ht="10.8" thickBot="1" x14ac:dyDescent="0.25">
      <c r="A164" s="26"/>
      <c r="B164" s="21"/>
      <c r="C164" s="80"/>
      <c r="D164" s="80"/>
      <c r="E164" s="80"/>
      <c r="F164" s="80"/>
      <c r="G164" s="80"/>
      <c r="H164" s="80"/>
      <c r="I164" s="80"/>
      <c r="J164" s="80"/>
      <c r="K164" s="80"/>
      <c r="L164" s="70"/>
    </row>
    <row r="165" spans="1:15" ht="10.8" thickBot="1" x14ac:dyDescent="0.25">
      <c r="A165" s="25">
        <v>5</v>
      </c>
      <c r="B165" s="17" t="s">
        <v>173</v>
      </c>
      <c r="C165" s="79">
        <f t="shared" ref="C165:K165" si="30">+C167+C178+C184</f>
        <v>441191720</v>
      </c>
      <c r="D165" s="79">
        <f t="shared" si="30"/>
        <v>30463186</v>
      </c>
      <c r="E165" s="79">
        <f t="shared" si="30"/>
        <v>0</v>
      </c>
      <c r="F165" s="79">
        <f t="shared" si="30"/>
        <v>471654906</v>
      </c>
      <c r="G165" s="79">
        <f t="shared" si="30"/>
        <v>80203425.13000001</v>
      </c>
      <c r="H165" s="79">
        <f t="shared" si="30"/>
        <v>197771125.82999998</v>
      </c>
      <c r="I165" s="79">
        <f t="shared" si="30"/>
        <v>0</v>
      </c>
      <c r="J165" s="79">
        <f t="shared" si="30"/>
        <v>277974550.96000004</v>
      </c>
      <c r="K165" s="79">
        <f t="shared" si="30"/>
        <v>193680355.03999999</v>
      </c>
      <c r="L165" s="69">
        <f>+(J165/F165)*100</f>
        <v>58.936003298988268</v>
      </c>
    </row>
    <row r="166" spans="1:15" ht="8.25" customHeight="1" x14ac:dyDescent="0.2">
      <c r="A166" s="9"/>
      <c r="B166" s="16"/>
      <c r="C166" s="78"/>
      <c r="D166" s="78"/>
      <c r="E166" s="78"/>
      <c r="F166" s="78"/>
      <c r="G166" s="78"/>
      <c r="H166" s="78"/>
      <c r="I166" s="78"/>
      <c r="J166" s="78"/>
      <c r="K166" s="78"/>
    </row>
    <row r="167" spans="1:15" hidden="1" outlineLevel="1" x14ac:dyDescent="0.2">
      <c r="A167" s="8" t="s">
        <v>174</v>
      </c>
      <c r="B167" s="18" t="s">
        <v>175</v>
      </c>
      <c r="C167" s="81">
        <f t="shared" ref="C167:K167" si="31">+C169+C171+C172+C173+C174+C175+C176+C170</f>
        <v>82512500</v>
      </c>
      <c r="D167" s="81">
        <f t="shared" si="31"/>
        <v>28775000</v>
      </c>
      <c r="E167" s="81">
        <f t="shared" si="31"/>
        <v>0</v>
      </c>
      <c r="F167" s="81">
        <f t="shared" si="31"/>
        <v>111287500</v>
      </c>
      <c r="G167" s="81">
        <f t="shared" si="31"/>
        <v>36839367.370000005</v>
      </c>
      <c r="H167" s="81">
        <f>+H169+H171+H172+H173+H174+H175+H176+H170</f>
        <v>5882740.0600000005</v>
      </c>
      <c r="I167" s="81">
        <f>+I171+I172+I173+I176</f>
        <v>0</v>
      </c>
      <c r="J167" s="81">
        <f t="shared" si="31"/>
        <v>42722107.430000007</v>
      </c>
      <c r="K167" s="81">
        <f t="shared" si="31"/>
        <v>68565392.569999993</v>
      </c>
      <c r="L167" s="95">
        <f>+(J167/F167)*100</f>
        <v>38.388954222172309</v>
      </c>
    </row>
    <row r="168" spans="1:15" ht="8.25" hidden="1" customHeight="1" outlineLevel="1" x14ac:dyDescent="0.2">
      <c r="A168" s="9"/>
      <c r="B168" s="16"/>
      <c r="C168" s="78"/>
      <c r="D168" s="78"/>
      <c r="E168" s="78"/>
      <c r="F168" s="78"/>
      <c r="G168" s="78"/>
      <c r="H168" s="78"/>
      <c r="I168" s="78"/>
      <c r="J168" s="78"/>
      <c r="K168" s="78"/>
    </row>
    <row r="169" spans="1:15" hidden="1" collapsed="1" x14ac:dyDescent="0.2">
      <c r="A169" s="9" t="s">
        <v>286</v>
      </c>
      <c r="B169" s="16" t="s">
        <v>287</v>
      </c>
      <c r="C169" s="80">
        <f>+'PROGRAMA 01'!C169+'PROGRAMA 02 '!C170+'PROGRAMA 03 CON PROYEC.'!C170+'PROGRAMA 04'!C169</f>
        <v>0</v>
      </c>
      <c r="D169" s="80">
        <f>+'PROGRAMA 01'!D169+'PROGRAMA 02 '!D170+'PROGRAMA 03 CON PROYEC.'!D170+'PROGRAMA 04'!D169</f>
        <v>0</v>
      </c>
      <c r="E169" s="80">
        <f>+'PROGRAMA 01'!E169+'PROGRAMA 02 '!E170+'PROGRAMA 03 CON PROYEC.'!E170+'PROGRAMA 04'!E169</f>
        <v>0</v>
      </c>
      <c r="F169" s="80">
        <f>+'PROGRAMA 01'!F169+'PROGRAMA 02 '!F170+'PROGRAMA 03 CON PROYEC.'!F170+'PROGRAMA 04'!F169</f>
        <v>0</v>
      </c>
      <c r="G169" s="80">
        <f>+'PROGRAMA 01'!G169+'PROGRAMA 02 '!G170+'PROGRAMA 03 CON PROYEC.'!G170+'PROGRAMA 04'!G169</f>
        <v>0</v>
      </c>
      <c r="H169" s="80">
        <f>+'PROGRAMA 01'!H169+'PROGRAMA 02 '!H170+'PROGRAMA 03 CON PROYEC.'!H170+'PROGRAMA 04'!H169</f>
        <v>0</v>
      </c>
      <c r="I169" s="80">
        <f>+'PROGRAMA 01'!I169+'PROGRAMA 02 '!I170+'PROGRAMA 03 CON PROYEC.'!I170+'PROGRAMA 04'!I169</f>
        <v>0</v>
      </c>
      <c r="J169" s="80">
        <f>+'PROGRAMA 01'!J169+'PROGRAMA 02 '!J170+'PROGRAMA 03 CON PROYEC.'!J170+'PROGRAMA 04'!J169</f>
        <v>0</v>
      </c>
      <c r="K169" s="80">
        <f>+'PROGRAMA 01'!K169+'PROGRAMA 02 '!K170+'PROGRAMA 03 CON PROYEC.'!K170+'PROGRAMA 04'!K169</f>
        <v>0</v>
      </c>
      <c r="L169" s="74" t="e">
        <f t="shared" ref="L169:L176" si="32">+(J169/F169)*100</f>
        <v>#DIV/0!</v>
      </c>
    </row>
    <row r="170" spans="1:15" hidden="1" x14ac:dyDescent="0.2">
      <c r="A170" s="9" t="s">
        <v>176</v>
      </c>
      <c r="B170" s="16" t="s">
        <v>177</v>
      </c>
      <c r="C170" s="80">
        <f>+'PROGRAMA 01'!C170+'PROGRAMA 02 '!C171+'PROGRAMA 03 CON PROYEC.'!C171+'PROGRAMA 04'!C170</f>
        <v>0</v>
      </c>
      <c r="D170" s="80">
        <f>+'PROGRAMA 01'!D170+'PROGRAMA 02 '!D171+'PROGRAMA 03 CON PROYEC.'!D171+'PROGRAMA 04'!D170</f>
        <v>0</v>
      </c>
      <c r="E170" s="80">
        <f>+'PROGRAMA 01'!E170+'PROGRAMA 02 '!E171+'PROGRAMA 03 CON PROYEC.'!E171+'PROGRAMA 04'!E170</f>
        <v>0</v>
      </c>
      <c r="F170" s="80">
        <f>+'PROGRAMA 01'!F170+'PROGRAMA 02 '!F171+'PROGRAMA 03 CON PROYEC.'!F171+'PROGRAMA 04'!F170</f>
        <v>0</v>
      </c>
      <c r="G170" s="80">
        <f>+'PROGRAMA 01'!G170+'PROGRAMA 02 '!G171+'PROGRAMA 03 CON PROYEC.'!G171+'PROGRAMA 04'!G170</f>
        <v>0</v>
      </c>
      <c r="H170" s="80">
        <f>+'PROGRAMA 01'!H170+'PROGRAMA 02 '!H171+'PROGRAMA 03 CON PROYEC.'!H171+'PROGRAMA 04'!H170</f>
        <v>0</v>
      </c>
      <c r="I170" s="80">
        <f>+'PROGRAMA 01'!I170+'PROGRAMA 02 '!I171+'PROGRAMA 03 CON PROYEC.'!I171+'PROGRAMA 04'!I170</f>
        <v>0</v>
      </c>
      <c r="J170" s="80">
        <f>+'PROGRAMA 01'!J170+'PROGRAMA 02 '!J171+'PROGRAMA 03 CON PROYEC.'!J171+'PROGRAMA 04'!J170</f>
        <v>0</v>
      </c>
      <c r="K170" s="80">
        <f>+'PROGRAMA 01'!K170+'PROGRAMA 02 '!K171+'PROGRAMA 03 CON PROYEC.'!K171+'PROGRAMA 04'!K170</f>
        <v>0</v>
      </c>
      <c r="L170" s="74" t="e">
        <f t="shared" si="32"/>
        <v>#DIV/0!</v>
      </c>
    </row>
    <row r="171" spans="1:15" x14ac:dyDescent="0.2">
      <c r="A171" s="9" t="s">
        <v>178</v>
      </c>
      <c r="B171" s="16" t="s">
        <v>179</v>
      </c>
      <c r="C171" s="80">
        <f>+'PROGRAMA 01'!C171+'PROGRAMA 02 '!C172+'PROGRAMA 03 CON PROYEC.'!C172+'PROGRAMA 04'!C171</f>
        <v>5675000</v>
      </c>
      <c r="D171" s="80">
        <f>+'PROGRAMA 01'!D171+'PROGRAMA 02 '!D172+'PROGRAMA 03 CON PROYEC.'!D172+'PROGRAMA 04'!D171</f>
        <v>-1645000</v>
      </c>
      <c r="E171" s="80">
        <f>+'PROGRAMA 01'!E171+'PROGRAMA 02 '!E172+'PROGRAMA 03 CON PROYEC.'!E172+'PROGRAMA 04'!E171</f>
        <v>0</v>
      </c>
      <c r="F171" s="80">
        <f>+'PROGRAMA 01'!F171+'PROGRAMA 02 '!F172+'PROGRAMA 03 CON PROYEC.'!F172+'PROGRAMA 04'!F171</f>
        <v>4030000</v>
      </c>
      <c r="G171" s="80">
        <f>+'PROGRAMA 01'!G171+'PROGRAMA 02 '!G172+'PROGRAMA 03 CON PROYEC.'!G172+'PROGRAMA 04'!G171</f>
        <v>1395989.51</v>
      </c>
      <c r="H171" s="80">
        <f>+'PROGRAMA 01'!H171+'PROGRAMA 02 '!H172+'PROGRAMA 03 CON PROYEC.'!H172+'PROGRAMA 04'!H171</f>
        <v>1561340.1</v>
      </c>
      <c r="I171" s="80">
        <f>+'PROGRAMA 01'!I171+'PROGRAMA 02 '!I172+'PROGRAMA 03 CON PROYEC.'!I172+'PROGRAMA 04'!I171</f>
        <v>0</v>
      </c>
      <c r="J171" s="80">
        <f>+'PROGRAMA 01'!J171+'PROGRAMA 02 '!J172+'PROGRAMA 03 CON PROYEC.'!J172+'PROGRAMA 04'!J171</f>
        <v>2957329.61</v>
      </c>
      <c r="K171" s="80">
        <f>+'PROGRAMA 01'!K171+'PROGRAMA 02 '!K172+'PROGRAMA 03 CON PROYEC.'!K172+'PROGRAMA 04'!K171</f>
        <v>1072670.3899999999</v>
      </c>
      <c r="L171" s="74">
        <f t="shared" si="32"/>
        <v>73.382868734491311</v>
      </c>
      <c r="O171" s="112"/>
    </row>
    <row r="172" spans="1:15" x14ac:dyDescent="0.2">
      <c r="A172" s="9" t="s">
        <v>180</v>
      </c>
      <c r="B172" s="16" t="s">
        <v>181</v>
      </c>
      <c r="C172" s="80">
        <f>+'PROGRAMA 01'!C172+'PROGRAMA 02 '!C173+'PROGRAMA 03 CON PROYEC.'!C173+'PROGRAMA 04'!C172</f>
        <v>7930000</v>
      </c>
      <c r="D172" s="80">
        <f>+'PROGRAMA 01'!D172+'PROGRAMA 02 '!D173+'PROGRAMA 03 CON PROYEC.'!D173+'PROGRAMA 04'!D172</f>
        <v>0</v>
      </c>
      <c r="E172" s="80">
        <f>+'PROGRAMA 01'!E172+'PROGRAMA 02 '!E173+'PROGRAMA 03 CON PROYEC.'!E173+'PROGRAMA 04'!E172</f>
        <v>0</v>
      </c>
      <c r="F172" s="80">
        <f>+'PROGRAMA 01'!F172+'PROGRAMA 02 '!F173+'PROGRAMA 03 CON PROYEC.'!F173+'PROGRAMA 04'!F172</f>
        <v>7930000</v>
      </c>
      <c r="G172" s="80">
        <f>+'PROGRAMA 01'!G172+'PROGRAMA 02 '!G173+'PROGRAMA 03 CON PROYEC.'!G173+'PROGRAMA 04'!G172</f>
        <v>2918377.35</v>
      </c>
      <c r="H172" s="80">
        <f>+'PROGRAMA 01'!H172+'PROGRAMA 02 '!H173+'PROGRAMA 03 CON PROYEC.'!H173+'PROGRAMA 04'!H172</f>
        <v>0</v>
      </c>
      <c r="I172" s="80">
        <f>+'PROGRAMA 01'!I172+'PROGRAMA 02 '!I173+'PROGRAMA 03 CON PROYEC.'!I173+'PROGRAMA 04'!I172</f>
        <v>0</v>
      </c>
      <c r="J172" s="80">
        <f>+'PROGRAMA 01'!J172+'PROGRAMA 02 '!J173+'PROGRAMA 03 CON PROYEC.'!J173+'PROGRAMA 04'!J172</f>
        <v>2918377.35</v>
      </c>
      <c r="K172" s="80">
        <f>+'PROGRAMA 01'!K172+'PROGRAMA 02 '!K173+'PROGRAMA 03 CON PROYEC.'!K173+'PROGRAMA 04'!K172</f>
        <v>5011622.6500000004</v>
      </c>
      <c r="L172" s="74">
        <f t="shared" si="32"/>
        <v>36.801732030264816</v>
      </c>
    </row>
    <row r="173" spans="1:15" x14ac:dyDescent="0.2">
      <c r="A173" s="9" t="s">
        <v>182</v>
      </c>
      <c r="B173" s="16" t="s">
        <v>183</v>
      </c>
      <c r="C173" s="80">
        <f>+'PROGRAMA 01'!C173+'PROGRAMA 02 '!C174+'PROGRAMA 03 CON PROYEC.'!C174+'PROGRAMA 04'!C173</f>
        <v>68270000</v>
      </c>
      <c r="D173" s="80">
        <f>+'PROGRAMA 01'!D173+'PROGRAMA 02 '!D174+'PROGRAMA 03 CON PROYEC.'!D174+'PROGRAMA 04'!D173</f>
        <v>29920000</v>
      </c>
      <c r="E173" s="80">
        <f>+'PROGRAMA 01'!E173+'PROGRAMA 02 '!E174+'PROGRAMA 03 CON PROYEC.'!E174+'PROGRAMA 04'!E173</f>
        <v>0</v>
      </c>
      <c r="F173" s="80">
        <f>+'PROGRAMA 01'!F173+'PROGRAMA 02 '!F174+'PROGRAMA 03 CON PROYEC.'!F174+'PROGRAMA 04'!F173</f>
        <v>98190000</v>
      </c>
      <c r="G173" s="80">
        <f>+'PROGRAMA 01'!G173+'PROGRAMA 02 '!G174+'PROGRAMA 03 CON PROYEC.'!G174+'PROGRAMA 04'!G173</f>
        <v>32061700.510000005</v>
      </c>
      <c r="H173" s="80">
        <f>+'PROGRAMA 01'!H173+'PROGRAMA 02 '!H174+'PROGRAMA 03 CON PROYEC.'!H174+'PROGRAMA 04'!H173</f>
        <v>4321399.96</v>
      </c>
      <c r="I173" s="80">
        <f>+'PROGRAMA 01'!I173+'PROGRAMA 02 '!I174+'PROGRAMA 03 CON PROYEC.'!I174+'PROGRAMA 04'!I173</f>
        <v>0</v>
      </c>
      <c r="J173" s="80">
        <f>+'PROGRAMA 01'!J173+'PROGRAMA 02 '!J174+'PROGRAMA 03 CON PROYEC.'!J174+'PROGRAMA 04'!J173</f>
        <v>36383100.470000006</v>
      </c>
      <c r="K173" s="80">
        <f>+'PROGRAMA 01'!K173+'PROGRAMA 02 '!K174+'PROGRAMA 03 CON PROYEC.'!K174+'PROGRAMA 04'!K173</f>
        <v>61806899.529999994</v>
      </c>
      <c r="L173" s="74">
        <f t="shared" si="32"/>
        <v>37.053773775333539</v>
      </c>
      <c r="O173" s="112"/>
    </row>
    <row r="174" spans="1:15" x14ac:dyDescent="0.2">
      <c r="A174" s="9" t="s">
        <v>184</v>
      </c>
      <c r="B174" s="16" t="s">
        <v>185</v>
      </c>
      <c r="C174" s="80">
        <f>+'PROGRAMA 01'!C174+'PROGRAMA 02 '!C175+'PROGRAMA 03 CON PROYEC.'!C175+'PROGRAMA 04'!C174</f>
        <v>0</v>
      </c>
      <c r="D174" s="80">
        <f>+'PROGRAMA 01'!D174+'PROGRAMA 02 '!D175+'PROGRAMA 03 CON PROYEC.'!D175+'PROGRAMA 04'!D174</f>
        <v>500000</v>
      </c>
      <c r="E174" s="80">
        <f>+'PROGRAMA 01'!E174+'PROGRAMA 02 '!E175+'PROGRAMA 03 CON PROYEC.'!E175+'PROGRAMA 04'!E174</f>
        <v>0</v>
      </c>
      <c r="F174" s="80">
        <f>+'PROGRAMA 01'!F174+'PROGRAMA 02 '!F175+'PROGRAMA 03 CON PROYEC.'!F175+'PROGRAMA 04'!F174</f>
        <v>500000</v>
      </c>
      <c r="G174" s="80">
        <f>+'PROGRAMA 01'!G174+'PROGRAMA 02 '!G175+'PROGRAMA 03 CON PROYEC.'!G175+'PROGRAMA 04'!G174</f>
        <v>463300</v>
      </c>
      <c r="H174" s="80">
        <f>+'PROGRAMA 01'!H174+'PROGRAMA 02 '!H175+'PROGRAMA 03 CON PROYEC.'!H175+'PROGRAMA 04'!H174</f>
        <v>0</v>
      </c>
      <c r="I174" s="80">
        <f>+'PROGRAMA 01'!I174+'PROGRAMA 02 '!I175+'PROGRAMA 03 CON PROYEC.'!I175+'PROGRAMA 04'!I174</f>
        <v>0</v>
      </c>
      <c r="J174" s="80">
        <f>+'PROGRAMA 01'!J174+'PROGRAMA 02 '!J175+'PROGRAMA 03 CON PROYEC.'!J175+'PROGRAMA 04'!J174</f>
        <v>463300</v>
      </c>
      <c r="K174" s="80">
        <f>+'PROGRAMA 01'!K174+'PROGRAMA 02 '!K175+'PROGRAMA 03 CON PROYEC.'!K175+'PROGRAMA 04'!K174</f>
        <v>36700</v>
      </c>
      <c r="L174" s="74">
        <f t="shared" si="32"/>
        <v>92.66</v>
      </c>
    </row>
    <row r="175" spans="1:15" hidden="1" x14ac:dyDescent="0.2">
      <c r="A175" s="9" t="s">
        <v>186</v>
      </c>
      <c r="B175" s="16" t="s">
        <v>187</v>
      </c>
      <c r="C175" s="80">
        <f>+'PROGRAMA 01'!C175+'PROGRAMA 02 '!C176+'PROGRAMA 03 CON PROYEC.'!C176+'PROGRAMA 04'!C175</f>
        <v>0</v>
      </c>
      <c r="D175" s="80">
        <f>+'PROGRAMA 01'!D175+'PROGRAMA 02 '!D176+'PROGRAMA 03 CON PROYEC.'!D176+'PROGRAMA 04'!D175</f>
        <v>0</v>
      </c>
      <c r="E175" s="80">
        <f>+'PROGRAMA 01'!E175+'PROGRAMA 02 '!E176+'PROGRAMA 03 CON PROYEC.'!E176+'PROGRAMA 04'!E175</f>
        <v>0</v>
      </c>
      <c r="F175" s="80">
        <f>+'PROGRAMA 01'!F175+'PROGRAMA 02 '!F176+'PROGRAMA 03 CON PROYEC.'!F176+'PROGRAMA 04'!F175</f>
        <v>0</v>
      </c>
      <c r="G175" s="80">
        <f>+'PROGRAMA 01'!G175+'PROGRAMA 02 '!G176+'PROGRAMA 03 CON PROYEC.'!G176+'PROGRAMA 04'!G175</f>
        <v>0</v>
      </c>
      <c r="H175" s="80">
        <f>+'PROGRAMA 01'!H175+'PROGRAMA 02 '!H176+'PROGRAMA 03 CON PROYEC.'!H176+'PROGRAMA 04'!H175</f>
        <v>0</v>
      </c>
      <c r="I175" s="80">
        <f>+'PROGRAMA 01'!I175+'PROGRAMA 02 '!I176+'PROGRAMA 03 CON PROYEC.'!I176+'PROGRAMA 04'!I175</f>
        <v>0</v>
      </c>
      <c r="J175" s="80">
        <f>+'PROGRAMA 01'!J175+'PROGRAMA 02 '!J176+'PROGRAMA 03 CON PROYEC.'!J176+'PROGRAMA 04'!J175</f>
        <v>0</v>
      </c>
      <c r="K175" s="80">
        <f>+'PROGRAMA 01'!K175+'PROGRAMA 02 '!K176+'PROGRAMA 03 CON PROYEC.'!K176+'PROGRAMA 04'!K175</f>
        <v>0</v>
      </c>
      <c r="L175" s="74" t="e">
        <f t="shared" si="32"/>
        <v>#DIV/0!</v>
      </c>
    </row>
    <row r="176" spans="1:15" x14ac:dyDescent="0.2">
      <c r="A176" s="9" t="s">
        <v>188</v>
      </c>
      <c r="B176" s="19" t="s">
        <v>324</v>
      </c>
      <c r="C176" s="80">
        <f>+'PROGRAMA 01'!C176+'PROGRAMA 02 '!C177+'PROGRAMA 03 CON PROYEC.'!C177+'PROGRAMA 04'!C176</f>
        <v>637500</v>
      </c>
      <c r="D176" s="80">
        <f>+'PROGRAMA 01'!D176+'PROGRAMA 02 '!D177+'PROGRAMA 03 CON PROYEC.'!D177+'PROGRAMA 04'!D176</f>
        <v>0</v>
      </c>
      <c r="E176" s="80">
        <f>+'PROGRAMA 01'!E176+'PROGRAMA 02 '!E177+'PROGRAMA 03 CON PROYEC.'!E177+'PROGRAMA 04'!E176</f>
        <v>0</v>
      </c>
      <c r="F176" s="80">
        <f>+'PROGRAMA 01'!F176+'PROGRAMA 02 '!F177+'PROGRAMA 03 CON PROYEC.'!F177+'PROGRAMA 04'!F176</f>
        <v>637500</v>
      </c>
      <c r="G176" s="80">
        <f>+'PROGRAMA 01'!G176+'PROGRAMA 02 '!G177+'PROGRAMA 03 CON PROYEC.'!G177+'PROGRAMA 04'!G176</f>
        <v>0</v>
      </c>
      <c r="H176" s="80">
        <f>+'PROGRAMA 01'!H176+'PROGRAMA 02 '!H177+'PROGRAMA 03 CON PROYEC.'!H177+'PROGRAMA 04'!H176</f>
        <v>0</v>
      </c>
      <c r="I176" s="80">
        <f>+'PROGRAMA 01'!I176+'PROGRAMA 02 '!I177+'PROGRAMA 03 CON PROYEC.'!I177+'PROGRAMA 04'!I176</f>
        <v>0</v>
      </c>
      <c r="J176" s="80">
        <f>+'PROGRAMA 01'!J176+'PROGRAMA 02 '!J177+'PROGRAMA 03 CON PROYEC.'!J177+'PROGRAMA 04'!J176</f>
        <v>0</v>
      </c>
      <c r="K176" s="80">
        <f>+'PROGRAMA 01'!K176+'PROGRAMA 02 '!K177+'PROGRAMA 03 CON PROYEC.'!K177+'PROGRAMA 04'!K176</f>
        <v>637500</v>
      </c>
      <c r="L176" s="74">
        <f t="shared" si="32"/>
        <v>0</v>
      </c>
    </row>
    <row r="177" spans="1:12" ht="8.25" hidden="1" customHeight="1" outlineLevel="1" x14ac:dyDescent="0.2">
      <c r="A177" s="9"/>
      <c r="B177" s="16"/>
      <c r="C177" s="78"/>
      <c r="D177" s="78"/>
      <c r="E177" s="78"/>
      <c r="F177" s="78"/>
      <c r="G177" s="78"/>
      <c r="H177" s="78"/>
      <c r="I177" s="78"/>
      <c r="J177" s="78"/>
      <c r="K177" s="78"/>
    </row>
    <row r="178" spans="1:12" hidden="1" outlineLevel="1" x14ac:dyDescent="0.2">
      <c r="A178" s="8" t="s">
        <v>189</v>
      </c>
      <c r="B178" s="18" t="s">
        <v>190</v>
      </c>
      <c r="C178" s="81">
        <f t="shared" ref="C178:K178" si="33">+C180+C181+C182</f>
        <v>0</v>
      </c>
      <c r="D178" s="81">
        <f t="shared" si="33"/>
        <v>0</v>
      </c>
      <c r="E178" s="81">
        <f t="shared" si="33"/>
        <v>0</v>
      </c>
      <c r="F178" s="81">
        <f t="shared" si="33"/>
        <v>0</v>
      </c>
      <c r="G178" s="81">
        <f t="shared" si="33"/>
        <v>0</v>
      </c>
      <c r="H178" s="81">
        <f t="shared" si="33"/>
        <v>0</v>
      </c>
      <c r="I178" s="81">
        <f t="shared" si="33"/>
        <v>0</v>
      </c>
      <c r="J178" s="81">
        <f t="shared" si="33"/>
        <v>0</v>
      </c>
      <c r="K178" s="81">
        <f t="shared" si="33"/>
        <v>0</v>
      </c>
      <c r="L178" s="73" t="e">
        <f>+(J178/F178)*100</f>
        <v>#DIV/0!</v>
      </c>
    </row>
    <row r="179" spans="1:12" ht="8.25" hidden="1" customHeight="1" outlineLevel="1" x14ac:dyDescent="0.2">
      <c r="A179" s="9"/>
      <c r="B179" s="16"/>
      <c r="C179" s="78"/>
      <c r="D179" s="78"/>
      <c r="E179" s="78"/>
      <c r="F179" s="78"/>
      <c r="G179" s="78"/>
      <c r="H179" s="78"/>
      <c r="I179" s="78"/>
      <c r="J179" s="78"/>
      <c r="K179" s="78"/>
    </row>
    <row r="180" spans="1:12" hidden="1" collapsed="1" x14ac:dyDescent="0.2">
      <c r="A180" s="9" t="s">
        <v>191</v>
      </c>
      <c r="B180" s="16" t="s">
        <v>192</v>
      </c>
      <c r="C180" s="80">
        <f>+'PROGRAMA 01'!C180+'PROGRAMA 02 '!C181+'PROGRAMA 03 CON PROYEC.'!C181+'PROGRAMA 04'!C180</f>
        <v>0</v>
      </c>
      <c r="D180" s="80">
        <f>+'PROGRAMA 01'!D180+'PROGRAMA 02 '!D181+'PROGRAMA 03 CON PROYEC.'!D181+'PROGRAMA 04'!D180</f>
        <v>0</v>
      </c>
      <c r="E180" s="80">
        <f>+'PROGRAMA 01'!E180+'PROGRAMA 02 '!E181+'PROGRAMA 03 CON PROYEC.'!E181+'PROGRAMA 04'!E180</f>
        <v>0</v>
      </c>
      <c r="F180" s="80">
        <f>+'PROGRAMA 01'!F180+'PROGRAMA 02 '!F181+'PROGRAMA 03 CON PROYEC.'!F181+'PROGRAMA 04'!F180</f>
        <v>0</v>
      </c>
      <c r="G180" s="80">
        <f>+'PROGRAMA 01'!G180+'PROGRAMA 02 '!G181+'PROGRAMA 03 CON PROYEC.'!G181+'PROGRAMA 04'!G180</f>
        <v>0</v>
      </c>
      <c r="H180" s="80">
        <f>+'PROGRAMA 01'!H180+'PROGRAMA 02 '!H181+'PROGRAMA 03 CON PROYEC.'!H181+'PROGRAMA 04'!H180</f>
        <v>0</v>
      </c>
      <c r="I180" s="80">
        <f>+'PROGRAMA 01'!I180+'PROGRAMA 02 '!I181+'PROGRAMA 03 CON PROYEC.'!I181+'PROGRAMA 04'!I180</f>
        <v>0</v>
      </c>
      <c r="J180" s="80">
        <f>+'PROGRAMA 01'!J180+'PROGRAMA 02 '!J181+'PROGRAMA 03 CON PROYEC.'!J181+'PROGRAMA 04'!J180</f>
        <v>0</v>
      </c>
      <c r="K180" s="80">
        <f>+'PROGRAMA 01'!K180+'PROGRAMA 02 '!K181+'PROGRAMA 03 CON PROYEC.'!K181+'PROGRAMA 04'!K180</f>
        <v>0</v>
      </c>
      <c r="L180" s="74" t="e">
        <f>+(J180/F180)*100</f>
        <v>#DIV/0!</v>
      </c>
    </row>
    <row r="181" spans="1:12" hidden="1" x14ac:dyDescent="0.2">
      <c r="A181" s="9" t="s">
        <v>193</v>
      </c>
      <c r="B181" s="16" t="s">
        <v>194</v>
      </c>
      <c r="C181" s="80">
        <f>+'PROGRAMA 01'!C181+'PROGRAMA 02 '!C182+'PROGRAMA 03 CON PROYEC.'!C182+'PROGRAMA 04'!C181</f>
        <v>0</v>
      </c>
      <c r="D181" s="80">
        <f>+'PROGRAMA 01'!D181+'PROGRAMA 02 '!D182+'PROGRAMA 03 CON PROYEC.'!D182+'PROGRAMA 04'!D181</f>
        <v>0</v>
      </c>
      <c r="E181" s="80">
        <f>+'PROGRAMA 01'!E181+'PROGRAMA 02 '!E182+'PROGRAMA 03 CON PROYEC.'!E182+'PROGRAMA 04'!E181</f>
        <v>0</v>
      </c>
      <c r="F181" s="80">
        <f>+'PROGRAMA 01'!F181+'PROGRAMA 02 '!F182+'PROGRAMA 03 CON PROYEC.'!F182+'PROGRAMA 04'!F181</f>
        <v>0</v>
      </c>
      <c r="G181" s="80">
        <f>+'PROGRAMA 01'!G181+'PROGRAMA 02 '!G182+'PROGRAMA 03 CON PROYEC.'!G182+'PROGRAMA 04'!G181</f>
        <v>0</v>
      </c>
      <c r="H181" s="80">
        <f>+'PROGRAMA 01'!H181+'PROGRAMA 02 '!H182+'PROGRAMA 03 CON PROYEC.'!H182+'PROGRAMA 04'!H181</f>
        <v>0</v>
      </c>
      <c r="I181" s="80">
        <f>+'PROGRAMA 01'!I181+'PROGRAMA 02 '!I182+'PROGRAMA 03 CON PROYEC.'!I182+'PROGRAMA 04'!I181</f>
        <v>0</v>
      </c>
      <c r="J181" s="80">
        <f>+'PROGRAMA 01'!J181+'PROGRAMA 02 '!J182+'PROGRAMA 03 CON PROYEC.'!J182+'PROGRAMA 04'!J181</f>
        <v>0</v>
      </c>
      <c r="K181" s="80">
        <f>+'PROGRAMA 01'!K181+'PROGRAMA 02 '!K182+'PROGRAMA 03 CON PROYEC.'!K182+'PROGRAMA 04'!K181</f>
        <v>0</v>
      </c>
      <c r="L181" s="74" t="e">
        <f>+(J181/F181)*100</f>
        <v>#DIV/0!</v>
      </c>
    </row>
    <row r="182" spans="1:12" hidden="1" x14ac:dyDescent="0.2">
      <c r="A182" s="9" t="s">
        <v>195</v>
      </c>
      <c r="B182" s="16" t="s">
        <v>196</v>
      </c>
      <c r="C182" s="80">
        <f>+'PROGRAMA 01'!C182+'PROGRAMA 02 '!C183+'PROGRAMA 03 CON PROYEC.'!C183+'PROGRAMA 04'!C182</f>
        <v>0</v>
      </c>
      <c r="D182" s="80">
        <f>+'PROGRAMA 01'!D182+'PROGRAMA 02 '!D183+'PROGRAMA 03 CON PROYEC.'!D183+'PROGRAMA 04'!D182</f>
        <v>0</v>
      </c>
      <c r="E182" s="80">
        <f>+'PROGRAMA 01'!E182+'PROGRAMA 02 '!E183+'PROGRAMA 03 CON PROYEC.'!E183+'PROGRAMA 04'!E182</f>
        <v>0</v>
      </c>
      <c r="F182" s="80">
        <f>+'PROGRAMA 01'!F182+'PROGRAMA 02 '!F183+'PROGRAMA 03 CON PROYEC.'!F183+'PROGRAMA 04'!F182</f>
        <v>0</v>
      </c>
      <c r="G182" s="80">
        <f>+'PROGRAMA 01'!G182+'PROGRAMA 02 '!G183+'PROGRAMA 03 CON PROYEC.'!G183+'PROGRAMA 04'!G182</f>
        <v>0</v>
      </c>
      <c r="H182" s="80">
        <f>+'PROGRAMA 01'!H182+'PROGRAMA 02 '!H183+'PROGRAMA 03 CON PROYEC.'!H183+'PROGRAMA 04'!H182</f>
        <v>0</v>
      </c>
      <c r="I182" s="80">
        <f>+'PROGRAMA 01'!I182+'PROGRAMA 02 '!I183+'PROGRAMA 03 CON PROYEC.'!I183+'PROGRAMA 04'!I182</f>
        <v>0</v>
      </c>
      <c r="J182" s="80">
        <f>+'PROGRAMA 01'!J182+'PROGRAMA 02 '!J183+'PROGRAMA 03 CON PROYEC.'!J183+'PROGRAMA 04'!J182</f>
        <v>0</v>
      </c>
      <c r="K182" s="80">
        <f>+'PROGRAMA 01'!K182+'PROGRAMA 02 '!K183+'PROGRAMA 03 CON PROYEC.'!K183+'PROGRAMA 04'!K182</f>
        <v>0</v>
      </c>
      <c r="L182" s="74" t="e">
        <f>+(J182/F182)*100</f>
        <v>#DIV/0!</v>
      </c>
    </row>
    <row r="183" spans="1:12" ht="8.25" hidden="1" customHeight="1" outlineLevel="1" x14ac:dyDescent="0.2">
      <c r="A183" s="9"/>
      <c r="B183" s="16"/>
      <c r="C183" s="78"/>
      <c r="D183" s="78"/>
      <c r="E183" s="78"/>
      <c r="F183" s="78"/>
      <c r="G183" s="78"/>
      <c r="H183" s="78"/>
      <c r="I183" s="78"/>
      <c r="J183" s="78"/>
      <c r="K183" s="78"/>
    </row>
    <row r="184" spans="1:12" hidden="1" outlineLevel="1" x14ac:dyDescent="0.2">
      <c r="A184" s="8" t="s">
        <v>197</v>
      </c>
      <c r="B184" s="18" t="s">
        <v>325</v>
      </c>
      <c r="C184" s="81">
        <f t="shared" ref="C184:K184" si="34">+C186</f>
        <v>358679220</v>
      </c>
      <c r="D184" s="81">
        <f t="shared" si="34"/>
        <v>1688186</v>
      </c>
      <c r="E184" s="81">
        <f t="shared" si="34"/>
        <v>0</v>
      </c>
      <c r="F184" s="81">
        <f t="shared" si="34"/>
        <v>360367406</v>
      </c>
      <c r="G184" s="81">
        <f t="shared" si="34"/>
        <v>43364057.760000005</v>
      </c>
      <c r="H184" s="81">
        <f t="shared" si="34"/>
        <v>191888385.76999998</v>
      </c>
      <c r="I184" s="81">
        <f t="shared" si="34"/>
        <v>0</v>
      </c>
      <c r="J184" s="81">
        <f t="shared" si="34"/>
        <v>235252443.53</v>
      </c>
      <c r="K184" s="81">
        <f t="shared" si="34"/>
        <v>125114962.47</v>
      </c>
      <c r="L184" s="95">
        <f>+(J184/F184)*100</f>
        <v>65.281276722900955</v>
      </c>
    </row>
    <row r="185" spans="1:12" ht="8.25" hidden="1" customHeight="1" outlineLevel="1" x14ac:dyDescent="0.2">
      <c r="A185" s="9"/>
      <c r="B185" s="16"/>
      <c r="C185" s="78"/>
      <c r="D185" s="78"/>
      <c r="E185" s="78"/>
      <c r="F185" s="78"/>
      <c r="G185" s="78"/>
      <c r="H185" s="78"/>
      <c r="I185" s="78"/>
      <c r="J185" s="78"/>
      <c r="K185" s="78"/>
    </row>
    <row r="186" spans="1:12" collapsed="1" x14ac:dyDescent="0.2">
      <c r="A186" s="9" t="s">
        <v>284</v>
      </c>
      <c r="B186" s="16" t="s">
        <v>285</v>
      </c>
      <c r="C186" s="80">
        <f>+'PROGRAMA 01'!C186+'PROGRAMA 02 '!C187+'PROGRAMA 03 CON PROYEC.'!C187+'PROGRAMA 04'!C186</f>
        <v>358679220</v>
      </c>
      <c r="D186" s="80">
        <f>+'PROGRAMA 01'!D186+'PROGRAMA 02 '!D187+'PROGRAMA 03 CON PROYEC.'!D187+'PROGRAMA 04'!D186</f>
        <v>1688186</v>
      </c>
      <c r="E186" s="80">
        <f>+'PROGRAMA 01'!E186+'PROGRAMA 02 '!E187+'PROGRAMA 03 CON PROYEC.'!E187+'PROGRAMA 04'!E186</f>
        <v>0</v>
      </c>
      <c r="F186" s="80">
        <f>+'PROGRAMA 01'!F186+'PROGRAMA 02 '!F187+'PROGRAMA 03 CON PROYEC.'!F187+'PROGRAMA 04'!F186</f>
        <v>360367406</v>
      </c>
      <c r="G186" s="80">
        <f>+'PROGRAMA 01'!G186+'PROGRAMA 02 '!G187+'PROGRAMA 03 CON PROYEC.'!G187+'PROGRAMA 04'!G186</f>
        <v>43364057.760000005</v>
      </c>
      <c r="H186" s="80">
        <f>+'PROGRAMA 01'!H186+'PROGRAMA 02 '!H187+'PROGRAMA 03 CON PROYEC.'!H187+'PROGRAMA 04'!H186</f>
        <v>191888385.76999998</v>
      </c>
      <c r="I186" s="80">
        <f>+'PROGRAMA 01'!I186+'PROGRAMA 02 '!I187+'PROGRAMA 03 CON PROYEC.'!I187+'PROGRAMA 04'!I186</f>
        <v>0</v>
      </c>
      <c r="J186" s="80">
        <f>+'PROGRAMA 01'!J186+'PROGRAMA 02 '!J187+'PROGRAMA 03 CON PROYEC.'!J187+'PROGRAMA 04'!J186</f>
        <v>235252443.53</v>
      </c>
      <c r="K186" s="80">
        <f>+'PROGRAMA 01'!K186+'PROGRAMA 02 '!K187+'PROGRAMA 03 CON PROYEC.'!K187+'PROGRAMA 04'!K186</f>
        <v>125114962.47</v>
      </c>
      <c r="L186" s="74">
        <f>+(J186/F186)*100</f>
        <v>65.281276722900955</v>
      </c>
    </row>
    <row r="187" spans="1:12" ht="10.8" thickBot="1" x14ac:dyDescent="0.25">
      <c r="A187" s="27"/>
      <c r="B187" s="22"/>
      <c r="C187" s="80"/>
      <c r="D187" s="80"/>
      <c r="E187" s="80"/>
      <c r="F187" s="80"/>
      <c r="G187" s="80"/>
      <c r="H187" s="80"/>
      <c r="I187" s="80"/>
      <c r="J187" s="80"/>
      <c r="K187" s="80"/>
      <c r="L187" s="70"/>
    </row>
    <row r="188" spans="1:12" ht="10.8" thickBot="1" x14ac:dyDescent="0.25">
      <c r="A188" s="25">
        <v>6</v>
      </c>
      <c r="B188" s="17" t="s">
        <v>198</v>
      </c>
      <c r="C188" s="79">
        <f>+C190+C196+C200+C204+C208</f>
        <v>515250388</v>
      </c>
      <c r="D188" s="79">
        <f t="shared" ref="D188:K188" si="35">+D190+D196+D200+D204+D208</f>
        <v>14790562</v>
      </c>
      <c r="E188" s="79">
        <f t="shared" si="35"/>
        <v>0</v>
      </c>
      <c r="F188" s="79">
        <f t="shared" si="35"/>
        <v>530040950</v>
      </c>
      <c r="G188" s="79">
        <f t="shared" si="35"/>
        <v>459050911.30000001</v>
      </c>
      <c r="H188" s="79">
        <f t="shared" si="35"/>
        <v>40679009.490000002</v>
      </c>
      <c r="I188" s="79">
        <f t="shared" si="35"/>
        <v>0</v>
      </c>
      <c r="J188" s="79">
        <f t="shared" si="35"/>
        <v>499729920.78999996</v>
      </c>
      <c r="K188" s="79">
        <f t="shared" si="35"/>
        <v>30311029.20999999</v>
      </c>
      <c r="L188" s="69">
        <f>+(J188/F188)*100</f>
        <v>94.281379729245444</v>
      </c>
    </row>
    <row r="189" spans="1:12" ht="8.25" customHeight="1" x14ac:dyDescent="0.2">
      <c r="A189" s="9"/>
      <c r="B189" s="16"/>
      <c r="C189" s="78"/>
      <c r="D189" s="78"/>
      <c r="E189" s="78"/>
      <c r="F189" s="78"/>
      <c r="G189" s="78"/>
      <c r="H189" s="78"/>
      <c r="I189" s="78"/>
      <c r="J189" s="78"/>
      <c r="K189" s="78"/>
    </row>
    <row r="190" spans="1:12" hidden="1" outlineLevel="1" x14ac:dyDescent="0.2">
      <c r="A190" s="8" t="s">
        <v>199</v>
      </c>
      <c r="B190" s="18" t="s">
        <v>200</v>
      </c>
      <c r="C190" s="81">
        <f>+C192+C193+C194</f>
        <v>477085007</v>
      </c>
      <c r="D190" s="81">
        <f>+D192+D193+D194</f>
        <v>-55100000</v>
      </c>
      <c r="E190" s="81">
        <f t="shared" ref="E190:K190" si="36">+E192+E193+E194</f>
        <v>0</v>
      </c>
      <c r="F190" s="81">
        <f t="shared" si="36"/>
        <v>421985007</v>
      </c>
      <c r="G190" s="81">
        <f t="shared" si="36"/>
        <v>403387618</v>
      </c>
      <c r="H190" s="81">
        <f t="shared" si="36"/>
        <v>18597388.550000001</v>
      </c>
      <c r="I190" s="81">
        <f t="shared" si="36"/>
        <v>0</v>
      </c>
      <c r="J190" s="81">
        <f t="shared" si="36"/>
        <v>421985006.55000001</v>
      </c>
      <c r="K190" s="81">
        <f t="shared" si="36"/>
        <v>0.44999998807907104</v>
      </c>
      <c r="L190" s="95">
        <f>+(J190/F190)*100</f>
        <v>99.999999893361149</v>
      </c>
    </row>
    <row r="191" spans="1:12" ht="8.25" hidden="1" customHeight="1" outlineLevel="1" x14ac:dyDescent="0.2">
      <c r="A191" s="9"/>
      <c r="B191" s="16"/>
      <c r="C191" s="78"/>
      <c r="D191" s="78"/>
      <c r="E191" s="78"/>
      <c r="F191" s="78"/>
      <c r="G191" s="78"/>
      <c r="H191" s="78"/>
      <c r="I191" s="78"/>
      <c r="J191" s="78"/>
      <c r="K191" s="78"/>
    </row>
    <row r="192" spans="1:12" collapsed="1" x14ac:dyDescent="0.2">
      <c r="A192" s="13" t="s">
        <v>201</v>
      </c>
      <c r="B192" s="20" t="s">
        <v>326</v>
      </c>
      <c r="C192" s="80">
        <f>+'PROGRAMA 01'!C192+'PROGRAMA 02 '!C193+'PROGRAMA 03 CON PROYEC.'!C193+'PROGRAMA 04'!C192</f>
        <v>412085007</v>
      </c>
      <c r="D192" s="80">
        <f>+'PROGRAMA 01'!D192+'PROGRAMA 02 '!D193+'PROGRAMA 03 CON PROYEC.'!D193+'PROGRAMA 04'!D192</f>
        <v>9900000</v>
      </c>
      <c r="E192" s="80">
        <f>+'PROGRAMA 01'!E192+'PROGRAMA 02 '!E193+'PROGRAMA 03 CON PROYEC.'!E193+'PROGRAMA 04'!E192</f>
        <v>0</v>
      </c>
      <c r="F192" s="80">
        <f>+'PROGRAMA 01'!F192+'PROGRAMA 02 '!F193+'PROGRAMA 03 CON PROYEC.'!F193+'PROGRAMA 04'!F192</f>
        <v>421985007</v>
      </c>
      <c r="G192" s="80">
        <f>+'PROGRAMA 01'!G192+'PROGRAMA 02 '!G193+'PROGRAMA 03 CON PROYEC.'!G193+'PROGRAMA 04'!G192</f>
        <v>403387618</v>
      </c>
      <c r="H192" s="80">
        <f>+'PROGRAMA 01'!H192+'PROGRAMA 02 '!H193+'PROGRAMA 03 CON PROYEC.'!H193+'PROGRAMA 04'!H192</f>
        <v>18597388.550000001</v>
      </c>
      <c r="I192" s="80">
        <f>+'PROGRAMA 01'!I192+'PROGRAMA 02 '!I193+'PROGRAMA 03 CON PROYEC.'!I193+'PROGRAMA 04'!I192</f>
        <v>0</v>
      </c>
      <c r="J192" s="80">
        <f>+'PROGRAMA 01'!J192+'PROGRAMA 02 '!J193+'PROGRAMA 03 CON PROYEC.'!J193+'PROGRAMA 04'!J192</f>
        <v>421985006.55000001</v>
      </c>
      <c r="K192" s="80">
        <f>+'PROGRAMA 01'!K192+'PROGRAMA 02 '!K193+'PROGRAMA 03 CON PROYEC.'!K193+'PROGRAMA 04'!K192</f>
        <v>0.44999998807907104</v>
      </c>
      <c r="L192" s="74">
        <f>+(J192/F192)*100</f>
        <v>99.999999893361149</v>
      </c>
    </row>
    <row r="193" spans="1:12" x14ac:dyDescent="0.2">
      <c r="A193" s="13" t="s">
        <v>202</v>
      </c>
      <c r="B193" s="20" t="s">
        <v>327</v>
      </c>
      <c r="C193" s="80">
        <f>+'PROGRAMA 01'!C193+'PROGRAMA 02 '!C194+'PROGRAMA 03 CON PROYEC.'!C194+'PROGRAMA 04'!C193</f>
        <v>65000000</v>
      </c>
      <c r="D193" s="80">
        <f>+'PROGRAMA 01'!D193+'PROGRAMA 02 '!D194+'PROGRAMA 03 CON PROYEC.'!D194+'PROGRAMA 04'!D193</f>
        <v>-65000000</v>
      </c>
      <c r="E193" s="80">
        <f>+'PROGRAMA 01'!E193+'PROGRAMA 02 '!E194+'PROGRAMA 03 CON PROYEC.'!E194+'PROGRAMA 04'!E193</f>
        <v>0</v>
      </c>
      <c r="F193" s="80">
        <f>+'PROGRAMA 01'!F193+'PROGRAMA 02 '!F194+'PROGRAMA 03 CON PROYEC.'!F194+'PROGRAMA 04'!F193</f>
        <v>0</v>
      </c>
      <c r="G193" s="80">
        <f>+'PROGRAMA 01'!G193+'PROGRAMA 02 '!G194+'PROGRAMA 03 CON PROYEC.'!G194+'PROGRAMA 04'!G193</f>
        <v>0</v>
      </c>
      <c r="H193" s="80">
        <f>+'PROGRAMA 01'!H193+'PROGRAMA 02 '!H194+'PROGRAMA 03 CON PROYEC.'!H194+'PROGRAMA 04'!H193</f>
        <v>0</v>
      </c>
      <c r="I193" s="80">
        <f>+'PROGRAMA 01'!I193+'PROGRAMA 02 '!I194+'PROGRAMA 03 CON PROYEC.'!I194+'PROGRAMA 04'!I193</f>
        <v>0</v>
      </c>
      <c r="J193" s="80">
        <f>+'PROGRAMA 01'!J193+'PROGRAMA 02 '!J194+'PROGRAMA 03 CON PROYEC.'!J194+'PROGRAMA 04'!J193</f>
        <v>0</v>
      </c>
      <c r="K193" s="80">
        <f>+'PROGRAMA 01'!K193+'PROGRAMA 02 '!K194+'PROGRAMA 03 CON PROYEC.'!K194+'PROGRAMA 04'!K193</f>
        <v>0</v>
      </c>
      <c r="L193" s="74">
        <v>0</v>
      </c>
    </row>
    <row r="194" spans="1:12" hidden="1" x14ac:dyDescent="0.2">
      <c r="A194" s="13" t="s">
        <v>289</v>
      </c>
      <c r="B194" s="20" t="s">
        <v>328</v>
      </c>
      <c r="C194" s="80">
        <f>+'PROGRAMA 01'!C194+'PROGRAMA 02 '!C195+'PROGRAMA 03 CON PROYEC.'!C195+'PROGRAMA 04'!C194</f>
        <v>0</v>
      </c>
      <c r="D194" s="80">
        <f>+'PROGRAMA 01'!D194+'PROGRAMA 02 '!D195+'PROGRAMA 03 CON PROYEC.'!D195+'PROGRAMA 04'!D194</f>
        <v>0</v>
      </c>
      <c r="E194" s="80">
        <f>+'PROGRAMA 01'!E194+'PROGRAMA 02 '!E195+'PROGRAMA 03 CON PROYEC.'!E195+'PROGRAMA 04'!E194</f>
        <v>0</v>
      </c>
      <c r="F194" s="80">
        <f>+'PROGRAMA 01'!F194+'PROGRAMA 02 '!F195+'PROGRAMA 03 CON PROYEC.'!F195+'PROGRAMA 04'!F194</f>
        <v>0</v>
      </c>
      <c r="G194" s="80">
        <f>+'PROGRAMA 01'!G194+'PROGRAMA 02 '!G195+'PROGRAMA 03 CON PROYEC.'!G195+'PROGRAMA 04'!G194</f>
        <v>0</v>
      </c>
      <c r="H194" s="80">
        <f>+'PROGRAMA 01'!H194+'PROGRAMA 02 '!H195+'PROGRAMA 03 CON PROYEC.'!H195+'PROGRAMA 04'!H194</f>
        <v>0</v>
      </c>
      <c r="I194" s="80">
        <f>+'PROGRAMA 01'!I194+'PROGRAMA 02 '!I195+'PROGRAMA 03 CON PROYEC.'!I195+'PROGRAMA 04'!I194</f>
        <v>0</v>
      </c>
      <c r="J194" s="80">
        <f>+'PROGRAMA 01'!J194+'PROGRAMA 02 '!J195+'PROGRAMA 03 CON PROYEC.'!J195+'PROGRAMA 04'!J194</f>
        <v>0</v>
      </c>
      <c r="K194" s="80">
        <f>+'PROGRAMA 01'!K194+'PROGRAMA 02 '!K195+'PROGRAMA 03 CON PROYEC.'!K195+'PROGRAMA 04'!K194</f>
        <v>0</v>
      </c>
      <c r="L194" s="74" t="e">
        <f>+(J194/F194)*100</f>
        <v>#DIV/0!</v>
      </c>
    </row>
    <row r="195" spans="1:12" hidden="1" outlineLevel="1" x14ac:dyDescent="0.2">
      <c r="A195" s="13"/>
      <c r="B195" s="20"/>
      <c r="C195" s="80"/>
      <c r="D195" s="80"/>
      <c r="E195" s="80"/>
      <c r="F195" s="80"/>
      <c r="G195" s="80"/>
      <c r="H195" s="80"/>
      <c r="I195" s="80"/>
      <c r="J195" s="80"/>
      <c r="K195" s="80"/>
      <c r="L195" s="74"/>
    </row>
    <row r="196" spans="1:12" hidden="1" outlineLevel="1" x14ac:dyDescent="0.2">
      <c r="A196" s="8"/>
      <c r="B196" s="18"/>
      <c r="C196" s="81">
        <f>+C198</f>
        <v>0</v>
      </c>
      <c r="D196" s="81">
        <f t="shared" ref="D196:L196" si="37">+D198</f>
        <v>0</v>
      </c>
      <c r="E196" s="81">
        <f t="shared" si="37"/>
        <v>0</v>
      </c>
      <c r="F196" s="81">
        <f t="shared" si="37"/>
        <v>0</v>
      </c>
      <c r="G196" s="81">
        <f t="shared" si="37"/>
        <v>0</v>
      </c>
      <c r="H196" s="81">
        <f t="shared" si="37"/>
        <v>0</v>
      </c>
      <c r="I196" s="81">
        <f t="shared" si="37"/>
        <v>0</v>
      </c>
      <c r="J196" s="81">
        <f t="shared" si="37"/>
        <v>0</v>
      </c>
      <c r="K196" s="81">
        <f t="shared" si="37"/>
        <v>0</v>
      </c>
      <c r="L196" s="81" t="e">
        <f t="shared" si="37"/>
        <v>#DIV/0!</v>
      </c>
    </row>
    <row r="197" spans="1:12" ht="5.4" hidden="1" customHeight="1" outlineLevel="1" x14ac:dyDescent="0.2">
      <c r="A197" s="13"/>
      <c r="B197" s="20"/>
      <c r="C197" s="80"/>
      <c r="D197" s="80"/>
      <c r="E197" s="80"/>
      <c r="F197" s="80"/>
      <c r="G197" s="80"/>
      <c r="H197" s="80"/>
      <c r="I197" s="80"/>
      <c r="J197" s="80"/>
      <c r="K197" s="80"/>
      <c r="L197" s="74"/>
    </row>
    <row r="198" spans="1:12" hidden="1" collapsed="1" x14ac:dyDescent="0.2">
      <c r="A198" s="13" t="str">
        <f>+'PROGRAMA 01'!A198</f>
        <v xml:space="preserve">6.02.01 </v>
      </c>
      <c r="B198" s="20" t="str">
        <f>+'PROGRAMA 01'!B198</f>
        <v>Becas a funcionarios</v>
      </c>
      <c r="C198" s="80">
        <f>+'PROGRAMA 01'!C198</f>
        <v>0</v>
      </c>
      <c r="D198" s="80">
        <f>+'PROGRAMA 01'!D198</f>
        <v>0</v>
      </c>
      <c r="E198" s="80">
        <f>+'PROGRAMA 01'!E198</f>
        <v>0</v>
      </c>
      <c r="F198" s="80">
        <f>+'PROGRAMA 01'!F198</f>
        <v>0</v>
      </c>
      <c r="G198" s="80">
        <f>+'PROGRAMA 01'!G198</f>
        <v>0</v>
      </c>
      <c r="H198" s="80">
        <f>+'PROGRAMA 01'!H198</f>
        <v>0</v>
      </c>
      <c r="I198" s="80">
        <f>+'PROGRAMA 01'!I198</f>
        <v>0</v>
      </c>
      <c r="J198" s="80">
        <f>+'PROGRAMA 01'!J198</f>
        <v>0</v>
      </c>
      <c r="K198" s="80">
        <f>+'PROGRAMA 01'!K198</f>
        <v>0</v>
      </c>
      <c r="L198" s="74" t="e">
        <f>+(J198/F198)*100</f>
        <v>#DIV/0!</v>
      </c>
    </row>
    <row r="199" spans="1:12" ht="8.25" hidden="1" customHeight="1" outlineLevel="1" x14ac:dyDescent="0.2">
      <c r="A199" s="9"/>
      <c r="B199" s="16"/>
      <c r="C199" s="80"/>
      <c r="D199" s="80"/>
      <c r="E199" s="80"/>
      <c r="F199" s="80"/>
      <c r="G199" s="80"/>
      <c r="H199" s="80"/>
      <c r="I199" s="80"/>
      <c r="J199" s="80"/>
      <c r="K199" s="80"/>
    </row>
    <row r="200" spans="1:12" hidden="1" outlineLevel="1" x14ac:dyDescent="0.2">
      <c r="A200" s="8" t="s">
        <v>203</v>
      </c>
      <c r="B200" s="18" t="s">
        <v>204</v>
      </c>
      <c r="C200" s="81">
        <f t="shared" ref="C200:K200" si="38">+C202</f>
        <v>37165381</v>
      </c>
      <c r="D200" s="81">
        <f t="shared" si="38"/>
        <v>67890562</v>
      </c>
      <c r="E200" s="81">
        <f t="shared" si="38"/>
        <v>0</v>
      </c>
      <c r="F200" s="81">
        <f t="shared" si="38"/>
        <v>105055943</v>
      </c>
      <c r="G200" s="81">
        <f t="shared" si="38"/>
        <v>54933594.789999999</v>
      </c>
      <c r="H200" s="81">
        <f t="shared" si="38"/>
        <v>21166163.800000001</v>
      </c>
      <c r="I200" s="81">
        <f t="shared" si="38"/>
        <v>0</v>
      </c>
      <c r="J200" s="81">
        <f t="shared" si="38"/>
        <v>76099758.590000004</v>
      </c>
      <c r="K200" s="81">
        <f t="shared" si="38"/>
        <v>28956184.410000004</v>
      </c>
      <c r="L200" s="95">
        <f>+(J200/F200)*100</f>
        <v>72.437366622847804</v>
      </c>
    </row>
    <row r="201" spans="1:12" ht="8.25" hidden="1" customHeight="1" outlineLevel="1" x14ac:dyDescent="0.2">
      <c r="A201" s="9"/>
      <c r="B201" s="16"/>
      <c r="C201" s="78"/>
      <c r="D201" s="78"/>
      <c r="E201" s="78"/>
      <c r="F201" s="78"/>
      <c r="G201" s="78"/>
      <c r="H201" s="78"/>
      <c r="I201" s="78"/>
      <c r="J201" s="78"/>
      <c r="K201" s="78"/>
    </row>
    <row r="202" spans="1:12" collapsed="1" x14ac:dyDescent="0.2">
      <c r="A202" s="13" t="s">
        <v>205</v>
      </c>
      <c r="B202" s="20" t="s">
        <v>206</v>
      </c>
      <c r="C202" s="80">
        <f>+'PROGRAMA 01'!C202+'PROGRAMA 02 '!C199+'PROGRAMA 03 CON PROYEC.'!C199+'PROGRAMA 04'!C198</f>
        <v>37165381</v>
      </c>
      <c r="D202" s="80">
        <f>+'PROGRAMA 01'!D202+'PROGRAMA 02 '!D199+'PROGRAMA 03 CON PROYEC.'!D199+'PROGRAMA 04'!D198</f>
        <v>67890562</v>
      </c>
      <c r="E202" s="80">
        <f>+'PROGRAMA 01'!E202+'PROGRAMA 02 '!E199+'PROGRAMA 03 CON PROYEC.'!E199+'PROGRAMA 04'!E198</f>
        <v>0</v>
      </c>
      <c r="F202" s="80">
        <f>+'PROGRAMA 01'!F202+'PROGRAMA 02 '!F199+'PROGRAMA 03 CON PROYEC.'!F199+'PROGRAMA 04'!F198</f>
        <v>105055943</v>
      </c>
      <c r="G202" s="80">
        <f>+'PROGRAMA 01'!G202+'PROGRAMA 02 '!G199+'PROGRAMA 03 CON PROYEC.'!G199+'PROGRAMA 04'!G198</f>
        <v>54933594.789999999</v>
      </c>
      <c r="H202" s="80">
        <f>+'PROGRAMA 01'!H202+'PROGRAMA 02 '!H199+'PROGRAMA 03 CON PROYEC.'!H199+'PROGRAMA 04'!H198</f>
        <v>21166163.800000001</v>
      </c>
      <c r="I202" s="80">
        <f>+'PROGRAMA 01'!I202+'PROGRAMA 02 '!I199+'PROGRAMA 03 CON PROYEC.'!I199+'PROGRAMA 04'!I198</f>
        <v>0</v>
      </c>
      <c r="J202" s="80">
        <f>+'PROGRAMA 01'!J202+'PROGRAMA 02 '!J199+'PROGRAMA 03 CON PROYEC.'!J199+'PROGRAMA 04'!J198</f>
        <v>76099758.590000004</v>
      </c>
      <c r="K202" s="80">
        <f>+'PROGRAMA 01'!K202+'PROGRAMA 02 '!K199+'PROGRAMA 03 CON PROYEC.'!K199+'PROGRAMA 04'!K198</f>
        <v>28956184.410000004</v>
      </c>
      <c r="L202" s="74">
        <f>+(J202/F202)*100</f>
        <v>72.437366622847804</v>
      </c>
    </row>
    <row r="203" spans="1:12" hidden="1" outlineLevel="1" x14ac:dyDescent="0.2">
      <c r="A203" s="13"/>
      <c r="B203" s="20"/>
      <c r="C203" s="80"/>
      <c r="D203" s="80"/>
      <c r="E203" s="80"/>
      <c r="F203" s="80"/>
      <c r="G203" s="80"/>
      <c r="H203" s="80"/>
      <c r="I203" s="80"/>
      <c r="J203" s="80"/>
      <c r="K203" s="80"/>
      <c r="L203" s="74"/>
    </row>
    <row r="204" spans="1:12" hidden="1" outlineLevel="1" x14ac:dyDescent="0.2">
      <c r="A204" s="8" t="s">
        <v>233</v>
      </c>
      <c r="B204" s="18" t="s">
        <v>235</v>
      </c>
      <c r="C204" s="81">
        <f t="shared" ref="C204:K204" si="39">+C206</f>
        <v>0</v>
      </c>
      <c r="D204" s="81">
        <f t="shared" si="39"/>
        <v>2000000</v>
      </c>
      <c r="E204" s="81">
        <f t="shared" si="39"/>
        <v>0</v>
      </c>
      <c r="F204" s="81">
        <f t="shared" si="39"/>
        <v>2000000</v>
      </c>
      <c r="G204" s="81">
        <f t="shared" si="39"/>
        <v>729698.51</v>
      </c>
      <c r="H204" s="81">
        <f t="shared" si="39"/>
        <v>0</v>
      </c>
      <c r="I204" s="81">
        <f t="shared" si="39"/>
        <v>0</v>
      </c>
      <c r="J204" s="81">
        <f t="shared" si="39"/>
        <v>729698.51</v>
      </c>
      <c r="K204" s="81">
        <f t="shared" si="39"/>
        <v>1270301.49</v>
      </c>
      <c r="L204" s="95">
        <v>0</v>
      </c>
    </row>
    <row r="205" spans="1:12" hidden="1" outlineLevel="1" x14ac:dyDescent="0.2">
      <c r="A205" s="13"/>
      <c r="B205" s="20"/>
      <c r="C205" s="80"/>
      <c r="D205" s="80"/>
      <c r="E205" s="80"/>
      <c r="F205" s="80"/>
      <c r="G205" s="80"/>
      <c r="H205" s="80"/>
      <c r="I205" s="80"/>
      <c r="J205" s="80"/>
      <c r="K205" s="80"/>
      <c r="L205" s="74"/>
    </row>
    <row r="206" spans="1:12" collapsed="1" x14ac:dyDescent="0.2">
      <c r="A206" s="13" t="s">
        <v>234</v>
      </c>
      <c r="B206" s="20" t="s">
        <v>236</v>
      </c>
      <c r="C206" s="80">
        <f>+'PROGRAMA 01'!C206+'PROGRAMA 02 '!C203+'PROGRAMA 03 CON PROYEC.'!C203+'PROGRAMA 04'!C202</f>
        <v>0</v>
      </c>
      <c r="D206" s="80">
        <f>+'PROGRAMA 01'!D206+'PROGRAMA 02 '!D203+'PROGRAMA 03 CON PROYEC.'!D203+'PROGRAMA 04'!D202</f>
        <v>2000000</v>
      </c>
      <c r="E206" s="80">
        <f>+'PROGRAMA 01'!E206+'PROGRAMA 02 '!E203+'PROGRAMA 03 CON PROYEC.'!E203+'PROGRAMA 04'!E202</f>
        <v>0</v>
      </c>
      <c r="F206" s="80">
        <f>+'PROGRAMA 01'!F206+'PROGRAMA 02 '!F203+'PROGRAMA 03 CON PROYEC.'!F203+'PROGRAMA 04'!F202</f>
        <v>2000000</v>
      </c>
      <c r="G206" s="80">
        <f>+'PROGRAMA 01'!G206+'PROGRAMA 02 '!G203+'PROGRAMA 03 CON PROYEC.'!G203+'PROGRAMA 04'!G202</f>
        <v>729698.51</v>
      </c>
      <c r="H206" s="80">
        <f>+'PROGRAMA 01'!H206+'PROGRAMA 02 '!H203+'PROGRAMA 03 CON PROYEC.'!H203+'PROGRAMA 04'!H202</f>
        <v>0</v>
      </c>
      <c r="I206" s="80">
        <f>+'PROGRAMA 01'!I206+'PROGRAMA 02 '!I203+'PROGRAMA 03 CON PROYEC.'!I203+'PROGRAMA 04'!I202</f>
        <v>0</v>
      </c>
      <c r="J206" s="80">
        <f>+'PROGRAMA 01'!J206+'PROGRAMA 02 '!J203+'PROGRAMA 03 CON PROYEC.'!J203+'PROGRAMA 04'!J202</f>
        <v>729698.51</v>
      </c>
      <c r="K206" s="80">
        <f>+'PROGRAMA 01'!K206+'PROGRAMA 02 '!K203+'PROGRAMA 03 CON PROYEC.'!K203+'PROGRAMA 04'!K202</f>
        <v>1270301.49</v>
      </c>
      <c r="L206" s="74">
        <f>+(J206/F206)*100</f>
        <v>36.484925499999996</v>
      </c>
    </row>
    <row r="207" spans="1:12" ht="8.25" hidden="1" customHeight="1" x14ac:dyDescent="0.2">
      <c r="A207" s="9"/>
      <c r="B207" s="16"/>
      <c r="C207" s="78"/>
      <c r="D207" s="78"/>
      <c r="E207" s="78"/>
      <c r="F207" s="78"/>
      <c r="G207" s="78"/>
      <c r="H207" s="78"/>
      <c r="I207" s="78"/>
      <c r="J207" s="78"/>
      <c r="K207" s="78"/>
    </row>
    <row r="208" spans="1:12" hidden="1" outlineLevel="1" x14ac:dyDescent="0.2">
      <c r="A208" s="8" t="s">
        <v>207</v>
      </c>
      <c r="B208" s="18" t="s">
        <v>208</v>
      </c>
      <c r="C208" s="81">
        <f t="shared" ref="C208:K208" si="40">+C210+C211+C212</f>
        <v>1000000</v>
      </c>
      <c r="D208" s="81">
        <f t="shared" si="40"/>
        <v>0</v>
      </c>
      <c r="E208" s="81">
        <f t="shared" si="40"/>
        <v>0</v>
      </c>
      <c r="F208" s="81">
        <f t="shared" si="40"/>
        <v>1000000</v>
      </c>
      <c r="G208" s="81">
        <f t="shared" si="40"/>
        <v>0</v>
      </c>
      <c r="H208" s="81">
        <f t="shared" si="40"/>
        <v>915457.14</v>
      </c>
      <c r="I208" s="81">
        <f t="shared" si="40"/>
        <v>0</v>
      </c>
      <c r="J208" s="81">
        <f t="shared" si="40"/>
        <v>915457.14</v>
      </c>
      <c r="K208" s="81">
        <f t="shared" si="40"/>
        <v>84542.859999999986</v>
      </c>
      <c r="L208" s="73">
        <f>+(J208/F208)*100</f>
        <v>91.545714000000004</v>
      </c>
    </row>
    <row r="209" spans="1:12" ht="8.25" hidden="1" customHeight="1" outlineLevel="1" x14ac:dyDescent="0.2">
      <c r="A209" s="9"/>
      <c r="B209" s="16"/>
      <c r="C209" s="78"/>
      <c r="D209" s="78"/>
      <c r="E209" s="78"/>
      <c r="F209" s="78"/>
      <c r="G209" s="78"/>
      <c r="H209" s="78"/>
      <c r="I209" s="78"/>
      <c r="J209" s="78"/>
      <c r="K209" s="78"/>
    </row>
    <row r="210" spans="1:12" hidden="1" collapsed="1" x14ac:dyDescent="0.2">
      <c r="A210" s="9" t="s">
        <v>209</v>
      </c>
      <c r="B210" s="16" t="s">
        <v>210</v>
      </c>
      <c r="C210" s="80">
        <f>+'PROGRAMA 01'!C210+'PROGRAMA 02 '!C207+'PROGRAMA 03 CON PROYEC.'!C207+'PROGRAMA 04'!C206</f>
        <v>0</v>
      </c>
      <c r="D210" s="80">
        <f>+'PROGRAMA 01'!D210+'PROGRAMA 02 '!D207+'PROGRAMA 03 CON PROYEC.'!D207+'PROGRAMA 04'!D206</f>
        <v>0</v>
      </c>
      <c r="E210" s="80">
        <f>+'PROGRAMA 01'!E210+'PROGRAMA 02 '!E207+'PROGRAMA 03 CON PROYEC.'!E207+'PROGRAMA 04'!E206</f>
        <v>0</v>
      </c>
      <c r="F210" s="80">
        <f>+'PROGRAMA 01'!F210+'PROGRAMA 02 '!F207+'PROGRAMA 03 CON PROYEC.'!F207+'PROGRAMA 04'!F206</f>
        <v>0</v>
      </c>
      <c r="G210" s="80">
        <f>+'PROGRAMA 01'!G210+'PROGRAMA 02 '!G207+'PROGRAMA 03 CON PROYEC.'!G207+'PROGRAMA 04'!G206</f>
        <v>0</v>
      </c>
      <c r="H210" s="80">
        <f>+'PROGRAMA 01'!H210+'PROGRAMA 02 '!H207+'PROGRAMA 03 CON PROYEC.'!H207+'PROGRAMA 04'!H206</f>
        <v>0</v>
      </c>
      <c r="I210" s="80">
        <f>+'PROGRAMA 01'!I210+'PROGRAMA 02 '!I207+'PROGRAMA 03 CON PROYEC.'!I207+'PROGRAMA 04'!I206</f>
        <v>0</v>
      </c>
      <c r="J210" s="80">
        <f>+'PROGRAMA 01'!J210+'PROGRAMA 02 '!J207+'PROGRAMA 03 CON PROYEC.'!J207+'PROGRAMA 04'!J206</f>
        <v>0</v>
      </c>
      <c r="K210" s="80">
        <f>+'PROGRAMA 01'!K210+'PROGRAMA 02 '!K207+'PROGRAMA 03 CON PROYEC.'!K207+'PROGRAMA 04'!K206</f>
        <v>0</v>
      </c>
      <c r="L210" s="74" t="e">
        <f>+(J210/F210)*100</f>
        <v>#DIV/0!</v>
      </c>
    </row>
    <row r="211" spans="1:12" x14ac:dyDescent="0.2">
      <c r="A211" s="9" t="s">
        <v>219</v>
      </c>
      <c r="B211" s="16" t="s">
        <v>220</v>
      </c>
      <c r="C211" s="80">
        <f>+'PROGRAMA 01'!C211+'PROGRAMA 02 '!C208+'PROGRAMA 03 CON PROYEC.'!C208+'PROGRAMA 04'!C207</f>
        <v>1000000</v>
      </c>
      <c r="D211" s="80">
        <f>+'PROGRAMA 01'!D211+'PROGRAMA 02 '!D208+'PROGRAMA 03 CON PROYEC.'!D208+'PROGRAMA 04'!D207</f>
        <v>0</v>
      </c>
      <c r="E211" s="80">
        <f>+'PROGRAMA 01'!E211+'PROGRAMA 02 '!E208+'PROGRAMA 03 CON PROYEC.'!E208+'PROGRAMA 04'!E207</f>
        <v>0</v>
      </c>
      <c r="F211" s="80">
        <f>+'PROGRAMA 01'!F211+'PROGRAMA 02 '!F208+'PROGRAMA 03 CON PROYEC.'!F208+'PROGRAMA 04'!F207</f>
        <v>1000000</v>
      </c>
      <c r="G211" s="80">
        <f>+'PROGRAMA 01'!G211+'PROGRAMA 02 '!G208+'PROGRAMA 03 CON PROYEC.'!G208+'PROGRAMA 04'!G207</f>
        <v>0</v>
      </c>
      <c r="H211" s="80">
        <f>+'PROGRAMA 01'!H211+'PROGRAMA 02 '!H208+'PROGRAMA 03 CON PROYEC.'!H208+'PROGRAMA 04'!H207</f>
        <v>915457.14</v>
      </c>
      <c r="I211" s="80">
        <f>+'PROGRAMA 01'!I211+'PROGRAMA 02 '!I208+'PROGRAMA 03 CON PROYEC.'!I208+'PROGRAMA 04'!I207</f>
        <v>0</v>
      </c>
      <c r="J211" s="80">
        <f>+'PROGRAMA 01'!J211+'PROGRAMA 02 '!J208+'PROGRAMA 03 CON PROYEC.'!J208+'PROGRAMA 04'!J207</f>
        <v>915457.14</v>
      </c>
      <c r="K211" s="80">
        <f>+'PROGRAMA 01'!K211+'PROGRAMA 02 '!K208+'PROGRAMA 03 CON PROYEC.'!K208+'PROGRAMA 04'!K207</f>
        <v>84542.859999999986</v>
      </c>
      <c r="L211" s="74">
        <f>+(J211/F211)*100</f>
        <v>91.545714000000004</v>
      </c>
    </row>
    <row r="212" spans="1:12" hidden="1" x14ac:dyDescent="0.2">
      <c r="A212" s="9"/>
      <c r="B212" s="16"/>
      <c r="C212" s="80"/>
      <c r="D212" s="80"/>
      <c r="E212" s="80"/>
      <c r="F212" s="80"/>
      <c r="G212" s="80"/>
      <c r="H212" s="80"/>
      <c r="I212" s="80"/>
      <c r="J212" s="80"/>
      <c r="K212" s="80"/>
      <c r="L212" s="74"/>
    </row>
    <row r="213" spans="1:12" ht="9.75" customHeight="1" thickBot="1" x14ac:dyDescent="0.25">
      <c r="A213" s="9"/>
      <c r="B213" s="16"/>
      <c r="C213" s="80"/>
      <c r="D213" s="80"/>
      <c r="E213" s="80"/>
      <c r="F213" s="80"/>
      <c r="G213" s="80"/>
      <c r="H213" s="80"/>
      <c r="I213" s="80"/>
      <c r="J213" s="80"/>
      <c r="K213" s="80"/>
      <c r="L213" s="70"/>
    </row>
    <row r="214" spans="1:12" ht="10.8" thickBot="1" x14ac:dyDescent="0.25">
      <c r="A214" s="25">
        <v>9</v>
      </c>
      <c r="B214" s="17" t="s">
        <v>211</v>
      </c>
      <c r="C214" s="79">
        <f>+C216</f>
        <v>12890569703</v>
      </c>
      <c r="D214" s="79">
        <f t="shared" ref="D214:K214" si="41">+D216</f>
        <v>-4287873917</v>
      </c>
      <c r="E214" s="79">
        <f t="shared" si="41"/>
        <v>-4977023444</v>
      </c>
      <c r="F214" s="79">
        <f t="shared" si="41"/>
        <v>3625672342</v>
      </c>
      <c r="G214" s="79">
        <f t="shared" si="41"/>
        <v>0</v>
      </c>
      <c r="H214" s="79">
        <f t="shared" si="41"/>
        <v>0</v>
      </c>
      <c r="I214" s="79">
        <f t="shared" si="41"/>
        <v>0</v>
      </c>
      <c r="J214" s="79">
        <f t="shared" si="41"/>
        <v>0</v>
      </c>
      <c r="K214" s="79">
        <f t="shared" si="41"/>
        <v>3625672342</v>
      </c>
      <c r="L214" s="69">
        <v>0</v>
      </c>
    </row>
    <row r="215" spans="1:12" ht="8.25" customHeight="1" x14ac:dyDescent="0.2">
      <c r="A215" s="9"/>
      <c r="B215" s="16"/>
      <c r="C215" s="78"/>
      <c r="D215" s="78"/>
      <c r="E215" s="78"/>
      <c r="F215" s="78"/>
      <c r="G215" s="78"/>
      <c r="H215" s="78"/>
      <c r="I215" s="78"/>
      <c r="J215" s="78"/>
      <c r="K215" s="78"/>
    </row>
    <row r="216" spans="1:12" hidden="1" outlineLevel="1" x14ac:dyDescent="0.2">
      <c r="A216" s="8" t="s">
        <v>212</v>
      </c>
      <c r="B216" s="18" t="s">
        <v>213</v>
      </c>
      <c r="C216" s="81">
        <f>+C218+C219</f>
        <v>12890569703</v>
      </c>
      <c r="D216" s="81">
        <f t="shared" ref="D216:K216" si="42">+D218+D219</f>
        <v>-4287873917</v>
      </c>
      <c r="E216" s="81">
        <f t="shared" si="42"/>
        <v>-4977023444</v>
      </c>
      <c r="F216" s="81">
        <f t="shared" si="42"/>
        <v>3625672342</v>
      </c>
      <c r="G216" s="81">
        <f t="shared" si="42"/>
        <v>0</v>
      </c>
      <c r="H216" s="81">
        <f t="shared" si="42"/>
        <v>0</v>
      </c>
      <c r="I216" s="81">
        <f t="shared" si="42"/>
        <v>0</v>
      </c>
      <c r="J216" s="81">
        <f t="shared" si="42"/>
        <v>0</v>
      </c>
      <c r="K216" s="81">
        <f t="shared" si="42"/>
        <v>3625672342</v>
      </c>
      <c r="L216" s="73">
        <v>0</v>
      </c>
    </row>
    <row r="217" spans="1:12" ht="8.25" hidden="1" customHeight="1" outlineLevel="1" x14ac:dyDescent="0.2">
      <c r="A217" s="9"/>
      <c r="B217" s="16"/>
      <c r="C217" s="78"/>
      <c r="D217" s="78"/>
      <c r="E217" s="78"/>
      <c r="F217" s="78"/>
      <c r="G217" s="78"/>
      <c r="H217" s="78"/>
      <c r="I217" s="78"/>
      <c r="J217" s="78"/>
      <c r="K217" s="78"/>
    </row>
    <row r="218" spans="1:12" hidden="1" collapsed="1" x14ac:dyDescent="0.2">
      <c r="A218" s="9" t="s">
        <v>214</v>
      </c>
      <c r="B218" s="20" t="s">
        <v>215</v>
      </c>
      <c r="C218" s="80">
        <f>+'PROGRAMA 01'!C218+'PROGRAMA 02 '!C215+'PROGRAMA 03 CON PROYEC.'!C215+'PROGRAMA 04'!C214</f>
        <v>0</v>
      </c>
      <c r="D218" s="80">
        <f>+'PROGRAMA 01'!D218+'PROGRAMA 02 '!D215+'PROGRAMA 03 CON PROYEC.'!D215+'PROGRAMA 04'!D214</f>
        <v>0</v>
      </c>
      <c r="E218" s="80">
        <f>+'PROGRAMA 01'!E218+'PROGRAMA 02 '!E215+'PROGRAMA 03 CON PROYEC.'!E215+'PROGRAMA 04'!E214</f>
        <v>0</v>
      </c>
      <c r="F218" s="80">
        <f>+'PROGRAMA 01'!F218+'PROGRAMA 02 '!F215+'PROGRAMA 03 CON PROYEC.'!F215+'PROGRAMA 04'!F214</f>
        <v>0</v>
      </c>
      <c r="G218" s="80">
        <f>+'PROGRAMA 01'!G218+'PROGRAMA 02 '!G215+'PROGRAMA 03 CON PROYEC.'!G215+'PROGRAMA 04'!G214</f>
        <v>0</v>
      </c>
      <c r="H218" s="80">
        <f>+'PROGRAMA 01'!H218+'PROGRAMA 02 '!H215+'PROGRAMA 03 CON PROYEC.'!H215+'PROGRAMA 04'!H214</f>
        <v>0</v>
      </c>
      <c r="I218" s="80">
        <f>+'PROGRAMA 01'!I218+'PROGRAMA 02 '!I215+'PROGRAMA 03 CON PROYEC.'!I215+'PROGRAMA 04'!I214</f>
        <v>0</v>
      </c>
      <c r="J218" s="80">
        <f>+'PROGRAMA 01'!J218+'PROGRAMA 02 '!J215+'PROGRAMA 03 CON PROYEC.'!J215+'PROGRAMA 04'!J214</f>
        <v>0</v>
      </c>
      <c r="K218" s="80">
        <f>+'PROGRAMA 01'!K218+'PROGRAMA 02 '!K215+'PROGRAMA 03 CON PROYEC.'!K215+'PROGRAMA 04'!K214</f>
        <v>0</v>
      </c>
      <c r="L218" s="74" t="e">
        <f>+(J218/F218)*100</f>
        <v>#DIV/0!</v>
      </c>
    </row>
    <row r="219" spans="1:12" x14ac:dyDescent="0.2">
      <c r="A219" s="9" t="s">
        <v>216</v>
      </c>
      <c r="B219" s="16" t="s">
        <v>217</v>
      </c>
      <c r="C219" s="80">
        <f>+'PROGRAMA 01'!C219+'PROGRAMA 02 '!C216+'PROGRAMA 03 CON PROYEC.'!C216+'PROGRAMA 04'!C215</f>
        <v>12890569703</v>
      </c>
      <c r="D219" s="80">
        <f>+'PROGRAMA 01'!D219+'PROGRAMA 02 '!D216+'PROGRAMA 03 CON PROYEC.'!D216+'PROGRAMA 04'!D215</f>
        <v>-4287873917</v>
      </c>
      <c r="E219" s="80">
        <f>+'PROGRAMA 01'!E219+'PROGRAMA 02 '!E216+'PROGRAMA 03 CON PROYEC.'!E216+'PROGRAMA 04'!E215</f>
        <v>-4977023444</v>
      </c>
      <c r="F219" s="80">
        <f>+'PROGRAMA 01'!F219+'PROGRAMA 02 '!F216+'PROGRAMA 03 CON PROYEC.'!F216+'PROGRAMA 04'!F215</f>
        <v>3625672342</v>
      </c>
      <c r="G219" s="80">
        <f>+'PROGRAMA 01'!G219+'PROGRAMA 02 '!G216+'PROGRAMA 03 CON PROYEC.'!G216+'PROGRAMA 04'!G215</f>
        <v>0</v>
      </c>
      <c r="H219" s="80">
        <f>+'PROGRAMA 01'!H219+'PROGRAMA 02 '!H216+'PROGRAMA 03 CON PROYEC.'!H216+'PROGRAMA 04'!H215</f>
        <v>0</v>
      </c>
      <c r="I219" s="80">
        <f>+'PROGRAMA 01'!I219+'PROGRAMA 02 '!I216+'PROGRAMA 03 CON PROYEC.'!I216+'PROGRAMA 04'!I215</f>
        <v>0</v>
      </c>
      <c r="J219" s="80">
        <f>+'PROGRAMA 01'!J219+'PROGRAMA 02 '!J216+'PROGRAMA 03 CON PROYEC.'!J216+'PROGRAMA 04'!J215</f>
        <v>0</v>
      </c>
      <c r="K219" s="80">
        <f>+'PROGRAMA 01'!K219+'PROGRAMA 02 '!K216+'PROGRAMA 03 CON PROYEC.'!K216+'PROGRAMA 04'!K215</f>
        <v>3625672342</v>
      </c>
      <c r="L219" s="74">
        <f>+(J219/F219)*100</f>
        <v>0</v>
      </c>
    </row>
    <row r="220" spans="1:12" ht="10.8" thickBot="1" x14ac:dyDescent="0.25">
      <c r="A220" s="26"/>
      <c r="B220" s="21"/>
      <c r="C220" s="84"/>
      <c r="D220" s="84"/>
      <c r="E220" s="84"/>
      <c r="F220" s="84"/>
      <c r="G220" s="84"/>
      <c r="H220" s="84"/>
      <c r="I220" s="84"/>
      <c r="J220" s="84"/>
      <c r="K220" s="84"/>
      <c r="L220" s="71"/>
    </row>
    <row r="221" spans="1:12" ht="10.8" thickBot="1" x14ac:dyDescent="0.25">
      <c r="A221" s="14"/>
      <c r="B221" s="15"/>
      <c r="C221" s="72"/>
      <c r="D221" s="72"/>
      <c r="E221" s="72"/>
      <c r="F221" s="72"/>
      <c r="G221" s="72"/>
      <c r="H221" s="72"/>
      <c r="I221" s="72"/>
      <c r="J221" s="72"/>
      <c r="K221" s="72"/>
      <c r="L221" s="75"/>
    </row>
    <row r="222" spans="1:12" ht="10.8" thickTop="1" x14ac:dyDescent="0.2"/>
  </sheetData>
  <mergeCells count="13">
    <mergeCell ref="M7:M8"/>
    <mergeCell ref="A7:A8"/>
    <mergeCell ref="B7:B8"/>
    <mergeCell ref="C7:C8"/>
    <mergeCell ref="D7:D8"/>
    <mergeCell ref="E7:E8"/>
    <mergeCell ref="F7:F8"/>
    <mergeCell ref="L7:L8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r:id="rId1"/>
  <headerFooter>
    <oddFooter>&amp;C&amp;P</oddFooter>
  </headerFooter>
  <rowBreaks count="1" manualBreakCount="1">
    <brk id="125" max="16383" man="1"/>
  </rowBreaks>
  <ignoredErrors>
    <ignoredError sqref="J10:L15 J19:L21 L16 L17:L18 J25:L27 L22 L23 L24 J33:L35 L28:L32 J41:L43 L36:L40 J47:L49 L44:L46 J51:L55 L50 J60:L62 L56 L57 J68:L70 L63:L67 J78:L78 L71:L76 J88:L90 L82 L77 L93 L91 L92 J95:L97 L94 J99:L101 L98 J105:L107 L102 L103 L104 J116:L118 L108:L115 J120:L122 L119 J126:L130 L123 L124 L125 J135:L137 L131 L132 L133 L134 J139:L141 L138 J148:L150 L142:L147 J153:L155 L151 L152 J164:L168 L156:L163 J177:L179 L169:L176 J183:L185 L180 L181 L182 J187:L187 L186 J199:L201 L192 L194 J203:L205 L202 J207:L209 L206 J212:L217 L210 L211 L84:L87 J80:L80 L79 J220:L221 L218 L219 J189:L191 L18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22"/>
  <sheetViews>
    <sheetView showGridLines="0" tabSelected="1" zoomScaleNormal="100" workbookViewId="0">
      <pane ySplit="8" topLeftCell="A9" activePane="bottomLeft" state="frozen"/>
      <selection activeCell="G23" sqref="G23"/>
      <selection pane="bottomLeft" activeCell="G23" sqref="G23"/>
    </sheetView>
  </sheetViews>
  <sheetFormatPr baseColWidth="10" defaultColWidth="11.44140625" defaultRowHeight="10.199999999999999" outlineLevelRow="1" x14ac:dyDescent="0.2"/>
  <cols>
    <col min="1" max="1" width="8.109375" style="23" customWidth="1"/>
    <col min="2" max="2" width="44.109375" style="23" customWidth="1"/>
    <col min="3" max="3" width="13.6640625" style="62" customWidth="1"/>
    <col min="4" max="5" width="14" style="62" customWidth="1"/>
    <col min="6" max="6" width="14.44140625" style="62" customWidth="1"/>
    <col min="7" max="7" width="11.6640625" style="62" customWidth="1"/>
    <col min="8" max="8" width="14.6640625" style="62" customWidth="1"/>
    <col min="9" max="9" width="12.5546875" style="62" customWidth="1"/>
    <col min="10" max="10" width="14.6640625" style="62" customWidth="1"/>
    <col min="11" max="11" width="13.6640625" style="62" customWidth="1"/>
    <col min="12" max="12" width="6.5546875" style="62" customWidth="1"/>
    <col min="13" max="13" width="11.44140625" style="23" hidden="1" customWidth="1"/>
    <col min="14" max="14" width="11.44140625" style="23" customWidth="1"/>
    <col min="15" max="16384" width="11.44140625" style="23"/>
  </cols>
  <sheetData>
    <row r="1" spans="1:15" x14ac:dyDescent="0.2">
      <c r="A1" s="287" t="s">
        <v>352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4"/>
      <c r="N1" s="3"/>
      <c r="O1" s="1"/>
    </row>
    <row r="2" spans="1:15" x14ac:dyDescent="0.2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4"/>
      <c r="N2" s="3"/>
      <c r="O2" s="1"/>
    </row>
    <row r="3" spans="1:15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4"/>
      <c r="N3" s="3"/>
      <c r="O3" s="1"/>
    </row>
    <row r="4" spans="1:15" x14ac:dyDescent="0.2">
      <c r="A4" s="287" t="str">
        <f>+CONSOLIDADO!A4</f>
        <v>ESTADO DE EGRESOS PRESUPUESTARIOS AL 31 DICIEMBRE 2021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4"/>
      <c r="N4" s="3"/>
      <c r="O4" s="1"/>
    </row>
    <row r="5" spans="1:15" x14ac:dyDescent="0.2">
      <c r="A5" s="286" t="s">
        <v>2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4"/>
      <c r="N5" s="3"/>
      <c r="O5" s="1"/>
    </row>
    <row r="6" spans="1:15" x14ac:dyDescent="0.2">
      <c r="A6" s="2"/>
      <c r="B6" s="2" t="s">
        <v>3</v>
      </c>
      <c r="C6" s="61"/>
      <c r="D6" s="61"/>
      <c r="E6" s="61"/>
      <c r="F6" s="61"/>
      <c r="G6" s="114"/>
      <c r="H6" s="114"/>
      <c r="I6" s="114"/>
      <c r="J6" s="154"/>
    </row>
    <row r="7" spans="1:15" ht="20.399999999999999" x14ac:dyDescent="0.2">
      <c r="A7" s="310" t="s">
        <v>4</v>
      </c>
      <c r="B7" s="302" t="s">
        <v>5</v>
      </c>
      <c r="C7" s="312" t="s">
        <v>6</v>
      </c>
      <c r="D7" s="312" t="s">
        <v>331</v>
      </c>
      <c r="E7" s="312" t="s">
        <v>7</v>
      </c>
      <c r="F7" s="316" t="s">
        <v>8</v>
      </c>
      <c r="G7" s="235" t="s">
        <v>9</v>
      </c>
      <c r="H7" s="91" t="s">
        <v>10</v>
      </c>
      <c r="I7" s="94" t="s">
        <v>11</v>
      </c>
      <c r="J7" s="64" t="s">
        <v>12</v>
      </c>
      <c r="K7" s="63" t="s">
        <v>332</v>
      </c>
      <c r="L7" s="314" t="s">
        <v>13</v>
      </c>
      <c r="M7" s="308"/>
    </row>
    <row r="8" spans="1:15" x14ac:dyDescent="0.2">
      <c r="A8" s="311"/>
      <c r="B8" s="304"/>
      <c r="C8" s="313"/>
      <c r="D8" s="313"/>
      <c r="E8" s="313"/>
      <c r="F8" s="317"/>
      <c r="G8" s="65" t="str">
        <f>+CONSOLIDADO!G8</f>
        <v>AL 30/09/2021</v>
      </c>
      <c r="H8" s="65" t="str">
        <f>+CONSOLIDADO!H8</f>
        <v>AL 31/12/2021</v>
      </c>
      <c r="I8" s="65" t="str">
        <f>+H8</f>
        <v>AL 31/12/2021</v>
      </c>
      <c r="J8" s="93" t="str">
        <f>+H8</f>
        <v>AL 31/12/2021</v>
      </c>
      <c r="K8" s="65" t="str">
        <f>+H8</f>
        <v>AL 31/12/2021</v>
      </c>
      <c r="L8" s="315"/>
      <c r="M8" s="309"/>
    </row>
    <row r="9" spans="1:15" s="24" customFormat="1" x14ac:dyDescent="0.2">
      <c r="A9" s="5"/>
      <c r="B9" s="5"/>
      <c r="C9" s="66"/>
      <c r="D9" s="66"/>
      <c r="E9" s="66"/>
      <c r="F9" s="66"/>
      <c r="G9" s="66"/>
      <c r="H9" s="66"/>
      <c r="I9" s="66"/>
      <c r="J9" s="66"/>
      <c r="K9" s="66"/>
      <c r="L9" s="66"/>
      <c r="M9" s="5"/>
    </row>
    <row r="10" spans="1:15" s="24" customFormat="1" x14ac:dyDescent="0.2">
      <c r="A10" s="6"/>
      <c r="B10" s="6"/>
      <c r="C10" s="77">
        <f>+C12+C52+C127+C165+C188+C214</f>
        <v>2307565432.4400001</v>
      </c>
      <c r="D10" s="77">
        <f t="shared" ref="D10:K10" si="0">+D12+D52+D127+D165+D188+D214</f>
        <v>0</v>
      </c>
      <c r="E10" s="77">
        <f t="shared" si="0"/>
        <v>0</v>
      </c>
      <c r="F10" s="77">
        <f>+F12+F52+F127+F165+F188+F214</f>
        <v>2307565432.4400001</v>
      </c>
      <c r="G10" s="77">
        <f>+G12+G52+G127+G165+G188+G214</f>
        <v>1374217956.9300001</v>
      </c>
      <c r="H10" s="77">
        <f>+H12+H52+H127+H165+H188+H214</f>
        <v>606121870.13</v>
      </c>
      <c r="I10" s="77">
        <f t="shared" si="0"/>
        <v>0</v>
      </c>
      <c r="J10" s="77">
        <f>+J12+J52+J127+J165+J188</f>
        <v>1980339827.0599999</v>
      </c>
      <c r="K10" s="77">
        <f t="shared" si="0"/>
        <v>327225605.38000011</v>
      </c>
      <c r="L10" s="90">
        <f>+(J10/F10)*100</f>
        <v>85.819444130171661</v>
      </c>
      <c r="M10" s="5"/>
    </row>
    <row r="11" spans="1:15" ht="10.8" thickBot="1" x14ac:dyDescent="0.25">
      <c r="A11" s="9"/>
      <c r="B11" s="7"/>
      <c r="C11" s="78"/>
      <c r="D11" s="78"/>
      <c r="E11" s="78"/>
      <c r="F11" s="78"/>
      <c r="G11" s="78"/>
      <c r="H11" s="78"/>
      <c r="I11" s="78"/>
      <c r="J11" s="78"/>
      <c r="K11" s="78"/>
    </row>
    <row r="12" spans="1:15" ht="10.8" thickBot="1" x14ac:dyDescent="0.25">
      <c r="A12" s="25" t="s">
        <v>14</v>
      </c>
      <c r="B12" s="17" t="s">
        <v>15</v>
      </c>
      <c r="C12" s="79">
        <f>+C14+C20+C26+C34+C42+C48</f>
        <v>1423334010</v>
      </c>
      <c r="D12" s="79">
        <f t="shared" ref="D12:K12" si="1">+D14+D20+D26+D34+D42+D48</f>
        <v>0</v>
      </c>
      <c r="E12" s="79">
        <f t="shared" si="1"/>
        <v>0</v>
      </c>
      <c r="F12" s="79">
        <f t="shared" si="1"/>
        <v>1423334010</v>
      </c>
      <c r="G12" s="79">
        <f t="shared" si="1"/>
        <v>956676261.68999982</v>
      </c>
      <c r="H12" s="79">
        <f t="shared" si="1"/>
        <v>367303735.43999994</v>
      </c>
      <c r="I12" s="79">
        <f t="shared" si="1"/>
        <v>0</v>
      </c>
      <c r="J12" s="79">
        <f t="shared" si="1"/>
        <v>1323979997.1300001</v>
      </c>
      <c r="K12" s="79">
        <f t="shared" si="1"/>
        <v>99354012.870000049</v>
      </c>
      <c r="L12" s="69">
        <f>+(J12/F12)*100</f>
        <v>93.019627707062241</v>
      </c>
    </row>
    <row r="13" spans="1:15" collapsed="1" x14ac:dyDescent="0.2">
      <c r="A13" s="9"/>
      <c r="B13" s="16"/>
      <c r="C13" s="80"/>
      <c r="D13" s="80"/>
      <c r="E13" s="80"/>
      <c r="F13" s="80"/>
      <c r="G13" s="80"/>
      <c r="H13" s="80"/>
      <c r="I13" s="80"/>
      <c r="J13" s="80"/>
      <c r="K13" s="80"/>
      <c r="L13" s="70"/>
    </row>
    <row r="14" spans="1:15" hidden="1" outlineLevel="1" x14ac:dyDescent="0.2">
      <c r="A14" s="8" t="s">
        <v>16</v>
      </c>
      <c r="B14" s="18" t="s">
        <v>17</v>
      </c>
      <c r="C14" s="81">
        <f t="shared" ref="C14:K14" si="2">+C16+C17+C18</f>
        <v>519487068</v>
      </c>
      <c r="D14" s="81">
        <f t="shared" si="2"/>
        <v>0</v>
      </c>
      <c r="E14" s="81">
        <f t="shared" si="2"/>
        <v>0</v>
      </c>
      <c r="F14" s="81">
        <f t="shared" si="2"/>
        <v>519487068</v>
      </c>
      <c r="G14" s="81">
        <f t="shared" si="2"/>
        <v>364893880.84999996</v>
      </c>
      <c r="H14" s="81">
        <f t="shared" si="2"/>
        <v>117791315.55</v>
      </c>
      <c r="I14" s="81">
        <f t="shared" si="2"/>
        <v>0</v>
      </c>
      <c r="J14" s="81">
        <f t="shared" si="2"/>
        <v>482685196.39999998</v>
      </c>
      <c r="K14" s="81">
        <f t="shared" si="2"/>
        <v>36801871.600000024</v>
      </c>
      <c r="L14" s="73">
        <f>+(J14/F14)*100</f>
        <v>92.915729020611536</v>
      </c>
    </row>
    <row r="15" spans="1:15" hidden="1" outlineLevel="1" x14ac:dyDescent="0.2">
      <c r="A15" s="9"/>
      <c r="B15" s="16"/>
      <c r="C15" s="80"/>
      <c r="D15" s="80"/>
      <c r="E15" s="80"/>
      <c r="F15" s="80"/>
      <c r="G15" s="80"/>
      <c r="H15" s="80"/>
      <c r="I15" s="80"/>
      <c r="J15" s="80"/>
      <c r="K15" s="80"/>
      <c r="L15" s="70"/>
    </row>
    <row r="16" spans="1:15" collapsed="1" x14ac:dyDescent="0.2">
      <c r="A16" s="10" t="s">
        <v>18</v>
      </c>
      <c r="B16" s="19" t="s">
        <v>291</v>
      </c>
      <c r="C16" s="80">
        <v>512987068</v>
      </c>
      <c r="D16" s="80">
        <v>0</v>
      </c>
      <c r="E16" s="80">
        <v>0</v>
      </c>
      <c r="F16" s="80">
        <f>+C16+D16+E16</f>
        <v>512987068</v>
      </c>
      <c r="G16" s="80">
        <v>361215247.84999996</v>
      </c>
      <c r="H16" s="80">
        <v>117571315.55</v>
      </c>
      <c r="I16" s="80">
        <v>0</v>
      </c>
      <c r="J16" s="103">
        <f>+G16+H16</f>
        <v>478786563.39999998</v>
      </c>
      <c r="K16" s="80">
        <f>+F16-J16-I16</f>
        <v>34200504.600000024</v>
      </c>
      <c r="L16" s="74">
        <f>+(J16/F16)*100</f>
        <v>93.333066906864019</v>
      </c>
    </row>
    <row r="17" spans="1:12" hidden="1" x14ac:dyDescent="0.2">
      <c r="A17" s="11" t="s">
        <v>19</v>
      </c>
      <c r="B17" s="16" t="s">
        <v>292</v>
      </c>
      <c r="C17" s="80">
        <v>0</v>
      </c>
      <c r="D17" s="80">
        <v>0</v>
      </c>
      <c r="E17" s="80">
        <v>0</v>
      </c>
      <c r="F17" s="80">
        <f>+C17+D17+E17</f>
        <v>0</v>
      </c>
      <c r="G17" s="80">
        <v>0</v>
      </c>
      <c r="H17" s="80"/>
      <c r="I17" s="80"/>
      <c r="J17" s="103">
        <f>+G17+H17</f>
        <v>0</v>
      </c>
      <c r="K17" s="80">
        <f>+F17-J17-I17</f>
        <v>0</v>
      </c>
      <c r="L17" s="74" t="e">
        <f>+(J17/F17)*100</f>
        <v>#DIV/0!</v>
      </c>
    </row>
    <row r="18" spans="1:12" x14ac:dyDescent="0.2">
      <c r="A18" s="11" t="s">
        <v>231</v>
      </c>
      <c r="B18" s="16" t="s">
        <v>232</v>
      </c>
      <c r="C18" s="80">
        <v>6500000</v>
      </c>
      <c r="D18" s="80">
        <v>0</v>
      </c>
      <c r="E18" s="80">
        <v>0</v>
      </c>
      <c r="F18" s="80">
        <f>+C18+D18+E18</f>
        <v>6500000</v>
      </c>
      <c r="G18" s="80">
        <v>3678633</v>
      </c>
      <c r="H18" s="80">
        <v>220000</v>
      </c>
      <c r="I18" s="80">
        <v>0</v>
      </c>
      <c r="J18" s="103">
        <f>+G18+H18</f>
        <v>3898633</v>
      </c>
      <c r="K18" s="80">
        <f>+F18-J18-I18</f>
        <v>2601367</v>
      </c>
      <c r="L18" s="74">
        <f>+(J18/F18)*100</f>
        <v>59.978969230769231</v>
      </c>
    </row>
    <row r="19" spans="1:12" hidden="1" outlineLevel="1" x14ac:dyDescent="0.2">
      <c r="A19" s="9"/>
      <c r="B19" s="16"/>
      <c r="C19" s="78"/>
      <c r="D19" s="78"/>
      <c r="E19" s="78"/>
      <c r="F19" s="78"/>
      <c r="G19" s="78"/>
      <c r="H19" s="78"/>
      <c r="I19" s="78"/>
      <c r="J19" s="78"/>
      <c r="K19" s="78"/>
    </row>
    <row r="20" spans="1:12" hidden="1" outlineLevel="1" x14ac:dyDescent="0.2">
      <c r="A20" s="8" t="s">
        <v>20</v>
      </c>
      <c r="B20" s="18" t="s">
        <v>21</v>
      </c>
      <c r="C20" s="81">
        <f t="shared" ref="C20:K20" si="3">+C22+C23+C24</f>
        <v>19428622</v>
      </c>
      <c r="D20" s="81">
        <f t="shared" si="3"/>
        <v>0</v>
      </c>
      <c r="E20" s="81">
        <f t="shared" si="3"/>
        <v>0</v>
      </c>
      <c r="F20" s="81">
        <f t="shared" si="3"/>
        <v>19428622</v>
      </c>
      <c r="G20" s="81">
        <f t="shared" si="3"/>
        <v>5203462.2400000012</v>
      </c>
      <c r="H20" s="81">
        <f t="shared" si="3"/>
        <v>5681337.75</v>
      </c>
      <c r="I20" s="81">
        <f t="shared" si="3"/>
        <v>0</v>
      </c>
      <c r="J20" s="81">
        <f t="shared" si="3"/>
        <v>10884799.990000002</v>
      </c>
      <c r="K20" s="81">
        <f t="shared" si="3"/>
        <v>8543822.0099999979</v>
      </c>
      <c r="L20" s="73">
        <f>+(J20/F20)*100</f>
        <v>56.024560002248236</v>
      </c>
    </row>
    <row r="21" spans="1:12" hidden="1" outlineLevel="1" x14ac:dyDescent="0.2">
      <c r="A21" s="9"/>
      <c r="B21" s="16"/>
      <c r="C21" s="78"/>
      <c r="D21" s="78"/>
      <c r="E21" s="78"/>
      <c r="F21" s="78"/>
      <c r="G21" s="78"/>
      <c r="H21" s="78"/>
      <c r="I21" s="78"/>
      <c r="J21" s="78"/>
      <c r="K21" s="78"/>
    </row>
    <row r="22" spans="1:12" collapsed="1" x14ac:dyDescent="0.2">
      <c r="A22" s="11" t="s">
        <v>22</v>
      </c>
      <c r="B22" s="16" t="s">
        <v>23</v>
      </c>
      <c r="C22" s="80">
        <v>6728622</v>
      </c>
      <c r="D22" s="80">
        <v>0</v>
      </c>
      <c r="E22" s="80">
        <v>0</v>
      </c>
      <c r="F22" s="80">
        <f>+C22+D22+E22</f>
        <v>6728622</v>
      </c>
      <c r="G22" s="80">
        <v>988157.44000000006</v>
      </c>
      <c r="H22" s="80">
        <v>462388.95</v>
      </c>
      <c r="I22" s="80">
        <v>0</v>
      </c>
      <c r="J22" s="103">
        <f>+G22+H22</f>
        <v>1450546.3900000001</v>
      </c>
      <c r="K22" s="80">
        <f>+F22-J22-I22</f>
        <v>5278075.6099999994</v>
      </c>
      <c r="L22" s="74">
        <f>+(J22/F22)*100</f>
        <v>21.557852261577484</v>
      </c>
    </row>
    <row r="23" spans="1:12" x14ac:dyDescent="0.2">
      <c r="A23" s="11" t="s">
        <v>357</v>
      </c>
      <c r="B23" s="16" t="s">
        <v>358</v>
      </c>
      <c r="C23" s="80">
        <v>1500000</v>
      </c>
      <c r="D23" s="80">
        <v>0</v>
      </c>
      <c r="E23" s="80">
        <v>0</v>
      </c>
      <c r="F23" s="80">
        <f>+C23+D23+E23</f>
        <v>1500000</v>
      </c>
      <c r="G23" s="80">
        <v>0</v>
      </c>
      <c r="H23" s="80">
        <v>0</v>
      </c>
      <c r="I23" s="80">
        <v>0</v>
      </c>
      <c r="J23" s="103">
        <f>+G23+H23</f>
        <v>0</v>
      </c>
      <c r="K23" s="80">
        <f>+F23-J23-I23</f>
        <v>1500000</v>
      </c>
      <c r="L23" s="74">
        <f>+(J23/F23)*100</f>
        <v>0</v>
      </c>
    </row>
    <row r="24" spans="1:12" x14ac:dyDescent="0.2">
      <c r="A24" s="11" t="s">
        <v>24</v>
      </c>
      <c r="B24" s="16" t="s">
        <v>25</v>
      </c>
      <c r="C24" s="80">
        <v>11200000</v>
      </c>
      <c r="D24" s="80">
        <v>0</v>
      </c>
      <c r="E24" s="80">
        <v>0</v>
      </c>
      <c r="F24" s="80">
        <f>+C24+D24+E24</f>
        <v>11200000</v>
      </c>
      <c r="G24" s="80">
        <v>4215304.8000000007</v>
      </c>
      <c r="H24" s="80">
        <v>5218948.8</v>
      </c>
      <c r="I24" s="80">
        <v>0</v>
      </c>
      <c r="J24" s="103">
        <f>+G24+H24</f>
        <v>9434253.6000000015</v>
      </c>
      <c r="K24" s="80">
        <f>+F24-J24-I24</f>
        <v>1765746.3999999985</v>
      </c>
      <c r="L24" s="74">
        <f>+(J24/F24)*100</f>
        <v>84.234407142857165</v>
      </c>
    </row>
    <row r="25" spans="1:12" hidden="1" outlineLevel="1" x14ac:dyDescent="0.2">
      <c r="A25" s="9"/>
      <c r="B25" s="16"/>
      <c r="C25" s="78"/>
      <c r="D25" s="78"/>
      <c r="E25" s="78"/>
      <c r="F25" s="78"/>
      <c r="G25" s="78"/>
      <c r="H25" s="78"/>
      <c r="I25" s="78"/>
      <c r="J25" s="78"/>
      <c r="K25" s="78"/>
    </row>
    <row r="26" spans="1:12" hidden="1" outlineLevel="1" x14ac:dyDescent="0.2">
      <c r="A26" s="8" t="s">
        <v>26</v>
      </c>
      <c r="B26" s="18" t="s">
        <v>27</v>
      </c>
      <c r="C26" s="81">
        <f t="shared" ref="C26:K26" si="4">+C28+C29+C30+C31+C32</f>
        <v>599108199</v>
      </c>
      <c r="D26" s="81">
        <f t="shared" si="4"/>
        <v>0</v>
      </c>
      <c r="E26" s="81">
        <f t="shared" si="4"/>
        <v>0</v>
      </c>
      <c r="F26" s="81">
        <f t="shared" si="4"/>
        <v>599108199</v>
      </c>
      <c r="G26" s="81">
        <f t="shared" si="4"/>
        <v>389001516.25</v>
      </c>
      <c r="H26" s="81">
        <f t="shared" si="4"/>
        <v>184941124.09999999</v>
      </c>
      <c r="I26" s="81">
        <f t="shared" si="4"/>
        <v>0</v>
      </c>
      <c r="J26" s="81">
        <f t="shared" si="4"/>
        <v>573942640.35000002</v>
      </c>
      <c r="K26" s="81">
        <f t="shared" si="4"/>
        <v>25165558.650000021</v>
      </c>
      <c r="L26" s="73">
        <f>+(J26/F26)*100</f>
        <v>95.799496870180548</v>
      </c>
    </row>
    <row r="27" spans="1:12" hidden="1" outlineLevel="1" x14ac:dyDescent="0.2">
      <c r="A27" s="9"/>
      <c r="B27" s="16"/>
      <c r="C27" s="78"/>
      <c r="D27" s="78"/>
      <c r="E27" s="78"/>
      <c r="F27" s="78"/>
      <c r="G27" s="78"/>
      <c r="H27" s="78"/>
      <c r="I27" s="78"/>
      <c r="J27" s="78"/>
      <c r="K27" s="78"/>
    </row>
    <row r="28" spans="1:12" collapsed="1" x14ac:dyDescent="0.2">
      <c r="A28" s="11" t="s">
        <v>28</v>
      </c>
      <c r="B28" s="16" t="s">
        <v>293</v>
      </c>
      <c r="C28" s="80">
        <v>170028296</v>
      </c>
      <c r="D28" s="80">
        <v>0</v>
      </c>
      <c r="E28" s="80">
        <v>0</v>
      </c>
      <c r="F28" s="80">
        <f>+C28+D28+E28</f>
        <v>170028296</v>
      </c>
      <c r="G28" s="80">
        <v>124379013.35000001</v>
      </c>
      <c r="H28" s="80">
        <v>40340877.049999997</v>
      </c>
      <c r="I28" s="80">
        <v>0</v>
      </c>
      <c r="J28" s="103">
        <f>+G28+H28</f>
        <v>164719890.40000001</v>
      </c>
      <c r="K28" s="80">
        <f>+F28-J28-I28</f>
        <v>5308405.599999994</v>
      </c>
      <c r="L28" s="74">
        <f>+(J28/F28)*100</f>
        <v>96.877928130268387</v>
      </c>
    </row>
    <row r="29" spans="1:12" x14ac:dyDescent="0.2">
      <c r="A29" s="11" t="s">
        <v>29</v>
      </c>
      <c r="B29" s="16" t="s">
        <v>294</v>
      </c>
      <c r="C29" s="80">
        <v>206882770</v>
      </c>
      <c r="D29" s="80">
        <v>0</v>
      </c>
      <c r="E29" s="80">
        <v>0</v>
      </c>
      <c r="F29" s="80">
        <f>+C29+D29+E29</f>
        <v>206882770</v>
      </c>
      <c r="G29" s="80">
        <v>149129632.64999998</v>
      </c>
      <c r="H29" s="80">
        <v>47965137.199999996</v>
      </c>
      <c r="I29" s="80">
        <v>0</v>
      </c>
      <c r="J29" s="103">
        <f>+G29+H29</f>
        <v>197094769.84999996</v>
      </c>
      <c r="K29" s="80">
        <f>+F29-J29-I29</f>
        <v>9788000.1500000358</v>
      </c>
      <c r="L29" s="74">
        <f>+(J29/F29)*100</f>
        <v>95.268818108922247</v>
      </c>
    </row>
    <row r="30" spans="1:12" x14ac:dyDescent="0.2">
      <c r="A30" s="11" t="s">
        <v>30</v>
      </c>
      <c r="B30" s="16" t="s">
        <v>295</v>
      </c>
      <c r="C30" s="80">
        <v>86031616</v>
      </c>
      <c r="D30" s="80">
        <v>0</v>
      </c>
      <c r="E30" s="80">
        <v>0</v>
      </c>
      <c r="F30" s="80">
        <f>+C30+D30+E30</f>
        <v>86031616</v>
      </c>
      <c r="G30" s="80">
        <v>0</v>
      </c>
      <c r="H30" s="80">
        <v>79878103.900000006</v>
      </c>
      <c r="I30" s="80">
        <v>0</v>
      </c>
      <c r="J30" s="103">
        <f>+G30+H30</f>
        <v>79878103.900000006</v>
      </c>
      <c r="K30" s="80">
        <f>+F30-J30-I30</f>
        <v>6153512.099999994</v>
      </c>
      <c r="L30" s="74">
        <f>+(J30/F30)*100</f>
        <v>92.847382873756558</v>
      </c>
    </row>
    <row r="31" spans="1:12" x14ac:dyDescent="0.2">
      <c r="A31" s="11" t="s">
        <v>31</v>
      </c>
      <c r="B31" s="16" t="s">
        <v>32</v>
      </c>
      <c r="C31" s="80">
        <v>77503863</v>
      </c>
      <c r="D31" s="80">
        <v>0</v>
      </c>
      <c r="E31" s="80">
        <v>0</v>
      </c>
      <c r="F31" s="80">
        <f>+C31+D31+E31</f>
        <v>77503863</v>
      </c>
      <c r="G31" s="80">
        <v>72626114.650000006</v>
      </c>
      <c r="H31" s="80">
        <v>2845786.1</v>
      </c>
      <c r="I31" s="80">
        <v>0</v>
      </c>
      <c r="J31" s="103">
        <f>+G31+H31</f>
        <v>75471900.75</v>
      </c>
      <c r="K31" s="80">
        <f>+F31-J31-I31</f>
        <v>2031962.25</v>
      </c>
      <c r="L31" s="74">
        <f>+(J31/F31)*100</f>
        <v>97.378243907661741</v>
      </c>
    </row>
    <row r="32" spans="1:12" x14ac:dyDescent="0.2">
      <c r="A32" s="11" t="s">
        <v>33</v>
      </c>
      <c r="B32" s="16" t="s">
        <v>34</v>
      </c>
      <c r="C32" s="80">
        <v>58661654</v>
      </c>
      <c r="D32" s="80">
        <v>0</v>
      </c>
      <c r="E32" s="80">
        <v>0</v>
      </c>
      <c r="F32" s="80">
        <f>+C32+D32+E32</f>
        <v>58661654</v>
      </c>
      <c r="G32" s="80">
        <v>42866755.600000001</v>
      </c>
      <c r="H32" s="80">
        <v>13911219.85</v>
      </c>
      <c r="I32" s="80">
        <v>0</v>
      </c>
      <c r="J32" s="103">
        <f>+G32+H32</f>
        <v>56777975.450000003</v>
      </c>
      <c r="K32" s="80">
        <f>+F32-J32-I32</f>
        <v>1883678.549999997</v>
      </c>
      <c r="L32" s="74">
        <f>+(J32/F32)*100</f>
        <v>96.788909924019535</v>
      </c>
    </row>
    <row r="33" spans="1:12" hidden="1" outlineLevel="1" x14ac:dyDescent="0.2">
      <c r="A33" s="9"/>
      <c r="B33" s="16"/>
      <c r="C33" s="78"/>
      <c r="D33" s="78"/>
      <c r="E33" s="78"/>
      <c r="F33" s="78"/>
      <c r="G33" s="78"/>
      <c r="H33" s="78"/>
      <c r="I33" s="78"/>
      <c r="J33" s="78"/>
      <c r="K33" s="78"/>
    </row>
    <row r="34" spans="1:12" hidden="1" outlineLevel="1" x14ac:dyDescent="0.2">
      <c r="A34" s="8" t="s">
        <v>35</v>
      </c>
      <c r="B34" s="18" t="s">
        <v>36</v>
      </c>
      <c r="C34" s="81">
        <f t="shared" ref="C34:K34" si="5">+C36+C37+C38+C39+C40</f>
        <v>172992832</v>
      </c>
      <c r="D34" s="81">
        <f t="shared" si="5"/>
        <v>0</v>
      </c>
      <c r="E34" s="81">
        <f t="shared" si="5"/>
        <v>0</v>
      </c>
      <c r="F34" s="81">
        <f t="shared" si="5"/>
        <v>172992832</v>
      </c>
      <c r="G34" s="81">
        <f t="shared" si="5"/>
        <v>124884474.91000001</v>
      </c>
      <c r="H34" s="81">
        <f t="shared" si="5"/>
        <v>37085477.779999994</v>
      </c>
      <c r="I34" s="81">
        <f t="shared" si="5"/>
        <v>0</v>
      </c>
      <c r="J34" s="81">
        <f t="shared" si="5"/>
        <v>161969952.69</v>
      </c>
      <c r="K34" s="81">
        <f t="shared" si="5"/>
        <v>11022879.309999995</v>
      </c>
      <c r="L34" s="73">
        <f>+(J34/F34)*100</f>
        <v>93.628129453363712</v>
      </c>
    </row>
    <row r="35" spans="1:12" hidden="1" outlineLevel="1" x14ac:dyDescent="0.2">
      <c r="A35" s="9"/>
      <c r="B35" s="16"/>
      <c r="C35" s="78"/>
      <c r="D35" s="78"/>
      <c r="E35" s="78"/>
      <c r="F35" s="78"/>
      <c r="G35" s="78"/>
      <c r="H35" s="78"/>
      <c r="I35" s="78"/>
      <c r="J35" s="78"/>
      <c r="K35" s="78"/>
    </row>
    <row r="36" spans="1:12" collapsed="1" x14ac:dyDescent="0.2">
      <c r="A36" s="9" t="s">
        <v>37</v>
      </c>
      <c r="B36" s="16" t="s">
        <v>296</v>
      </c>
      <c r="C36" s="80">
        <v>95533172</v>
      </c>
      <c r="D36" s="80">
        <v>0</v>
      </c>
      <c r="E36" s="80">
        <v>0</v>
      </c>
      <c r="F36" s="80">
        <f>+C36+D36+E36</f>
        <v>95533172</v>
      </c>
      <c r="G36" s="80">
        <v>68966995.120000005</v>
      </c>
      <c r="H36" s="80">
        <v>20480039.949999999</v>
      </c>
      <c r="I36" s="80">
        <v>0</v>
      </c>
      <c r="J36" s="103">
        <f>+G36+H36</f>
        <v>89447035.070000008</v>
      </c>
      <c r="K36" s="80">
        <f>+F36-J36-I36</f>
        <v>6086136.9299999923</v>
      </c>
      <c r="L36" s="74">
        <f>+(J36/F36)*100</f>
        <v>93.629294618208647</v>
      </c>
    </row>
    <row r="37" spans="1:12" x14ac:dyDescent="0.2">
      <c r="A37" s="9" t="s">
        <v>38</v>
      </c>
      <c r="B37" s="16" t="s">
        <v>297</v>
      </c>
      <c r="C37" s="80">
        <v>5164017</v>
      </c>
      <c r="D37" s="80">
        <v>0</v>
      </c>
      <c r="E37" s="80">
        <v>0</v>
      </c>
      <c r="F37" s="80">
        <f>+C37+D37+E37</f>
        <v>5164017</v>
      </c>
      <c r="G37" s="80">
        <v>3727832.0100000002</v>
      </c>
      <c r="H37" s="80">
        <v>1107029.1900000002</v>
      </c>
      <c r="I37" s="80">
        <v>0</v>
      </c>
      <c r="J37" s="103">
        <f>+G37+H37</f>
        <v>4834861.2</v>
      </c>
      <c r="K37" s="80">
        <f>+F37-J37-I37</f>
        <v>329155.79999999981</v>
      </c>
      <c r="L37" s="74">
        <f>+(J37/F37)*100</f>
        <v>93.625973733239064</v>
      </c>
    </row>
    <row r="38" spans="1:12" x14ac:dyDescent="0.2">
      <c r="A38" s="9" t="s">
        <v>39</v>
      </c>
      <c r="B38" s="16" t="s">
        <v>298</v>
      </c>
      <c r="C38" s="80">
        <v>15491952</v>
      </c>
      <c r="D38" s="80">
        <v>0</v>
      </c>
      <c r="E38" s="80">
        <v>0</v>
      </c>
      <c r="F38" s="80">
        <f>+C38+D38+E38</f>
        <v>15491952</v>
      </c>
      <c r="G38" s="80">
        <v>11183495.940000001</v>
      </c>
      <c r="H38" s="80">
        <v>3321087.56</v>
      </c>
      <c r="I38" s="80">
        <v>0</v>
      </c>
      <c r="J38" s="103">
        <f>+G38+H38</f>
        <v>14504583.500000002</v>
      </c>
      <c r="K38" s="80">
        <f>+F38-J38-I38</f>
        <v>987368.49999999814</v>
      </c>
      <c r="L38" s="74">
        <f>+(J38/F38)*100</f>
        <v>93.626571396554809</v>
      </c>
    </row>
    <row r="39" spans="1:12" x14ac:dyDescent="0.2">
      <c r="A39" s="9" t="s">
        <v>40</v>
      </c>
      <c r="B39" s="16" t="s">
        <v>299</v>
      </c>
      <c r="C39" s="80">
        <v>51639674</v>
      </c>
      <c r="D39" s="80">
        <v>0</v>
      </c>
      <c r="E39" s="80">
        <v>0</v>
      </c>
      <c r="F39" s="80">
        <f>+C39+D39+E39</f>
        <v>51639674</v>
      </c>
      <c r="G39" s="80">
        <v>37278319.889999993</v>
      </c>
      <c r="H39" s="80">
        <v>11070291.889999999</v>
      </c>
      <c r="I39" s="80">
        <v>0</v>
      </c>
      <c r="J39" s="103">
        <f>+G39+H39</f>
        <v>48348611.779999994</v>
      </c>
      <c r="K39" s="80">
        <f>+F39-J39-I39</f>
        <v>3291062.2200000063</v>
      </c>
      <c r="L39" s="74">
        <f>+(J39/F39)*100</f>
        <v>93.626872586376109</v>
      </c>
    </row>
    <row r="40" spans="1:12" x14ac:dyDescent="0.2">
      <c r="A40" s="9" t="s">
        <v>41</v>
      </c>
      <c r="B40" s="60" t="s">
        <v>300</v>
      </c>
      <c r="C40" s="80">
        <v>5164017</v>
      </c>
      <c r="D40" s="80">
        <v>0</v>
      </c>
      <c r="E40" s="80">
        <v>0</v>
      </c>
      <c r="F40" s="80">
        <f>+C40+D40+E40</f>
        <v>5164017</v>
      </c>
      <c r="G40" s="80">
        <v>3727831.95</v>
      </c>
      <c r="H40" s="80">
        <v>1107029.19</v>
      </c>
      <c r="I40" s="80">
        <v>0</v>
      </c>
      <c r="J40" s="103">
        <f>+G40+H40</f>
        <v>4834861.1400000006</v>
      </c>
      <c r="K40" s="80">
        <f>+F40-J40-I40</f>
        <v>329155.8599999994</v>
      </c>
      <c r="L40" s="74">
        <f>+(J40/F40)*100</f>
        <v>93.625972571352889</v>
      </c>
    </row>
    <row r="41" spans="1:12" hidden="1" outlineLevel="1" x14ac:dyDescent="0.2">
      <c r="A41" s="9"/>
      <c r="B41" s="16"/>
      <c r="C41" s="78"/>
      <c r="D41" s="78"/>
      <c r="E41" s="78"/>
      <c r="F41" s="78"/>
      <c r="G41" s="78"/>
      <c r="H41" s="78"/>
      <c r="I41" s="78"/>
      <c r="J41" s="78"/>
      <c r="K41" s="78"/>
    </row>
    <row r="42" spans="1:12" hidden="1" outlineLevel="1" x14ac:dyDescent="0.2">
      <c r="A42" s="8" t="s">
        <v>42</v>
      </c>
      <c r="B42" s="18" t="s">
        <v>43</v>
      </c>
      <c r="C42" s="81">
        <f>+C45+C46+C44</f>
        <v>100697289</v>
      </c>
      <c r="D42" s="81">
        <f t="shared" ref="D42:K42" si="6">+D45+D46+D44</f>
        <v>0</v>
      </c>
      <c r="E42" s="81">
        <f t="shared" si="6"/>
        <v>0</v>
      </c>
      <c r="F42" s="81">
        <f t="shared" si="6"/>
        <v>100697289</v>
      </c>
      <c r="G42" s="81">
        <f t="shared" si="6"/>
        <v>72692927.439999998</v>
      </c>
      <c r="H42" s="81">
        <f t="shared" si="6"/>
        <v>21301574.009999998</v>
      </c>
      <c r="I42" s="81">
        <f t="shared" si="6"/>
        <v>0</v>
      </c>
      <c r="J42" s="81">
        <f t="shared" si="6"/>
        <v>93994501.450000003</v>
      </c>
      <c r="K42" s="81">
        <f t="shared" si="6"/>
        <v>6702787.5499999933</v>
      </c>
      <c r="L42" s="73">
        <f>+(J42/F42)*100</f>
        <v>93.343626609451221</v>
      </c>
    </row>
    <row r="43" spans="1:12" hidden="1" outlineLevel="1" x14ac:dyDescent="0.2">
      <c r="A43" s="9"/>
      <c r="B43" s="16"/>
      <c r="C43" s="78"/>
      <c r="D43" s="78"/>
      <c r="E43" s="78"/>
      <c r="F43" s="78"/>
      <c r="G43" s="78"/>
      <c r="H43" s="78"/>
      <c r="I43" s="78"/>
      <c r="J43" s="78"/>
      <c r="K43" s="78"/>
    </row>
    <row r="44" spans="1:12" collapsed="1" x14ac:dyDescent="0.2">
      <c r="A44" s="9" t="s">
        <v>335</v>
      </c>
      <c r="B44" s="60" t="s">
        <v>336</v>
      </c>
      <c r="C44" s="80">
        <v>54221533</v>
      </c>
      <c r="D44" s="80">
        <v>0</v>
      </c>
      <c r="E44" s="80">
        <v>0</v>
      </c>
      <c r="F44" s="80">
        <f>+C44+D44+E44</f>
        <v>54221533</v>
      </c>
      <c r="G44" s="80">
        <v>39142439.540000007</v>
      </c>
      <c r="H44" s="80">
        <v>11623806.449999999</v>
      </c>
      <c r="I44" s="80">
        <v>0</v>
      </c>
      <c r="J44" s="103">
        <f>+G44+H44</f>
        <v>50766245.99000001</v>
      </c>
      <c r="K44" s="80">
        <f>+F44-J44-I44</f>
        <v>3455287.0099999905</v>
      </c>
      <c r="L44" s="74">
        <f>+(J44/F44)*100</f>
        <v>93.627463447040512</v>
      </c>
    </row>
    <row r="45" spans="1:12" x14ac:dyDescent="0.2">
      <c r="A45" s="9" t="s">
        <v>44</v>
      </c>
      <c r="B45" s="16" t="s">
        <v>301</v>
      </c>
      <c r="C45" s="80">
        <v>30200452</v>
      </c>
      <c r="D45" s="80">
        <v>0</v>
      </c>
      <c r="E45" s="80">
        <v>0</v>
      </c>
      <c r="F45" s="80">
        <f>+C45+D45+E45</f>
        <v>30200452</v>
      </c>
      <c r="G45" s="80">
        <v>22366991.949999999</v>
      </c>
      <c r="H45" s="80">
        <v>6355798.9699999997</v>
      </c>
      <c r="I45" s="80">
        <v>0</v>
      </c>
      <c r="J45" s="103">
        <f>+G45+H45</f>
        <v>28722790.919999998</v>
      </c>
      <c r="K45" s="80">
        <f>+F45-J45-I45</f>
        <v>1477661.0800000019</v>
      </c>
      <c r="L45" s="74">
        <f>+(J45/F45)*100</f>
        <v>95.107155747205368</v>
      </c>
    </row>
    <row r="46" spans="1:12" x14ac:dyDescent="0.2">
      <c r="A46" s="9" t="s">
        <v>45</v>
      </c>
      <c r="B46" s="16" t="s">
        <v>302</v>
      </c>
      <c r="C46" s="80">
        <v>16275304</v>
      </c>
      <c r="D46" s="80">
        <v>0</v>
      </c>
      <c r="E46" s="80">
        <v>0</v>
      </c>
      <c r="F46" s="80">
        <f>+C46+D46+E46</f>
        <v>16275304</v>
      </c>
      <c r="G46" s="80">
        <v>11183495.949999999</v>
      </c>
      <c r="H46" s="80">
        <v>3321968.59</v>
      </c>
      <c r="I46" s="80">
        <v>0</v>
      </c>
      <c r="J46" s="103">
        <f>+G46+H46</f>
        <v>14505464.539999999</v>
      </c>
      <c r="K46" s="80">
        <f>+F46-J46-I46</f>
        <v>1769839.4600000009</v>
      </c>
      <c r="L46" s="74">
        <f>+(J46/F46)*100</f>
        <v>89.125613506205468</v>
      </c>
    </row>
    <row r="47" spans="1:12" hidden="1" outlineLevel="1" x14ac:dyDescent="0.2">
      <c r="A47" s="9"/>
      <c r="B47" s="16"/>
      <c r="C47" s="80"/>
      <c r="D47" s="80"/>
      <c r="E47" s="80"/>
      <c r="F47" s="80"/>
      <c r="G47" s="80"/>
      <c r="H47" s="80"/>
      <c r="I47" s="80"/>
      <c r="J47" s="80"/>
      <c r="K47" s="80"/>
      <c r="L47" s="74"/>
    </row>
    <row r="48" spans="1:12" hidden="1" outlineLevel="1" x14ac:dyDescent="0.2">
      <c r="A48" s="8" t="s">
        <v>223</v>
      </c>
      <c r="B48" s="18" t="s">
        <v>224</v>
      </c>
      <c r="C48" s="81">
        <f t="shared" ref="C48:K48" si="7">+C50</f>
        <v>11620000</v>
      </c>
      <c r="D48" s="81">
        <f t="shared" si="7"/>
        <v>0</v>
      </c>
      <c r="E48" s="81">
        <f t="shared" si="7"/>
        <v>0</v>
      </c>
      <c r="F48" s="81">
        <f t="shared" si="7"/>
        <v>11620000</v>
      </c>
      <c r="G48" s="81">
        <f t="shared" si="7"/>
        <v>0</v>
      </c>
      <c r="H48" s="81">
        <f t="shared" si="7"/>
        <v>502906.25</v>
      </c>
      <c r="I48" s="81">
        <f t="shared" si="7"/>
        <v>0</v>
      </c>
      <c r="J48" s="81">
        <f t="shared" si="7"/>
        <v>502906.25</v>
      </c>
      <c r="K48" s="81">
        <f t="shared" si="7"/>
        <v>11117093.75</v>
      </c>
      <c r="L48" s="73">
        <f>+(J48/F48)*100</f>
        <v>4.3279367469879517</v>
      </c>
    </row>
    <row r="49" spans="1:12" hidden="1" outlineLevel="1" x14ac:dyDescent="0.2">
      <c r="A49" s="4"/>
      <c r="B49" s="28"/>
      <c r="C49" s="82"/>
      <c r="D49" s="82"/>
      <c r="E49" s="82"/>
      <c r="F49" s="82"/>
      <c r="G49" s="82"/>
      <c r="H49" s="82"/>
      <c r="I49" s="82"/>
      <c r="J49" s="82"/>
      <c r="K49" s="82"/>
      <c r="L49" s="74"/>
    </row>
    <row r="50" spans="1:12" collapsed="1" x14ac:dyDescent="0.2">
      <c r="A50" s="29" t="s">
        <v>221</v>
      </c>
      <c r="B50" s="30" t="s">
        <v>222</v>
      </c>
      <c r="C50" s="80">
        <v>11620000</v>
      </c>
      <c r="D50" s="80">
        <v>0</v>
      </c>
      <c r="E50" s="80">
        <v>0</v>
      </c>
      <c r="F50" s="80">
        <f>+C50+D50+E50</f>
        <v>11620000</v>
      </c>
      <c r="G50" s="80">
        <v>0</v>
      </c>
      <c r="H50" s="80">
        <v>502906.25</v>
      </c>
      <c r="I50" s="80">
        <v>0</v>
      </c>
      <c r="J50" s="103">
        <f>+G50+H50</f>
        <v>502906.25</v>
      </c>
      <c r="K50" s="80">
        <f>+F50-J50-I50</f>
        <v>11117093.75</v>
      </c>
      <c r="L50" s="74">
        <f>+(J50/F50)*100</f>
        <v>4.3279367469879517</v>
      </c>
    </row>
    <row r="51" spans="1:12" ht="10.8" thickBot="1" x14ac:dyDescent="0.25">
      <c r="A51" s="9"/>
      <c r="B51" s="16"/>
      <c r="C51" s="80"/>
      <c r="D51" s="80"/>
      <c r="E51" s="80"/>
      <c r="F51" s="80"/>
      <c r="G51" s="80"/>
      <c r="H51" s="80"/>
      <c r="I51" s="80"/>
      <c r="J51" s="80"/>
      <c r="K51" s="80"/>
      <c r="L51" s="70"/>
    </row>
    <row r="52" spans="1:12" ht="10.8" thickBot="1" x14ac:dyDescent="0.25">
      <c r="A52" s="25" t="s">
        <v>46</v>
      </c>
      <c r="B52" s="17" t="s">
        <v>47</v>
      </c>
      <c r="C52" s="79">
        <f t="shared" ref="C52:K52" si="8">+C54+C61+C69+C79+C89+C96+C100+C106+C117+C121</f>
        <v>567717836</v>
      </c>
      <c r="D52" s="79">
        <f>+D54+D61+D69+D79+D89+D96+D100+D106+D117+D121</f>
        <v>-500000</v>
      </c>
      <c r="E52" s="79">
        <f t="shared" si="8"/>
        <v>0</v>
      </c>
      <c r="F52" s="79">
        <f t="shared" si="8"/>
        <v>567217836</v>
      </c>
      <c r="G52" s="79">
        <f t="shared" si="8"/>
        <v>339350489.41000003</v>
      </c>
      <c r="H52" s="79">
        <f t="shared" si="8"/>
        <v>129156503.35000001</v>
      </c>
      <c r="I52" s="79">
        <f t="shared" si="8"/>
        <v>0</v>
      </c>
      <c r="J52" s="79">
        <f t="shared" si="8"/>
        <v>468506992.76000005</v>
      </c>
      <c r="K52" s="79">
        <f t="shared" si="8"/>
        <v>98710843.240000024</v>
      </c>
      <c r="L52" s="69">
        <f>+(J52/F52)*100</f>
        <v>82.597366130778724</v>
      </c>
    </row>
    <row r="53" spans="1:12" x14ac:dyDescent="0.2">
      <c r="A53" s="9"/>
      <c r="B53" s="16"/>
      <c r="C53" s="78"/>
      <c r="D53" s="78"/>
      <c r="E53" s="78"/>
      <c r="F53" s="78"/>
      <c r="G53" s="78"/>
      <c r="H53" s="78"/>
      <c r="I53" s="78"/>
      <c r="J53" s="78"/>
      <c r="K53" s="78"/>
    </row>
    <row r="54" spans="1:12" hidden="1" outlineLevel="1" x14ac:dyDescent="0.2">
      <c r="A54" s="8" t="s">
        <v>48</v>
      </c>
      <c r="B54" s="18" t="s">
        <v>49</v>
      </c>
      <c r="C54" s="81">
        <f t="shared" ref="C54:K54" si="9">+C56+C57+C58+C59</f>
        <v>195598900</v>
      </c>
      <c r="D54" s="81">
        <f t="shared" si="9"/>
        <v>-2400000</v>
      </c>
      <c r="E54" s="81">
        <f t="shared" si="9"/>
        <v>0</v>
      </c>
      <c r="F54" s="81">
        <f t="shared" si="9"/>
        <v>193198900</v>
      </c>
      <c r="G54" s="81">
        <f t="shared" si="9"/>
        <v>179420028.09999996</v>
      </c>
      <c r="H54" s="81">
        <f t="shared" si="9"/>
        <v>3372317.67</v>
      </c>
      <c r="I54" s="81">
        <f t="shared" si="9"/>
        <v>0</v>
      </c>
      <c r="J54" s="81">
        <f t="shared" si="9"/>
        <v>182792345.76999998</v>
      </c>
      <c r="K54" s="81">
        <f t="shared" si="9"/>
        <v>10406554.230000028</v>
      </c>
      <c r="L54" s="73">
        <f>+(J54/F54)*100</f>
        <v>94.613554098910484</v>
      </c>
    </row>
    <row r="55" spans="1:12" hidden="1" outlineLevel="1" x14ac:dyDescent="0.2">
      <c r="A55" s="9"/>
      <c r="B55" s="16"/>
      <c r="C55" s="78"/>
      <c r="D55" s="78"/>
      <c r="E55" s="78"/>
      <c r="F55" s="78"/>
      <c r="G55" s="78"/>
      <c r="H55" s="78"/>
      <c r="I55" s="78"/>
      <c r="J55" s="78"/>
      <c r="K55" s="78"/>
    </row>
    <row r="56" spans="1:12" collapsed="1" x14ac:dyDescent="0.2">
      <c r="A56" s="9" t="s">
        <v>50</v>
      </c>
      <c r="B56" s="16" t="s">
        <v>51</v>
      </c>
      <c r="C56" s="80">
        <v>133388900</v>
      </c>
      <c r="D56" s="80">
        <v>0</v>
      </c>
      <c r="E56" s="80">
        <v>0</v>
      </c>
      <c r="F56" s="80">
        <f>+C56+D56+E56</f>
        <v>133388900</v>
      </c>
      <c r="G56" s="80">
        <v>130393691.14999998</v>
      </c>
      <c r="H56" s="80">
        <v>2995034.82</v>
      </c>
      <c r="I56" s="80">
        <v>0</v>
      </c>
      <c r="J56" s="103">
        <f>+G56+H56</f>
        <v>133388725.96999997</v>
      </c>
      <c r="K56" s="80">
        <f t="shared" ref="K56:K67" si="10">+F56-J56-I56</f>
        <v>174.03000003099442</v>
      </c>
      <c r="L56" s="74">
        <f>+(J56/F56)*100</f>
        <v>99.999869531872562</v>
      </c>
    </row>
    <row r="57" spans="1:12" x14ac:dyDescent="0.2">
      <c r="A57" s="9" t="s">
        <v>52</v>
      </c>
      <c r="B57" s="16" t="s">
        <v>53</v>
      </c>
      <c r="C57" s="80">
        <v>12000000</v>
      </c>
      <c r="D57" s="80">
        <v>-2400000</v>
      </c>
      <c r="E57" s="80">
        <v>0</v>
      </c>
      <c r="F57" s="80">
        <f>+C57+D57+E57</f>
        <v>9600000</v>
      </c>
      <c r="G57" s="80">
        <v>0</v>
      </c>
      <c r="H57" s="80">
        <v>377282.85</v>
      </c>
      <c r="I57" s="80">
        <v>0</v>
      </c>
      <c r="J57" s="103">
        <f>+G57+H57</f>
        <v>377282.85</v>
      </c>
      <c r="K57" s="80">
        <f t="shared" si="10"/>
        <v>9222717.1500000004</v>
      </c>
      <c r="L57" s="74">
        <f>+(J57/F57)*100</f>
        <v>3.9300296874999994</v>
      </c>
    </row>
    <row r="58" spans="1:12" hidden="1" x14ac:dyDescent="0.2">
      <c r="A58" s="9" t="s">
        <v>54</v>
      </c>
      <c r="B58" s="16" t="s">
        <v>55</v>
      </c>
      <c r="C58" s="80">
        <v>0</v>
      </c>
      <c r="D58" s="80">
        <v>0</v>
      </c>
      <c r="E58" s="80">
        <v>0</v>
      </c>
      <c r="F58" s="80">
        <f>+C58+D58+E58</f>
        <v>0</v>
      </c>
      <c r="G58" s="80">
        <v>0</v>
      </c>
      <c r="H58" s="80">
        <v>0</v>
      </c>
      <c r="I58" s="80">
        <v>0</v>
      </c>
      <c r="J58" s="80">
        <f>+G58+H58</f>
        <v>0</v>
      </c>
      <c r="K58" s="80">
        <f t="shared" si="10"/>
        <v>0</v>
      </c>
      <c r="L58" s="74" t="e">
        <f>+(J58/F58)*100</f>
        <v>#DIV/0!</v>
      </c>
    </row>
    <row r="59" spans="1:12" x14ac:dyDescent="0.2">
      <c r="A59" s="9" t="s">
        <v>56</v>
      </c>
      <c r="B59" s="16" t="s">
        <v>57</v>
      </c>
      <c r="C59" s="80">
        <v>50210000</v>
      </c>
      <c r="D59" s="80">
        <v>0</v>
      </c>
      <c r="E59" s="80">
        <v>0</v>
      </c>
      <c r="F59" s="80">
        <f>+C59+D59+E59</f>
        <v>50210000</v>
      </c>
      <c r="G59" s="80">
        <v>49026336.950000003</v>
      </c>
      <c r="H59" s="80">
        <v>0</v>
      </c>
      <c r="I59" s="80">
        <v>0</v>
      </c>
      <c r="J59" s="103">
        <f>+G59+H59</f>
        <v>49026336.950000003</v>
      </c>
      <c r="K59" s="80">
        <f t="shared" si="10"/>
        <v>1183663.049999997</v>
      </c>
      <c r="L59" s="74">
        <f>+(J59/F59)*100</f>
        <v>97.642575084644506</v>
      </c>
    </row>
    <row r="60" spans="1:12" hidden="1" outlineLevel="1" x14ac:dyDescent="0.2">
      <c r="A60" s="9"/>
      <c r="B60" s="16"/>
      <c r="C60" s="78"/>
      <c r="D60" s="78"/>
      <c r="E60" s="78"/>
      <c r="F60" s="78"/>
      <c r="G60" s="78"/>
      <c r="H60" s="78"/>
      <c r="I60" s="78"/>
      <c r="J60" s="78"/>
      <c r="K60" s="80">
        <f t="shared" si="10"/>
        <v>0</v>
      </c>
    </row>
    <row r="61" spans="1:12" hidden="1" outlineLevel="1" x14ac:dyDescent="0.2">
      <c r="A61" s="8" t="s">
        <v>58</v>
      </c>
      <c r="B61" s="18" t="s">
        <v>59</v>
      </c>
      <c r="C61" s="81">
        <f t="shared" ref="C61:J61" si="11">+C63+C64+C65+C66+C67</f>
        <v>67051000</v>
      </c>
      <c r="D61" s="81">
        <f t="shared" si="11"/>
        <v>220000</v>
      </c>
      <c r="E61" s="81">
        <f t="shared" si="11"/>
        <v>0</v>
      </c>
      <c r="F61" s="81">
        <f t="shared" si="11"/>
        <v>67271000</v>
      </c>
      <c r="G61" s="81">
        <f t="shared" si="11"/>
        <v>23172476.02</v>
      </c>
      <c r="H61" s="81">
        <f t="shared" si="11"/>
        <v>25600675.510000002</v>
      </c>
      <c r="I61" s="81">
        <f t="shared" si="11"/>
        <v>0</v>
      </c>
      <c r="J61" s="81">
        <f t="shared" si="11"/>
        <v>48773151.530000001</v>
      </c>
      <c r="K61" s="81">
        <f t="shared" si="10"/>
        <v>18497848.469999999</v>
      </c>
      <c r="L61" s="73">
        <f>+(J61/F61)*100</f>
        <v>72.502492203178193</v>
      </c>
    </row>
    <row r="62" spans="1:12" hidden="1" outlineLevel="1" x14ac:dyDescent="0.2">
      <c r="A62" s="9"/>
      <c r="B62" s="16"/>
      <c r="C62" s="78"/>
      <c r="D62" s="78"/>
      <c r="E62" s="78"/>
      <c r="F62" s="78"/>
      <c r="G62" s="78"/>
      <c r="H62" s="78"/>
      <c r="I62" s="78"/>
      <c r="J62" s="78"/>
      <c r="K62" s="80">
        <f t="shared" si="10"/>
        <v>0</v>
      </c>
    </row>
    <row r="63" spans="1:12" collapsed="1" x14ac:dyDescent="0.2">
      <c r="A63" s="9" t="s">
        <v>60</v>
      </c>
      <c r="B63" s="16" t="s">
        <v>61</v>
      </c>
      <c r="C63" s="80">
        <v>4890500</v>
      </c>
      <c r="D63" s="80">
        <v>0</v>
      </c>
      <c r="E63" s="80">
        <v>0</v>
      </c>
      <c r="F63" s="80">
        <f>+C63+D63+E63</f>
        <v>4890500</v>
      </c>
      <c r="G63" s="80">
        <v>1588780.6600000001</v>
      </c>
      <c r="H63" s="80">
        <v>328477.19</v>
      </c>
      <c r="I63" s="80">
        <v>0</v>
      </c>
      <c r="J63" s="103">
        <f>+G63+H63</f>
        <v>1917257.85</v>
      </c>
      <c r="K63" s="80">
        <f t="shared" si="10"/>
        <v>2973242.15</v>
      </c>
      <c r="L63" s="74">
        <f>+(J63/F63)*100</f>
        <v>39.203718433697986</v>
      </c>
    </row>
    <row r="64" spans="1:12" x14ac:dyDescent="0.2">
      <c r="A64" s="9" t="s">
        <v>62</v>
      </c>
      <c r="B64" s="20" t="s">
        <v>63</v>
      </c>
      <c r="C64" s="80">
        <v>10204000</v>
      </c>
      <c r="D64" s="80">
        <v>0</v>
      </c>
      <c r="E64" s="80">
        <v>0</v>
      </c>
      <c r="F64" s="80">
        <f>+C64+D64+E64</f>
        <v>10204000</v>
      </c>
      <c r="G64" s="80">
        <v>5297133.8599999994</v>
      </c>
      <c r="H64" s="80">
        <v>2592831.5</v>
      </c>
      <c r="I64" s="80">
        <v>0</v>
      </c>
      <c r="J64" s="103">
        <f>+G64+H64</f>
        <v>7889965.3599999994</v>
      </c>
      <c r="K64" s="80">
        <f t="shared" si="10"/>
        <v>2314034.6400000006</v>
      </c>
      <c r="L64" s="74">
        <f>+(J64/F64)*100</f>
        <v>77.322279106232841</v>
      </c>
    </row>
    <row r="65" spans="1:12" x14ac:dyDescent="0.2">
      <c r="A65" s="9" t="s">
        <v>64</v>
      </c>
      <c r="B65" s="16" t="s">
        <v>65</v>
      </c>
      <c r="C65" s="80">
        <v>4390000</v>
      </c>
      <c r="D65" s="80">
        <v>0</v>
      </c>
      <c r="E65" s="80">
        <v>0</v>
      </c>
      <c r="F65" s="80">
        <f>+C65+D65+E65</f>
        <v>4390000</v>
      </c>
      <c r="G65" s="80">
        <v>2576126.4900000002</v>
      </c>
      <c r="H65" s="80">
        <v>901231.5</v>
      </c>
      <c r="I65" s="80">
        <v>0</v>
      </c>
      <c r="J65" s="103">
        <f>+G65+H65</f>
        <v>3477357.99</v>
      </c>
      <c r="K65" s="80">
        <f t="shared" si="10"/>
        <v>912642.00999999978</v>
      </c>
      <c r="L65" s="74">
        <f>+(J65/F65)*100</f>
        <v>79.210888154897503</v>
      </c>
    </row>
    <row r="66" spans="1:12" x14ac:dyDescent="0.2">
      <c r="A66" s="9" t="s">
        <v>66</v>
      </c>
      <c r="B66" s="16" t="s">
        <v>303</v>
      </c>
      <c r="C66" s="80">
        <v>47366500</v>
      </c>
      <c r="D66" s="80">
        <v>0</v>
      </c>
      <c r="E66" s="80">
        <v>0</v>
      </c>
      <c r="F66" s="80">
        <f>+C66+D66+E66</f>
        <v>47366500</v>
      </c>
      <c r="G66" s="80">
        <v>13617888.01</v>
      </c>
      <c r="H66" s="80">
        <v>21653835.32</v>
      </c>
      <c r="I66" s="80">
        <v>0</v>
      </c>
      <c r="J66" s="103">
        <f>+G66+H66</f>
        <v>35271723.329999998</v>
      </c>
      <c r="K66" s="80">
        <f t="shared" si="10"/>
        <v>12094776.670000002</v>
      </c>
      <c r="L66" s="74">
        <f>+(J66/F66)*100</f>
        <v>74.465547021629206</v>
      </c>
    </row>
    <row r="67" spans="1:12" x14ac:dyDescent="0.2">
      <c r="A67" s="9" t="s">
        <v>67</v>
      </c>
      <c r="B67" s="16" t="s">
        <v>68</v>
      </c>
      <c r="C67" s="80">
        <v>200000</v>
      </c>
      <c r="D67" s="80">
        <v>220000</v>
      </c>
      <c r="E67" s="80">
        <v>0</v>
      </c>
      <c r="F67" s="80">
        <f>+C67+D67+E67</f>
        <v>420000</v>
      </c>
      <c r="G67" s="80">
        <v>92547</v>
      </c>
      <c r="H67" s="80">
        <v>124300</v>
      </c>
      <c r="I67" s="80">
        <v>0</v>
      </c>
      <c r="J67" s="103">
        <f>+G67+H67</f>
        <v>216847</v>
      </c>
      <c r="K67" s="80">
        <f t="shared" si="10"/>
        <v>203153</v>
      </c>
      <c r="L67" s="74">
        <f>+(J67/F67)*100</f>
        <v>51.630238095238091</v>
      </c>
    </row>
    <row r="68" spans="1:12" hidden="1" outlineLevel="1" x14ac:dyDescent="0.2">
      <c r="A68" s="9"/>
      <c r="B68" s="16"/>
      <c r="C68" s="78"/>
      <c r="D68" s="78"/>
      <c r="E68" s="78"/>
      <c r="F68" s="78"/>
      <c r="G68" s="78"/>
      <c r="H68" s="78"/>
      <c r="I68" s="78"/>
      <c r="J68" s="78"/>
      <c r="K68" s="78"/>
    </row>
    <row r="69" spans="1:12" hidden="1" outlineLevel="1" x14ac:dyDescent="0.2">
      <c r="A69" s="8" t="s">
        <v>69</v>
      </c>
      <c r="B69" s="18" t="s">
        <v>70</v>
      </c>
      <c r="C69" s="81">
        <f t="shared" ref="C69:K69" si="12">+C71+C72+C73+C74+C75+C76+C77</f>
        <v>14295000</v>
      </c>
      <c r="D69" s="81">
        <f t="shared" si="12"/>
        <v>1600000</v>
      </c>
      <c r="E69" s="81">
        <f t="shared" si="12"/>
        <v>0</v>
      </c>
      <c r="F69" s="81">
        <f t="shared" si="12"/>
        <v>15895000</v>
      </c>
      <c r="G69" s="81">
        <f t="shared" si="12"/>
        <v>7562224.1500000004</v>
      </c>
      <c r="H69" s="81">
        <f>+H71+H72+H73+H74+H75+H76+H77</f>
        <v>3382006.4299999997</v>
      </c>
      <c r="I69" s="81">
        <f>+I71+I72+I73+I74+I75+I76+I77</f>
        <v>0</v>
      </c>
      <c r="J69" s="81">
        <f t="shared" si="12"/>
        <v>10944230.58</v>
      </c>
      <c r="K69" s="81">
        <f t="shared" si="12"/>
        <v>4950769.419999999</v>
      </c>
      <c r="L69" s="73">
        <f>+(J69/F69)*100</f>
        <v>68.853290846178041</v>
      </c>
    </row>
    <row r="70" spans="1:12" hidden="1" outlineLevel="1" x14ac:dyDescent="0.2">
      <c r="A70" s="9"/>
      <c r="B70" s="16"/>
      <c r="C70" s="78"/>
      <c r="D70" s="78"/>
      <c r="E70" s="78"/>
      <c r="F70" s="78"/>
      <c r="G70" s="78"/>
      <c r="H70" s="78"/>
      <c r="I70" s="78"/>
      <c r="J70" s="78"/>
      <c r="K70" s="78"/>
    </row>
    <row r="71" spans="1:12" collapsed="1" x14ac:dyDescent="0.2">
      <c r="A71" s="9" t="s">
        <v>71</v>
      </c>
      <c r="B71" s="16" t="s">
        <v>304</v>
      </c>
      <c r="C71" s="80">
        <v>2300000</v>
      </c>
      <c r="D71" s="80">
        <v>1500000</v>
      </c>
      <c r="E71" s="80">
        <v>0</v>
      </c>
      <c r="F71" s="80">
        <f t="shared" ref="F71:F77" si="13">+C71+D71+E71</f>
        <v>3800000</v>
      </c>
      <c r="G71" s="80">
        <v>771366.7</v>
      </c>
      <c r="H71" s="80">
        <v>151465.20000000001</v>
      </c>
      <c r="I71" s="80">
        <v>0</v>
      </c>
      <c r="J71" s="103">
        <f t="shared" ref="J71:J77" si="14">+G71+H71</f>
        <v>922831.89999999991</v>
      </c>
      <c r="K71" s="80">
        <f t="shared" ref="K71:K77" si="15">+F71-J71-I71</f>
        <v>2877168.1</v>
      </c>
      <c r="L71" s="74">
        <f t="shared" ref="L71:L77" si="16">+(J71/F71)*100</f>
        <v>24.285049999999998</v>
      </c>
    </row>
    <row r="72" spans="1:12" hidden="1" x14ac:dyDescent="0.2">
      <c r="A72" s="9" t="s">
        <v>72</v>
      </c>
      <c r="B72" s="16" t="s">
        <v>305</v>
      </c>
      <c r="C72" s="80">
        <v>0</v>
      </c>
      <c r="D72" s="80">
        <v>0</v>
      </c>
      <c r="E72" s="80">
        <v>0</v>
      </c>
      <c r="F72" s="80">
        <f t="shared" si="13"/>
        <v>0</v>
      </c>
      <c r="G72" s="80">
        <v>0</v>
      </c>
      <c r="H72" s="80">
        <v>0</v>
      </c>
      <c r="I72" s="80">
        <v>0</v>
      </c>
      <c r="J72" s="80">
        <f t="shared" si="14"/>
        <v>0</v>
      </c>
      <c r="K72" s="80">
        <f t="shared" si="15"/>
        <v>0</v>
      </c>
      <c r="L72" s="74" t="e">
        <f t="shared" si="16"/>
        <v>#DIV/0!</v>
      </c>
    </row>
    <row r="73" spans="1:12" x14ac:dyDescent="0.2">
      <c r="A73" s="9" t="s">
        <v>73</v>
      </c>
      <c r="B73" s="16" t="s">
        <v>306</v>
      </c>
      <c r="C73" s="80">
        <v>1000000</v>
      </c>
      <c r="D73" s="80">
        <v>0</v>
      </c>
      <c r="E73" s="80">
        <v>0</v>
      </c>
      <c r="F73" s="80">
        <f t="shared" si="13"/>
        <v>1000000</v>
      </c>
      <c r="G73" s="80">
        <v>68435.72</v>
      </c>
      <c r="H73" s="80">
        <v>0</v>
      </c>
      <c r="I73" s="80">
        <v>0</v>
      </c>
      <c r="J73" s="103">
        <f t="shared" si="14"/>
        <v>68435.72</v>
      </c>
      <c r="K73" s="80">
        <f t="shared" si="15"/>
        <v>931564.28</v>
      </c>
      <c r="L73" s="74">
        <f t="shared" si="16"/>
        <v>6.8435720000000009</v>
      </c>
    </row>
    <row r="74" spans="1:12" x14ac:dyDescent="0.2">
      <c r="A74" s="9" t="s">
        <v>74</v>
      </c>
      <c r="B74" s="16" t="s">
        <v>307</v>
      </c>
      <c r="C74" s="80">
        <v>835000</v>
      </c>
      <c r="D74" s="80">
        <v>0</v>
      </c>
      <c r="E74" s="80">
        <v>0</v>
      </c>
      <c r="F74" s="80">
        <f t="shared" si="13"/>
        <v>835000</v>
      </c>
      <c r="G74" s="80">
        <v>8885</v>
      </c>
      <c r="H74" s="80">
        <v>621000</v>
      </c>
      <c r="I74" s="80">
        <v>0</v>
      </c>
      <c r="J74" s="103">
        <f t="shared" si="14"/>
        <v>629885</v>
      </c>
      <c r="K74" s="80">
        <f t="shared" si="15"/>
        <v>205115</v>
      </c>
      <c r="L74" s="74">
        <f t="shared" si="16"/>
        <v>75.43532934131737</v>
      </c>
    </row>
    <row r="75" spans="1:12" hidden="1" x14ac:dyDescent="0.2">
      <c r="A75" s="9" t="s">
        <v>75</v>
      </c>
      <c r="B75" s="16" t="s">
        <v>76</v>
      </c>
      <c r="C75" s="80">
        <v>0</v>
      </c>
      <c r="D75" s="80">
        <v>0</v>
      </c>
      <c r="E75" s="80">
        <v>0</v>
      </c>
      <c r="F75" s="80">
        <f t="shared" si="13"/>
        <v>0</v>
      </c>
      <c r="G75" s="80">
        <v>0</v>
      </c>
      <c r="H75" s="80">
        <v>0</v>
      </c>
      <c r="I75" s="80">
        <v>0</v>
      </c>
      <c r="J75" s="80">
        <f t="shared" si="14"/>
        <v>0</v>
      </c>
      <c r="K75" s="80">
        <f t="shared" si="15"/>
        <v>0</v>
      </c>
      <c r="L75" s="74" t="e">
        <f t="shared" si="16"/>
        <v>#DIV/0!</v>
      </c>
    </row>
    <row r="76" spans="1:12" x14ac:dyDescent="0.2">
      <c r="A76" s="9" t="s">
        <v>77</v>
      </c>
      <c r="B76" s="16" t="s">
        <v>308</v>
      </c>
      <c r="C76" s="80">
        <v>8360000</v>
      </c>
      <c r="D76" s="80">
        <v>0</v>
      </c>
      <c r="E76" s="80">
        <v>0</v>
      </c>
      <c r="F76" s="80">
        <f t="shared" si="13"/>
        <v>8360000</v>
      </c>
      <c r="G76" s="80">
        <v>6220313.5</v>
      </c>
      <c r="H76" s="80">
        <v>2005797.7200000002</v>
      </c>
      <c r="I76" s="80">
        <v>0</v>
      </c>
      <c r="J76" s="103">
        <f t="shared" si="14"/>
        <v>8226111.2200000007</v>
      </c>
      <c r="K76" s="80">
        <f t="shared" si="15"/>
        <v>133888.77999999933</v>
      </c>
      <c r="L76" s="74">
        <f t="shared" si="16"/>
        <v>98.398459569377991</v>
      </c>
    </row>
    <row r="77" spans="1:12" x14ac:dyDescent="0.2">
      <c r="A77" s="9" t="s">
        <v>237</v>
      </c>
      <c r="B77" s="16" t="s">
        <v>309</v>
      </c>
      <c r="C77" s="80">
        <v>1800000</v>
      </c>
      <c r="D77" s="80">
        <v>100000</v>
      </c>
      <c r="E77" s="80">
        <v>0</v>
      </c>
      <c r="F77" s="80">
        <f t="shared" si="13"/>
        <v>1900000</v>
      </c>
      <c r="G77" s="80">
        <v>493223.23</v>
      </c>
      <c r="H77" s="80">
        <v>603743.51</v>
      </c>
      <c r="I77" s="80">
        <v>0</v>
      </c>
      <c r="J77" s="103">
        <f t="shared" si="14"/>
        <v>1096966.74</v>
      </c>
      <c r="K77" s="80">
        <f t="shared" si="15"/>
        <v>803033.26</v>
      </c>
      <c r="L77" s="74">
        <f t="shared" si="16"/>
        <v>57.735091578947376</v>
      </c>
    </row>
    <row r="78" spans="1:12" hidden="1" outlineLevel="1" x14ac:dyDescent="0.2">
      <c r="A78" s="9"/>
      <c r="B78" s="16"/>
      <c r="C78" s="78"/>
      <c r="D78" s="78"/>
      <c r="E78" s="78"/>
      <c r="F78" s="78"/>
      <c r="G78" s="78"/>
      <c r="H78" s="78"/>
      <c r="I78" s="78"/>
      <c r="J78" s="78"/>
      <c r="K78" s="78"/>
    </row>
    <row r="79" spans="1:12" hidden="1" outlineLevel="1" x14ac:dyDescent="0.2">
      <c r="A79" s="8" t="s">
        <v>78</v>
      </c>
      <c r="B79" s="18" t="s">
        <v>79</v>
      </c>
      <c r="C79" s="81">
        <f>+C83+C84+C85+C86+C87+C82</f>
        <v>192220076</v>
      </c>
      <c r="D79" s="81">
        <f t="shared" ref="D79:K79" si="17">+D83+D84+D85+D86+D87+D82</f>
        <v>-5520000</v>
      </c>
      <c r="E79" s="81">
        <f t="shared" si="17"/>
        <v>0</v>
      </c>
      <c r="F79" s="81">
        <f t="shared" si="17"/>
        <v>186700076</v>
      </c>
      <c r="G79" s="81">
        <f t="shared" si="17"/>
        <v>93075607.120000005</v>
      </c>
      <c r="H79" s="81">
        <f t="shared" si="17"/>
        <v>59625182.090000004</v>
      </c>
      <c r="I79" s="81">
        <f t="shared" si="17"/>
        <v>0</v>
      </c>
      <c r="J79" s="81">
        <f t="shared" si="17"/>
        <v>152700789.21000001</v>
      </c>
      <c r="K79" s="81">
        <f t="shared" si="17"/>
        <v>33999286.789999992</v>
      </c>
      <c r="L79" s="73">
        <f>+(J79/F79)*100</f>
        <v>81.789355677605627</v>
      </c>
    </row>
    <row r="80" spans="1:12" hidden="1" outlineLevel="1" x14ac:dyDescent="0.2">
      <c r="A80" s="9"/>
      <c r="B80" s="16"/>
      <c r="C80" s="78"/>
      <c r="D80" s="78"/>
      <c r="E80" s="78"/>
      <c r="F80" s="78"/>
      <c r="G80" s="78"/>
      <c r="H80" s="78"/>
      <c r="I80" s="78"/>
      <c r="J80" s="78"/>
      <c r="K80" s="78"/>
    </row>
    <row r="81" spans="1:12" hidden="1" collapsed="1" x14ac:dyDescent="0.2">
      <c r="A81" s="12" t="s">
        <v>359</v>
      </c>
      <c r="B81" s="16" t="s">
        <v>360</v>
      </c>
      <c r="C81" s="80">
        <v>0</v>
      </c>
      <c r="D81" s="80">
        <v>0</v>
      </c>
      <c r="E81" s="80">
        <v>0</v>
      </c>
      <c r="F81" s="80">
        <f>+C81+D81+E81</f>
        <v>0</v>
      </c>
      <c r="G81" s="80">
        <v>0</v>
      </c>
      <c r="H81" s="78">
        <v>0</v>
      </c>
      <c r="I81" s="78">
        <v>0</v>
      </c>
      <c r="J81" s="80">
        <f t="shared" ref="J81:J87" si="18">+G81+H81</f>
        <v>0</v>
      </c>
      <c r="K81" s="80">
        <f t="shared" ref="K81:K87" si="19">+F81-J81-I81</f>
        <v>0</v>
      </c>
      <c r="L81" s="74" t="e">
        <f>+(J81/F81)*100</f>
        <v>#DIV/0!</v>
      </c>
    </row>
    <row r="82" spans="1:12" x14ac:dyDescent="0.2">
      <c r="A82" s="12" t="s">
        <v>341</v>
      </c>
      <c r="B82" s="16" t="s">
        <v>342</v>
      </c>
      <c r="C82" s="80">
        <v>4520000</v>
      </c>
      <c r="D82" s="80">
        <v>0</v>
      </c>
      <c r="E82" s="80">
        <v>0</v>
      </c>
      <c r="F82" s="80">
        <f t="shared" ref="F82:F87" si="20">+C82+D82+E82</f>
        <v>4520000</v>
      </c>
      <c r="G82" s="80">
        <v>2256045</v>
      </c>
      <c r="H82" s="80">
        <v>2256045</v>
      </c>
      <c r="I82" s="80">
        <v>0</v>
      </c>
      <c r="J82" s="103">
        <f t="shared" si="18"/>
        <v>4512090</v>
      </c>
      <c r="K82" s="80">
        <f t="shared" si="19"/>
        <v>7910</v>
      </c>
      <c r="L82" s="74">
        <f t="shared" ref="L82:L87" si="21">+(J82/F82)*100</f>
        <v>99.825000000000003</v>
      </c>
    </row>
    <row r="83" spans="1:12" hidden="1" x14ac:dyDescent="0.2">
      <c r="A83" s="12" t="s">
        <v>80</v>
      </c>
      <c r="B83" s="16" t="s">
        <v>81</v>
      </c>
      <c r="C83" s="80">
        <v>0</v>
      </c>
      <c r="D83" s="80">
        <v>0</v>
      </c>
      <c r="E83" s="80">
        <v>0</v>
      </c>
      <c r="F83" s="80">
        <f t="shared" si="20"/>
        <v>0</v>
      </c>
      <c r="G83" s="80">
        <v>0</v>
      </c>
      <c r="H83" s="80">
        <v>0</v>
      </c>
      <c r="I83" s="80">
        <v>0</v>
      </c>
      <c r="J83" s="103">
        <f t="shared" si="18"/>
        <v>0</v>
      </c>
      <c r="K83" s="80">
        <f t="shared" si="19"/>
        <v>0</v>
      </c>
      <c r="L83" s="74" t="e">
        <f t="shared" si="21"/>
        <v>#DIV/0!</v>
      </c>
    </row>
    <row r="84" spans="1:12" x14ac:dyDescent="0.2">
      <c r="A84" s="12" t="s">
        <v>82</v>
      </c>
      <c r="B84" s="16" t="s">
        <v>83</v>
      </c>
      <c r="C84" s="80">
        <v>45000000</v>
      </c>
      <c r="D84" s="80">
        <v>-4100000</v>
      </c>
      <c r="E84" s="80">
        <v>0</v>
      </c>
      <c r="F84" s="80">
        <f t="shared" si="20"/>
        <v>40900000</v>
      </c>
      <c r="G84" s="80">
        <v>6877038.75</v>
      </c>
      <c r="H84" s="80">
        <v>12491726.25</v>
      </c>
      <c r="I84" s="80">
        <v>0</v>
      </c>
      <c r="J84" s="103">
        <f t="shared" si="18"/>
        <v>19368765</v>
      </c>
      <c r="K84" s="80">
        <f t="shared" si="19"/>
        <v>21531235</v>
      </c>
      <c r="L84" s="74">
        <f t="shared" si="21"/>
        <v>47.356393643031787</v>
      </c>
    </row>
    <row r="85" spans="1:12" x14ac:dyDescent="0.2">
      <c r="A85" s="12" t="s">
        <v>84</v>
      </c>
      <c r="B85" s="16" t="s">
        <v>85</v>
      </c>
      <c r="C85" s="80">
        <v>7600000</v>
      </c>
      <c r="D85" s="80">
        <v>0</v>
      </c>
      <c r="E85" s="80">
        <v>0</v>
      </c>
      <c r="F85" s="80">
        <f t="shared" si="20"/>
        <v>7600000</v>
      </c>
      <c r="G85" s="80">
        <v>2484870</v>
      </c>
      <c r="H85" s="80">
        <v>4359314</v>
      </c>
      <c r="I85" s="80">
        <v>0</v>
      </c>
      <c r="J85" s="103">
        <f t="shared" si="18"/>
        <v>6844184</v>
      </c>
      <c r="K85" s="80">
        <f t="shared" si="19"/>
        <v>755816</v>
      </c>
      <c r="L85" s="74">
        <f t="shared" si="21"/>
        <v>90.055052631578945</v>
      </c>
    </row>
    <row r="86" spans="1:12" x14ac:dyDescent="0.2">
      <c r="A86" s="12" t="s">
        <v>86</v>
      </c>
      <c r="B86" s="16" t="s">
        <v>87</v>
      </c>
      <c r="C86" s="80">
        <v>53832076</v>
      </c>
      <c r="D86" s="80">
        <v>-1420000</v>
      </c>
      <c r="E86" s="80">
        <v>0</v>
      </c>
      <c r="F86" s="80">
        <f t="shared" si="20"/>
        <v>52412076</v>
      </c>
      <c r="G86" s="80">
        <v>31032655.780000001</v>
      </c>
      <c r="H86" s="80">
        <v>18614291.390000001</v>
      </c>
      <c r="I86" s="80">
        <v>0</v>
      </c>
      <c r="J86" s="103">
        <f t="shared" si="18"/>
        <v>49646947.170000002</v>
      </c>
      <c r="K86" s="80">
        <f t="shared" si="19"/>
        <v>2765128.8299999982</v>
      </c>
      <c r="L86" s="74">
        <f t="shared" si="21"/>
        <v>94.724252422285275</v>
      </c>
    </row>
    <row r="87" spans="1:12" x14ac:dyDescent="0.2">
      <c r="A87" s="12" t="s">
        <v>88</v>
      </c>
      <c r="B87" s="16" t="s">
        <v>89</v>
      </c>
      <c r="C87" s="80">
        <v>81268000</v>
      </c>
      <c r="D87" s="80">
        <v>0</v>
      </c>
      <c r="E87" s="80">
        <v>0</v>
      </c>
      <c r="F87" s="80">
        <f t="shared" si="20"/>
        <v>81268000</v>
      </c>
      <c r="G87" s="80">
        <v>50424997.590000004</v>
      </c>
      <c r="H87" s="80">
        <v>21903805.449999999</v>
      </c>
      <c r="I87" s="80">
        <v>0</v>
      </c>
      <c r="J87" s="103">
        <f t="shared" si="18"/>
        <v>72328803.040000007</v>
      </c>
      <c r="K87" s="80">
        <f t="shared" si="19"/>
        <v>8939196.9599999934</v>
      </c>
      <c r="L87" s="74">
        <f t="shared" si="21"/>
        <v>89.000348279765717</v>
      </c>
    </row>
    <row r="88" spans="1:12" hidden="1" outlineLevel="1" x14ac:dyDescent="0.2">
      <c r="A88" s="9"/>
      <c r="B88" s="16"/>
      <c r="C88" s="78"/>
      <c r="D88" s="78"/>
      <c r="E88" s="78"/>
      <c r="F88" s="78"/>
      <c r="G88" s="78"/>
      <c r="H88" s="78"/>
      <c r="I88" s="78"/>
      <c r="J88" s="78"/>
      <c r="K88" s="78"/>
    </row>
    <row r="89" spans="1:12" hidden="1" outlineLevel="1" x14ac:dyDescent="0.2">
      <c r="A89" s="8" t="s">
        <v>90</v>
      </c>
      <c r="B89" s="18" t="s">
        <v>91</v>
      </c>
      <c r="C89" s="81">
        <f t="shared" ref="C89:K89" si="22">+C91+C92+C93+C94</f>
        <v>6490000</v>
      </c>
      <c r="D89" s="81">
        <f t="shared" si="22"/>
        <v>0</v>
      </c>
      <c r="E89" s="81">
        <f t="shared" si="22"/>
        <v>0</v>
      </c>
      <c r="F89" s="81">
        <f t="shared" si="22"/>
        <v>6490000</v>
      </c>
      <c r="G89" s="81">
        <f t="shared" si="22"/>
        <v>1062425</v>
      </c>
      <c r="H89" s="81">
        <f t="shared" si="22"/>
        <v>68822</v>
      </c>
      <c r="I89" s="81">
        <f t="shared" si="22"/>
        <v>0</v>
      </c>
      <c r="J89" s="81">
        <f t="shared" si="22"/>
        <v>1131247</v>
      </c>
      <c r="K89" s="81">
        <f t="shared" si="22"/>
        <v>5358753</v>
      </c>
      <c r="L89" s="73">
        <f>+(J89/F89)*100</f>
        <v>17.430616332819724</v>
      </c>
    </row>
    <row r="90" spans="1:12" hidden="1" outlineLevel="1" x14ac:dyDescent="0.2">
      <c r="A90" s="9"/>
      <c r="B90" s="16"/>
      <c r="C90" s="78"/>
      <c r="D90" s="78"/>
      <c r="E90" s="78"/>
      <c r="F90" s="78"/>
      <c r="G90" s="78"/>
      <c r="H90" s="78"/>
      <c r="I90" s="78"/>
      <c r="J90" s="78"/>
      <c r="K90" s="78"/>
    </row>
    <row r="91" spans="1:12" collapsed="1" x14ac:dyDescent="0.2">
      <c r="A91" s="9" t="s">
        <v>92</v>
      </c>
      <c r="B91" s="16" t="s">
        <v>310</v>
      </c>
      <c r="C91" s="80">
        <v>1290000</v>
      </c>
      <c r="D91" s="80">
        <v>0</v>
      </c>
      <c r="E91" s="80">
        <v>0</v>
      </c>
      <c r="F91" s="80">
        <f>+C91+D91+E91</f>
        <v>1290000</v>
      </c>
      <c r="G91" s="80">
        <v>1000000</v>
      </c>
      <c r="H91" s="80">
        <v>5390</v>
      </c>
      <c r="I91" s="80">
        <v>0</v>
      </c>
      <c r="J91" s="103">
        <f>+G91+H91</f>
        <v>1005390</v>
      </c>
      <c r="K91" s="80">
        <f>+F91-J91-I91</f>
        <v>284610</v>
      </c>
      <c r="L91" s="74">
        <f>+(J91/F91)*100</f>
        <v>77.937209302325584</v>
      </c>
    </row>
    <row r="92" spans="1:12" x14ac:dyDescent="0.2">
      <c r="A92" s="9" t="s">
        <v>93</v>
      </c>
      <c r="B92" s="16" t="s">
        <v>311</v>
      </c>
      <c r="C92" s="80">
        <v>200000</v>
      </c>
      <c r="D92" s="80">
        <v>0</v>
      </c>
      <c r="E92" s="80">
        <v>0</v>
      </c>
      <c r="F92" s="80">
        <f>+C92+D92+E92</f>
        <v>200000</v>
      </c>
      <c r="G92" s="80">
        <v>0</v>
      </c>
      <c r="H92" s="80">
        <v>0</v>
      </c>
      <c r="I92" s="80">
        <v>0</v>
      </c>
      <c r="J92" s="103">
        <f>+G92+H92</f>
        <v>0</v>
      </c>
      <c r="K92" s="80">
        <f>+F92-J92-I92</f>
        <v>200000</v>
      </c>
      <c r="L92" s="74">
        <f>+(J92/F92)*100</f>
        <v>0</v>
      </c>
    </row>
    <row r="93" spans="1:12" x14ac:dyDescent="0.2">
      <c r="A93" s="9" t="s">
        <v>94</v>
      </c>
      <c r="B93" s="16" t="s">
        <v>95</v>
      </c>
      <c r="C93" s="80">
        <v>2000000</v>
      </c>
      <c r="D93" s="80">
        <v>0</v>
      </c>
      <c r="E93" s="80">
        <v>0</v>
      </c>
      <c r="F93" s="80">
        <f>+C93+D93+E93</f>
        <v>2000000</v>
      </c>
      <c r="G93" s="80">
        <v>0</v>
      </c>
      <c r="H93" s="80">
        <v>0</v>
      </c>
      <c r="I93" s="80">
        <v>0</v>
      </c>
      <c r="J93" s="103">
        <f>+G93+H93</f>
        <v>0</v>
      </c>
      <c r="K93" s="80">
        <f>+F93-J93-I93</f>
        <v>2000000</v>
      </c>
      <c r="L93" s="74">
        <f>+(J93/F93)*100</f>
        <v>0</v>
      </c>
    </row>
    <row r="94" spans="1:12" x14ac:dyDescent="0.2">
      <c r="A94" s="9" t="s">
        <v>96</v>
      </c>
      <c r="B94" s="16" t="s">
        <v>312</v>
      </c>
      <c r="C94" s="80">
        <v>3000000</v>
      </c>
      <c r="D94" s="80">
        <v>0</v>
      </c>
      <c r="E94" s="80">
        <v>0</v>
      </c>
      <c r="F94" s="80">
        <f>+C94+D94+E94</f>
        <v>3000000</v>
      </c>
      <c r="G94" s="80">
        <v>62425</v>
      </c>
      <c r="H94" s="80">
        <v>63432</v>
      </c>
      <c r="I94" s="80">
        <v>0</v>
      </c>
      <c r="J94" s="103">
        <f>+G94+H94</f>
        <v>125857</v>
      </c>
      <c r="K94" s="80">
        <f>+F94-J94-I94</f>
        <v>2874143</v>
      </c>
      <c r="L94" s="74">
        <f>+(J94/F94)*100</f>
        <v>4.1952333333333334</v>
      </c>
    </row>
    <row r="95" spans="1:12" hidden="1" outlineLevel="1" x14ac:dyDescent="0.2">
      <c r="A95" s="9"/>
      <c r="B95" s="16"/>
      <c r="C95" s="78"/>
      <c r="D95" s="78"/>
      <c r="E95" s="78"/>
      <c r="F95" s="78"/>
      <c r="G95" s="78"/>
      <c r="H95" s="78"/>
      <c r="I95" s="78"/>
      <c r="J95" s="78"/>
      <c r="K95" s="78"/>
    </row>
    <row r="96" spans="1:12" hidden="1" outlineLevel="1" x14ac:dyDescent="0.2">
      <c r="A96" s="8" t="s">
        <v>97</v>
      </c>
      <c r="B96" s="18" t="s">
        <v>98</v>
      </c>
      <c r="C96" s="81">
        <f t="shared" ref="C96:K96" si="23">+C98</f>
        <v>17500000</v>
      </c>
      <c r="D96" s="81">
        <f t="shared" si="23"/>
        <v>0</v>
      </c>
      <c r="E96" s="81">
        <f t="shared" si="23"/>
        <v>0</v>
      </c>
      <c r="F96" s="81">
        <f t="shared" si="23"/>
        <v>17500000</v>
      </c>
      <c r="G96" s="81">
        <f t="shared" si="23"/>
        <v>6621058.1900000004</v>
      </c>
      <c r="H96" s="81">
        <f t="shared" si="23"/>
        <v>10878941</v>
      </c>
      <c r="I96" s="81">
        <f t="shared" si="23"/>
        <v>0</v>
      </c>
      <c r="J96" s="81">
        <f t="shared" si="23"/>
        <v>17499999.190000001</v>
      </c>
      <c r="K96" s="81">
        <f t="shared" si="23"/>
        <v>0.80999999865889549</v>
      </c>
      <c r="L96" s="73">
        <f>+(J96/F96)*100</f>
        <v>99.999995371428568</v>
      </c>
    </row>
    <row r="97" spans="1:12" hidden="1" outlineLevel="1" x14ac:dyDescent="0.2">
      <c r="A97" s="9"/>
      <c r="B97" s="16"/>
      <c r="C97" s="78"/>
      <c r="D97" s="78"/>
      <c r="E97" s="78"/>
      <c r="F97" s="78"/>
      <c r="G97" s="78"/>
      <c r="H97" s="78"/>
      <c r="I97" s="78"/>
      <c r="J97" s="78"/>
      <c r="K97" s="78"/>
    </row>
    <row r="98" spans="1:12" collapsed="1" x14ac:dyDescent="0.2">
      <c r="A98" s="9" t="s">
        <v>99</v>
      </c>
      <c r="B98" s="16" t="s">
        <v>100</v>
      </c>
      <c r="C98" s="80">
        <v>17500000</v>
      </c>
      <c r="D98" s="80">
        <v>0</v>
      </c>
      <c r="E98" s="80">
        <v>0</v>
      </c>
      <c r="F98" s="80">
        <f>+C98+D98+E98</f>
        <v>17500000</v>
      </c>
      <c r="G98" s="80">
        <v>6621058.1900000004</v>
      </c>
      <c r="H98" s="80">
        <v>10878941</v>
      </c>
      <c r="I98" s="80">
        <v>0</v>
      </c>
      <c r="J98" s="103">
        <f>+G98+H98</f>
        <v>17499999.190000001</v>
      </c>
      <c r="K98" s="80">
        <f>+F98-J98-I98</f>
        <v>0.80999999865889549</v>
      </c>
      <c r="L98" s="74">
        <f>+(J98/F98)*100</f>
        <v>99.999995371428568</v>
      </c>
    </row>
    <row r="99" spans="1:12" hidden="1" outlineLevel="1" x14ac:dyDescent="0.2">
      <c r="A99" s="9"/>
      <c r="B99" s="16"/>
      <c r="C99" s="78"/>
      <c r="D99" s="78"/>
      <c r="E99" s="78"/>
      <c r="F99" s="78"/>
      <c r="G99" s="78"/>
      <c r="H99" s="78"/>
      <c r="I99" s="78"/>
      <c r="J99" s="78"/>
      <c r="K99" s="78"/>
    </row>
    <row r="100" spans="1:12" hidden="1" outlineLevel="1" x14ac:dyDescent="0.2">
      <c r="A100" s="8" t="s">
        <v>101</v>
      </c>
      <c r="B100" s="18" t="s">
        <v>102</v>
      </c>
      <c r="C100" s="81">
        <f t="shared" ref="C100:K100" si="24">+C102+C103+C104</f>
        <v>53600000</v>
      </c>
      <c r="D100" s="81">
        <f t="shared" si="24"/>
        <v>3500000</v>
      </c>
      <c r="E100" s="81">
        <f t="shared" si="24"/>
        <v>0</v>
      </c>
      <c r="F100" s="81">
        <f t="shared" si="24"/>
        <v>57100000</v>
      </c>
      <c r="G100" s="81">
        <f t="shared" si="24"/>
        <v>21662985.059999999</v>
      </c>
      <c r="H100" s="81">
        <f t="shared" si="24"/>
        <v>20934940.309999999</v>
      </c>
      <c r="I100" s="81">
        <f t="shared" si="24"/>
        <v>0</v>
      </c>
      <c r="J100" s="81">
        <f t="shared" si="24"/>
        <v>42597925.369999997</v>
      </c>
      <c r="K100" s="81">
        <f t="shared" si="24"/>
        <v>14502074.630000003</v>
      </c>
      <c r="L100" s="73">
        <f>+(J100/F100)*100</f>
        <v>74.602321138353759</v>
      </c>
    </row>
    <row r="101" spans="1:12" hidden="1" outlineLevel="1" x14ac:dyDescent="0.2">
      <c r="A101" s="9"/>
      <c r="B101" s="16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12" collapsed="1" x14ac:dyDescent="0.2">
      <c r="A102" s="9" t="s">
        <v>103</v>
      </c>
      <c r="B102" s="16" t="s">
        <v>104</v>
      </c>
      <c r="C102" s="80">
        <v>53500000</v>
      </c>
      <c r="D102" s="80">
        <v>3500000</v>
      </c>
      <c r="E102" s="80">
        <v>0</v>
      </c>
      <c r="F102" s="80">
        <f>+C102+D102+E102</f>
        <v>57000000</v>
      </c>
      <c r="G102" s="80">
        <v>21662985.059999999</v>
      </c>
      <c r="H102" s="80">
        <v>20934940.309999999</v>
      </c>
      <c r="I102" s="80">
        <v>0</v>
      </c>
      <c r="J102" s="103">
        <f>+G102+H102</f>
        <v>42597925.369999997</v>
      </c>
      <c r="K102" s="80">
        <f>+F102-J102-I102</f>
        <v>14402074.630000003</v>
      </c>
      <c r="L102" s="74">
        <f>+(J102/F102)*100</f>
        <v>74.73320240350877</v>
      </c>
    </row>
    <row r="103" spans="1:12" hidden="1" x14ac:dyDescent="0.2">
      <c r="A103" s="9" t="s">
        <v>105</v>
      </c>
      <c r="B103" s="16" t="s">
        <v>106</v>
      </c>
      <c r="C103" s="80">
        <v>0</v>
      </c>
      <c r="D103" s="80">
        <v>0</v>
      </c>
      <c r="E103" s="80">
        <v>0</v>
      </c>
      <c r="F103" s="80">
        <f>+C103+D103+E103</f>
        <v>0</v>
      </c>
      <c r="G103" s="80">
        <v>0</v>
      </c>
      <c r="H103" s="78">
        <v>0</v>
      </c>
      <c r="I103" s="78">
        <v>0</v>
      </c>
      <c r="J103" s="80">
        <f>+G103+H103</f>
        <v>0</v>
      </c>
      <c r="K103" s="80">
        <f>+F103-J103-I103</f>
        <v>0</v>
      </c>
      <c r="L103" s="74" t="e">
        <f>+(J103/F103)*100</f>
        <v>#DIV/0!</v>
      </c>
    </row>
    <row r="104" spans="1:12" x14ac:dyDescent="0.2">
      <c r="A104" s="9" t="s">
        <v>107</v>
      </c>
      <c r="B104" s="16" t="s">
        <v>108</v>
      </c>
      <c r="C104" s="80">
        <v>100000</v>
      </c>
      <c r="D104" s="80">
        <v>0</v>
      </c>
      <c r="E104" s="80">
        <v>0</v>
      </c>
      <c r="F104" s="80">
        <f>+C104+D104+E104</f>
        <v>100000</v>
      </c>
      <c r="G104" s="80">
        <v>0</v>
      </c>
      <c r="H104" s="80">
        <v>0</v>
      </c>
      <c r="I104" s="80">
        <v>0</v>
      </c>
      <c r="J104" s="103">
        <f>+G104+H104</f>
        <v>0</v>
      </c>
      <c r="K104" s="80">
        <f>+F104-J104-I104</f>
        <v>100000</v>
      </c>
      <c r="L104" s="74">
        <f>+(J104/F104)*100</f>
        <v>0</v>
      </c>
    </row>
    <row r="105" spans="1:12" hidden="1" outlineLevel="1" x14ac:dyDescent="0.2">
      <c r="A105" s="9"/>
      <c r="B105" s="16"/>
      <c r="C105" s="78"/>
      <c r="D105" s="78"/>
      <c r="E105" s="78"/>
      <c r="F105" s="78"/>
      <c r="G105" s="78"/>
      <c r="H105" s="78"/>
      <c r="I105" s="78"/>
      <c r="J105" s="78"/>
      <c r="K105" s="78"/>
    </row>
    <row r="106" spans="1:12" hidden="1" outlineLevel="1" x14ac:dyDescent="0.2">
      <c r="A106" s="8" t="s">
        <v>109</v>
      </c>
      <c r="B106" s="18" t="s">
        <v>110</v>
      </c>
      <c r="C106" s="81">
        <f>+C108+C109+C111+C112+C113+C114+C115+C110</f>
        <v>16741860</v>
      </c>
      <c r="D106" s="81">
        <f t="shared" ref="D106:K106" si="25">+D108+D109+D111+D112+D113+D114+D115+D110</f>
        <v>1200000</v>
      </c>
      <c r="E106" s="81">
        <f t="shared" si="25"/>
        <v>0</v>
      </c>
      <c r="F106" s="81">
        <f t="shared" si="25"/>
        <v>17941860</v>
      </c>
      <c r="G106" s="81">
        <f t="shared" si="25"/>
        <v>6119438.2300000004</v>
      </c>
      <c r="H106" s="81">
        <f t="shared" si="25"/>
        <v>2288287.64</v>
      </c>
      <c r="I106" s="81">
        <f t="shared" si="25"/>
        <v>0</v>
      </c>
      <c r="J106" s="81">
        <f t="shared" si="25"/>
        <v>8407725.8699999992</v>
      </c>
      <c r="K106" s="81">
        <f t="shared" si="25"/>
        <v>9534134.1300000008</v>
      </c>
      <c r="L106" s="73">
        <f>+(J106/F106)*100</f>
        <v>46.860949032040153</v>
      </c>
    </row>
    <row r="107" spans="1:12" hidden="1" outlineLevel="1" x14ac:dyDescent="0.2">
      <c r="A107" s="9"/>
      <c r="B107" s="16"/>
      <c r="C107" s="78"/>
      <c r="D107" s="78"/>
      <c r="E107" s="78"/>
      <c r="F107" s="78"/>
      <c r="G107" s="78"/>
      <c r="H107" s="78"/>
      <c r="I107" s="78"/>
      <c r="J107" s="78"/>
      <c r="K107" s="78"/>
    </row>
    <row r="108" spans="1:12" collapsed="1" x14ac:dyDescent="0.2">
      <c r="A108" s="9" t="s">
        <v>111</v>
      </c>
      <c r="B108" s="16" t="s">
        <v>313</v>
      </c>
      <c r="C108" s="80">
        <v>3000000</v>
      </c>
      <c r="D108" s="80">
        <v>-1000000</v>
      </c>
      <c r="E108" s="80">
        <v>0</v>
      </c>
      <c r="F108" s="80">
        <f t="shared" ref="F108:F115" si="26">+C108+D108+E108</f>
        <v>2000000</v>
      </c>
      <c r="G108" s="80">
        <v>0</v>
      </c>
      <c r="H108" s="80">
        <v>0</v>
      </c>
      <c r="I108" s="80">
        <v>0</v>
      </c>
      <c r="J108" s="103">
        <f t="shared" ref="J108:J115" si="27">+G108+H108</f>
        <v>0</v>
      </c>
      <c r="K108" s="80">
        <f t="shared" ref="K108:K115" si="28">+F108-J108-I108</f>
        <v>2000000</v>
      </c>
      <c r="L108" s="74">
        <f t="shared" ref="L108:L115" si="29">+(J108/F108)*100</f>
        <v>0</v>
      </c>
    </row>
    <row r="109" spans="1:12" hidden="1" x14ac:dyDescent="0.2">
      <c r="A109" s="9" t="s">
        <v>112</v>
      </c>
      <c r="B109" s="16" t="s">
        <v>314</v>
      </c>
      <c r="C109" s="80">
        <v>0</v>
      </c>
      <c r="D109" s="80">
        <v>0</v>
      </c>
      <c r="E109" s="80">
        <v>0</v>
      </c>
      <c r="F109" s="80">
        <f t="shared" si="26"/>
        <v>0</v>
      </c>
      <c r="G109" s="80">
        <v>0</v>
      </c>
      <c r="H109" s="80">
        <v>0</v>
      </c>
      <c r="I109" s="80">
        <v>0</v>
      </c>
      <c r="J109" s="80">
        <f t="shared" si="27"/>
        <v>0</v>
      </c>
      <c r="K109" s="80">
        <f t="shared" si="28"/>
        <v>0</v>
      </c>
      <c r="L109" s="74" t="e">
        <f t="shared" si="29"/>
        <v>#DIV/0!</v>
      </c>
    </row>
    <row r="110" spans="1:12" hidden="1" x14ac:dyDescent="0.2">
      <c r="A110" s="9" t="s">
        <v>343</v>
      </c>
      <c r="B110" s="16" t="s">
        <v>344</v>
      </c>
      <c r="C110" s="80">
        <v>0</v>
      </c>
      <c r="D110" s="80">
        <v>0</v>
      </c>
      <c r="E110" s="80">
        <v>0</v>
      </c>
      <c r="F110" s="80">
        <f t="shared" si="26"/>
        <v>0</v>
      </c>
      <c r="G110" s="80">
        <v>0</v>
      </c>
      <c r="H110" s="80">
        <v>0</v>
      </c>
      <c r="I110" s="80">
        <v>0</v>
      </c>
      <c r="J110" s="80">
        <f t="shared" si="27"/>
        <v>0</v>
      </c>
      <c r="K110" s="80">
        <f t="shared" si="28"/>
        <v>0</v>
      </c>
      <c r="L110" s="74" t="e">
        <f>+(J110/F110)*100</f>
        <v>#DIV/0!</v>
      </c>
    </row>
    <row r="111" spans="1:12" x14ac:dyDescent="0.2">
      <c r="A111" s="9" t="s">
        <v>113</v>
      </c>
      <c r="B111" s="16" t="s">
        <v>315</v>
      </c>
      <c r="C111" s="80">
        <v>4441860</v>
      </c>
      <c r="D111" s="80">
        <v>0</v>
      </c>
      <c r="E111" s="80">
        <v>0</v>
      </c>
      <c r="F111" s="80">
        <f t="shared" si="26"/>
        <v>4441860</v>
      </c>
      <c r="G111" s="274">
        <v>891690.89</v>
      </c>
      <c r="H111" s="274">
        <v>301264</v>
      </c>
      <c r="I111" s="80">
        <v>0</v>
      </c>
      <c r="J111" s="103">
        <f t="shared" si="27"/>
        <v>1192954.8900000001</v>
      </c>
      <c r="K111" s="80">
        <f t="shared" si="28"/>
        <v>3248905.11</v>
      </c>
      <c r="L111" s="74">
        <f t="shared" si="29"/>
        <v>26.857102430063083</v>
      </c>
    </row>
    <row r="112" spans="1:12" x14ac:dyDescent="0.2">
      <c r="A112" s="9" t="s">
        <v>114</v>
      </c>
      <c r="B112" s="16" t="s">
        <v>316</v>
      </c>
      <c r="C112" s="80">
        <v>5100000</v>
      </c>
      <c r="D112" s="80">
        <v>-900000</v>
      </c>
      <c r="E112" s="80">
        <v>0</v>
      </c>
      <c r="F112" s="80">
        <f t="shared" si="26"/>
        <v>4200000</v>
      </c>
      <c r="G112" s="80">
        <v>692685.48</v>
      </c>
      <c r="H112" s="80">
        <v>449611.18</v>
      </c>
      <c r="I112" s="80">
        <v>0</v>
      </c>
      <c r="J112" s="103">
        <f t="shared" si="27"/>
        <v>1142296.6599999999</v>
      </c>
      <c r="K112" s="80">
        <f t="shared" si="28"/>
        <v>3057703.34</v>
      </c>
      <c r="L112" s="74">
        <f t="shared" si="29"/>
        <v>27.197539523809521</v>
      </c>
    </row>
    <row r="113" spans="1:14" x14ac:dyDescent="0.2">
      <c r="A113" s="9" t="s">
        <v>115</v>
      </c>
      <c r="B113" s="16" t="s">
        <v>317</v>
      </c>
      <c r="C113" s="80">
        <v>0</v>
      </c>
      <c r="D113" s="80">
        <v>1900000</v>
      </c>
      <c r="E113" s="80">
        <v>0</v>
      </c>
      <c r="F113" s="80">
        <f t="shared" si="26"/>
        <v>1900000</v>
      </c>
      <c r="G113" s="80">
        <v>431800</v>
      </c>
      <c r="H113" s="80">
        <v>1003399.32</v>
      </c>
      <c r="I113" s="80">
        <v>0</v>
      </c>
      <c r="J113" s="103">
        <f t="shared" si="27"/>
        <v>1435199.3199999998</v>
      </c>
      <c r="K113" s="80">
        <f t="shared" si="28"/>
        <v>464800.68000000017</v>
      </c>
      <c r="L113" s="74">
        <f t="shared" si="29"/>
        <v>75.536806315789462</v>
      </c>
    </row>
    <row r="114" spans="1:14" x14ac:dyDescent="0.2">
      <c r="A114" s="9" t="s">
        <v>116</v>
      </c>
      <c r="B114" s="16" t="s">
        <v>318</v>
      </c>
      <c r="C114" s="80">
        <v>4000000</v>
      </c>
      <c r="D114" s="80">
        <v>1200000</v>
      </c>
      <c r="E114" s="80">
        <v>0</v>
      </c>
      <c r="F114" s="80">
        <f t="shared" si="26"/>
        <v>5200000</v>
      </c>
      <c r="G114" s="80">
        <v>4061890.99</v>
      </c>
      <c r="H114" s="80">
        <v>534013.14</v>
      </c>
      <c r="I114" s="80">
        <v>0</v>
      </c>
      <c r="J114" s="103">
        <f t="shared" si="27"/>
        <v>4595904.13</v>
      </c>
      <c r="K114" s="80">
        <f t="shared" si="28"/>
        <v>604095.87000000011</v>
      </c>
      <c r="L114" s="74">
        <f>+(J114/F114)*100</f>
        <v>88.382771730769221</v>
      </c>
    </row>
    <row r="115" spans="1:14" x14ac:dyDescent="0.2">
      <c r="A115" s="9" t="s">
        <v>117</v>
      </c>
      <c r="B115" s="16" t="s">
        <v>319</v>
      </c>
      <c r="C115" s="80">
        <v>200000</v>
      </c>
      <c r="D115" s="80">
        <v>0</v>
      </c>
      <c r="E115" s="80">
        <v>0</v>
      </c>
      <c r="F115" s="80">
        <f t="shared" si="26"/>
        <v>200000</v>
      </c>
      <c r="G115" s="80">
        <v>41370.870000000003</v>
      </c>
      <c r="H115" s="80">
        <v>0</v>
      </c>
      <c r="I115" s="80">
        <v>0</v>
      </c>
      <c r="J115" s="103">
        <f t="shared" si="27"/>
        <v>41370.870000000003</v>
      </c>
      <c r="K115" s="80">
        <f t="shared" si="28"/>
        <v>158629.13</v>
      </c>
      <c r="L115" s="74">
        <f t="shared" si="29"/>
        <v>20.685435000000002</v>
      </c>
    </row>
    <row r="116" spans="1:14" hidden="1" outlineLevel="1" x14ac:dyDescent="0.2">
      <c r="A116" s="9"/>
      <c r="B116" s="16"/>
      <c r="C116" s="80"/>
      <c r="D116" s="80"/>
      <c r="E116" s="80"/>
      <c r="F116" s="80"/>
      <c r="G116" s="80"/>
      <c r="H116" s="80"/>
      <c r="I116" s="80"/>
      <c r="J116" s="80"/>
      <c r="K116" s="80"/>
      <c r="L116" s="74"/>
    </row>
    <row r="117" spans="1:14" hidden="1" outlineLevel="1" x14ac:dyDescent="0.2">
      <c r="A117" s="8" t="s">
        <v>225</v>
      </c>
      <c r="B117" s="18" t="s">
        <v>228</v>
      </c>
      <c r="C117" s="81">
        <f t="shared" ref="C117:K117" si="30">+C119</f>
        <v>1200000</v>
      </c>
      <c r="D117" s="81">
        <f t="shared" si="30"/>
        <v>200000</v>
      </c>
      <c r="E117" s="81">
        <f t="shared" si="30"/>
        <v>0</v>
      </c>
      <c r="F117" s="81">
        <f t="shared" si="30"/>
        <v>1400000</v>
      </c>
      <c r="G117" s="81">
        <f t="shared" si="30"/>
        <v>7425.3</v>
      </c>
      <c r="H117" s="81">
        <f t="shared" si="30"/>
        <v>1392574.7</v>
      </c>
      <c r="I117" s="81">
        <f t="shared" si="30"/>
        <v>0</v>
      </c>
      <c r="J117" s="81">
        <f t="shared" si="30"/>
        <v>1400000</v>
      </c>
      <c r="K117" s="81">
        <f t="shared" si="30"/>
        <v>0</v>
      </c>
      <c r="L117" s="73">
        <f>+(J117/F117)*100</f>
        <v>100</v>
      </c>
    </row>
    <row r="118" spans="1:14" hidden="1" outlineLevel="1" x14ac:dyDescent="0.2">
      <c r="A118" s="9"/>
      <c r="B118" s="16"/>
      <c r="C118" s="78"/>
      <c r="D118" s="78"/>
      <c r="E118" s="78"/>
      <c r="F118" s="78"/>
      <c r="G118" s="78"/>
      <c r="H118" s="78"/>
      <c r="I118" s="78"/>
      <c r="J118" s="78"/>
      <c r="K118" s="78"/>
    </row>
    <row r="119" spans="1:14" collapsed="1" x14ac:dyDescent="0.2">
      <c r="A119" s="9" t="s">
        <v>226</v>
      </c>
      <c r="B119" s="16" t="s">
        <v>227</v>
      </c>
      <c r="C119" s="80">
        <v>1200000</v>
      </c>
      <c r="D119" s="80">
        <v>200000</v>
      </c>
      <c r="E119" s="80">
        <v>0</v>
      </c>
      <c r="F119" s="80">
        <f>+C119+D119+E119</f>
        <v>1400000</v>
      </c>
      <c r="G119" s="80">
        <v>7425.3</v>
      </c>
      <c r="H119" s="80">
        <v>1392574.7</v>
      </c>
      <c r="I119" s="80">
        <v>0</v>
      </c>
      <c r="J119" s="103">
        <f>+G119+H119</f>
        <v>1400000</v>
      </c>
      <c r="K119" s="80">
        <f>+F119-J119-I119</f>
        <v>0</v>
      </c>
      <c r="L119" s="74">
        <f>+(J119/F119)*100</f>
        <v>100</v>
      </c>
    </row>
    <row r="120" spans="1:14" hidden="1" outlineLevel="1" x14ac:dyDescent="0.2">
      <c r="A120" s="9"/>
      <c r="B120" s="16"/>
      <c r="C120" s="78"/>
      <c r="D120" s="78"/>
      <c r="E120" s="78"/>
      <c r="F120" s="78"/>
      <c r="G120" s="78"/>
      <c r="H120" s="78"/>
      <c r="I120" s="78"/>
      <c r="J120" s="78"/>
      <c r="K120" s="78"/>
    </row>
    <row r="121" spans="1:14" hidden="1" outlineLevel="1" x14ac:dyDescent="0.2">
      <c r="A121" s="8" t="s">
        <v>118</v>
      </c>
      <c r="B121" s="18" t="s">
        <v>119</v>
      </c>
      <c r="C121" s="81">
        <f t="shared" ref="C121:K121" si="31">+C123+C124+C125</f>
        <v>3021000</v>
      </c>
      <c r="D121" s="81">
        <f t="shared" si="31"/>
        <v>700000</v>
      </c>
      <c r="E121" s="81">
        <f t="shared" si="31"/>
        <v>0</v>
      </c>
      <c r="F121" s="81">
        <f t="shared" si="31"/>
        <v>3721000</v>
      </c>
      <c r="G121" s="81">
        <f t="shared" si="31"/>
        <v>646822.24</v>
      </c>
      <c r="H121" s="81">
        <f t="shared" si="31"/>
        <v>1612756</v>
      </c>
      <c r="I121" s="81">
        <f t="shared" si="31"/>
        <v>0</v>
      </c>
      <c r="J121" s="81">
        <f t="shared" si="31"/>
        <v>2259578.2400000002</v>
      </c>
      <c r="K121" s="81">
        <f t="shared" si="31"/>
        <v>1461421.76</v>
      </c>
      <c r="L121" s="73">
        <f>+(J121/F121)*100</f>
        <v>60.725026605751154</v>
      </c>
      <c r="N121" s="108"/>
    </row>
    <row r="122" spans="1:14" hidden="1" outlineLevel="1" x14ac:dyDescent="0.2">
      <c r="A122" s="9"/>
      <c r="B122" s="16"/>
      <c r="C122" s="78"/>
      <c r="D122" s="78"/>
      <c r="E122" s="78"/>
      <c r="F122" s="78"/>
      <c r="G122" s="78"/>
      <c r="H122" s="78"/>
      <c r="I122" s="78"/>
      <c r="J122" s="78"/>
      <c r="K122" s="78"/>
    </row>
    <row r="123" spans="1:14" collapsed="1" x14ac:dyDescent="0.2">
      <c r="A123" s="9" t="s">
        <v>229</v>
      </c>
      <c r="B123" s="16" t="s">
        <v>230</v>
      </c>
      <c r="C123" s="80">
        <v>200000</v>
      </c>
      <c r="D123" s="110">
        <v>0</v>
      </c>
      <c r="E123" s="80">
        <v>0</v>
      </c>
      <c r="F123" s="80">
        <f>+C123+D123+E123</f>
        <v>200000</v>
      </c>
      <c r="G123" s="80">
        <v>200000</v>
      </c>
      <c r="H123" s="80">
        <v>0</v>
      </c>
      <c r="I123" s="80">
        <v>0</v>
      </c>
      <c r="J123" s="103">
        <f>+G123+H123</f>
        <v>200000</v>
      </c>
      <c r="K123" s="80">
        <f>+F123-J123-I123</f>
        <v>0</v>
      </c>
      <c r="L123" s="74">
        <f>+(J123/F123)*100</f>
        <v>100</v>
      </c>
      <c r="N123" s="108"/>
    </row>
    <row r="124" spans="1:14" x14ac:dyDescent="0.2">
      <c r="A124" s="9" t="s">
        <v>120</v>
      </c>
      <c r="B124" s="16" t="s">
        <v>121</v>
      </c>
      <c r="C124" s="80">
        <v>2600000</v>
      </c>
      <c r="D124" s="80">
        <v>0</v>
      </c>
      <c r="E124" s="80">
        <v>0</v>
      </c>
      <c r="F124" s="80">
        <f>+C124+D124+E124</f>
        <v>2600000</v>
      </c>
      <c r="G124" s="80">
        <v>200000</v>
      </c>
      <c r="H124" s="80">
        <v>1449000</v>
      </c>
      <c r="I124" s="80">
        <v>0</v>
      </c>
      <c r="J124" s="103">
        <f>+G124+H124</f>
        <v>1649000</v>
      </c>
      <c r="K124" s="80">
        <f>+F124-J124-I124</f>
        <v>951000</v>
      </c>
      <c r="L124" s="74">
        <f>+(J124/F124)*100</f>
        <v>63.423076923076927</v>
      </c>
      <c r="N124" s="108"/>
    </row>
    <row r="125" spans="1:14" x14ac:dyDescent="0.2">
      <c r="A125" s="9" t="s">
        <v>122</v>
      </c>
      <c r="B125" s="16" t="s">
        <v>123</v>
      </c>
      <c r="C125" s="80">
        <v>221000</v>
      </c>
      <c r="D125" s="80">
        <v>700000</v>
      </c>
      <c r="E125" s="80">
        <v>0</v>
      </c>
      <c r="F125" s="80">
        <f>+C125+D125+E125</f>
        <v>921000</v>
      </c>
      <c r="G125" s="80">
        <v>246822.24000000002</v>
      </c>
      <c r="H125" s="80">
        <v>163756</v>
      </c>
      <c r="I125" s="80">
        <v>0</v>
      </c>
      <c r="J125" s="103">
        <f>+G125+H125</f>
        <v>410578.24</v>
      </c>
      <c r="K125" s="80">
        <f>+F125-J125-I125</f>
        <v>510421.76000000001</v>
      </c>
      <c r="L125" s="74">
        <f>+(J125/F125)*100</f>
        <v>44.579613463626494</v>
      </c>
    </row>
    <row r="126" spans="1:14" ht="10.8" thickBot="1" x14ac:dyDescent="0.25">
      <c r="A126" s="9"/>
      <c r="B126" s="16"/>
      <c r="C126" s="80"/>
      <c r="D126" s="80"/>
      <c r="E126" s="80"/>
      <c r="F126" s="80"/>
      <c r="G126" s="80"/>
      <c r="H126" s="80"/>
      <c r="I126" s="80"/>
      <c r="J126" s="80"/>
      <c r="K126" s="80"/>
      <c r="L126" s="70"/>
    </row>
    <row r="127" spans="1:14" ht="10.8" thickBot="1" x14ac:dyDescent="0.25">
      <c r="A127" s="25">
        <v>2</v>
      </c>
      <c r="B127" s="17" t="s">
        <v>124</v>
      </c>
      <c r="C127" s="79">
        <f t="shared" ref="C127:K127" si="32">+C129+C136+C140+C149+C154</f>
        <v>55070323.439999998</v>
      </c>
      <c r="D127" s="79">
        <f t="shared" si="32"/>
        <v>0</v>
      </c>
      <c r="E127" s="79">
        <f t="shared" si="32"/>
        <v>0</v>
      </c>
      <c r="F127" s="79">
        <f t="shared" si="32"/>
        <v>55070323.439999998</v>
      </c>
      <c r="G127" s="79">
        <f t="shared" si="32"/>
        <v>9805230.5100000016</v>
      </c>
      <c r="H127" s="79">
        <f t="shared" si="32"/>
        <v>5457911.3399999999</v>
      </c>
      <c r="I127" s="79">
        <f t="shared" si="32"/>
        <v>0</v>
      </c>
      <c r="J127" s="79">
        <f t="shared" si="32"/>
        <v>15263141.85</v>
      </c>
      <c r="K127" s="79">
        <f t="shared" si="32"/>
        <v>39807181.590000004</v>
      </c>
      <c r="L127" s="69">
        <f>+(J127/F127)*100</f>
        <v>27.715729446603738</v>
      </c>
    </row>
    <row r="128" spans="1:14" x14ac:dyDescent="0.2">
      <c r="A128" s="9"/>
      <c r="B128" s="16"/>
      <c r="C128" s="78"/>
      <c r="D128" s="78"/>
      <c r="E128" s="78"/>
      <c r="F128" s="78"/>
      <c r="G128" s="78"/>
      <c r="H128" s="78"/>
      <c r="I128" s="78"/>
      <c r="J128" s="78"/>
      <c r="K128" s="78"/>
    </row>
    <row r="129" spans="1:12" hidden="1" outlineLevel="1" x14ac:dyDescent="0.2">
      <c r="A129" s="8" t="s">
        <v>125</v>
      </c>
      <c r="B129" s="18" t="s">
        <v>126</v>
      </c>
      <c r="C129" s="81">
        <f t="shared" ref="C129:K129" si="33">+C131+C132+C133+C134</f>
        <v>18618546</v>
      </c>
      <c r="D129" s="81">
        <f t="shared" si="33"/>
        <v>0</v>
      </c>
      <c r="E129" s="81">
        <f t="shared" si="33"/>
        <v>0</v>
      </c>
      <c r="F129" s="81">
        <f t="shared" si="33"/>
        <v>18618546</v>
      </c>
      <c r="G129" s="81">
        <f t="shared" si="33"/>
        <v>2061528.85</v>
      </c>
      <c r="H129" s="81">
        <f t="shared" si="33"/>
        <v>3236805.2</v>
      </c>
      <c r="I129" s="81">
        <f t="shared" si="33"/>
        <v>0</v>
      </c>
      <c r="J129" s="81">
        <f t="shared" si="33"/>
        <v>5298334.05</v>
      </c>
      <c r="K129" s="81">
        <f t="shared" si="33"/>
        <v>13320211.949999999</v>
      </c>
      <c r="L129" s="73">
        <f>+(J129/F129)*100</f>
        <v>28.457292261167979</v>
      </c>
    </row>
    <row r="130" spans="1:12" hidden="1" outlineLevel="1" x14ac:dyDescent="0.2">
      <c r="A130" s="9"/>
      <c r="B130" s="16"/>
      <c r="C130" s="78"/>
      <c r="D130" s="78"/>
      <c r="E130" s="78"/>
      <c r="F130" s="78"/>
      <c r="G130" s="78"/>
      <c r="H130" s="80"/>
      <c r="I130" s="80"/>
      <c r="J130" s="78"/>
      <c r="K130" s="78"/>
    </row>
    <row r="131" spans="1:12" collapsed="1" x14ac:dyDescent="0.2">
      <c r="A131" s="9" t="s">
        <v>127</v>
      </c>
      <c r="B131" s="16" t="s">
        <v>128</v>
      </c>
      <c r="C131" s="80">
        <v>3151005</v>
      </c>
      <c r="D131" s="80">
        <v>0</v>
      </c>
      <c r="E131" s="80">
        <v>0</v>
      </c>
      <c r="F131" s="80">
        <f>+C131+D131+E131</f>
        <v>3151005</v>
      </c>
      <c r="G131" s="80">
        <v>346140.8</v>
      </c>
      <c r="H131" s="80">
        <v>2720293</v>
      </c>
      <c r="I131" s="80">
        <v>0</v>
      </c>
      <c r="J131" s="103">
        <f>+G131+H131</f>
        <v>3066433.8</v>
      </c>
      <c r="K131" s="80">
        <f>+F131-J131-I131</f>
        <v>84571.200000000186</v>
      </c>
      <c r="L131" s="74">
        <f>+(J131/F131)*100</f>
        <v>97.316056305845265</v>
      </c>
    </row>
    <row r="132" spans="1:12" x14ac:dyDescent="0.2">
      <c r="A132" s="9" t="s">
        <v>129</v>
      </c>
      <c r="B132" s="16" t="s">
        <v>130</v>
      </c>
      <c r="C132" s="80">
        <v>5806397</v>
      </c>
      <c r="D132" s="80">
        <v>0</v>
      </c>
      <c r="E132" s="80">
        <v>0</v>
      </c>
      <c r="F132" s="80">
        <f>+C132+D132+E132</f>
        <v>5806397</v>
      </c>
      <c r="G132" s="80">
        <v>1291222.75</v>
      </c>
      <c r="H132" s="80">
        <v>516512.2</v>
      </c>
      <c r="I132" s="80">
        <v>0</v>
      </c>
      <c r="J132" s="103">
        <f>+G132+H132</f>
        <v>1807734.95</v>
      </c>
      <c r="K132" s="80">
        <f>+F132-J132-I132</f>
        <v>3998662.05</v>
      </c>
      <c r="L132" s="74">
        <f>+(J132/F132)*100</f>
        <v>31.13350585569674</v>
      </c>
    </row>
    <row r="133" spans="1:12" x14ac:dyDescent="0.2">
      <c r="A133" s="9" t="s">
        <v>131</v>
      </c>
      <c r="B133" s="16" t="s">
        <v>132</v>
      </c>
      <c r="C133" s="80">
        <v>9661144</v>
      </c>
      <c r="D133" s="80">
        <v>0</v>
      </c>
      <c r="E133" s="80">
        <v>0</v>
      </c>
      <c r="F133" s="80">
        <f>+C133+D133+E133</f>
        <v>9661144</v>
      </c>
      <c r="G133" s="80">
        <v>424165.3</v>
      </c>
      <c r="H133" s="80">
        <v>0</v>
      </c>
      <c r="I133" s="80">
        <v>0</v>
      </c>
      <c r="J133" s="103">
        <f t="shared" ref="J133:J141" si="34">+G133+H133</f>
        <v>424165.3</v>
      </c>
      <c r="K133" s="80">
        <f>+F133-J133-I133</f>
        <v>9236978.6999999993</v>
      </c>
      <c r="L133" s="74">
        <f>+(J133/F133)*100</f>
        <v>4.3904251918820378</v>
      </c>
    </row>
    <row r="134" spans="1:12" hidden="1" x14ac:dyDescent="0.2">
      <c r="A134" s="9" t="s">
        <v>133</v>
      </c>
      <c r="B134" s="16" t="s">
        <v>134</v>
      </c>
      <c r="C134" s="80">
        <v>0</v>
      </c>
      <c r="D134" s="80">
        <v>0</v>
      </c>
      <c r="E134" s="80">
        <v>0</v>
      </c>
      <c r="F134" s="80">
        <f>+C134+D134+E134</f>
        <v>0</v>
      </c>
      <c r="G134" s="80">
        <v>0</v>
      </c>
      <c r="H134" s="80">
        <v>0</v>
      </c>
      <c r="I134" s="80">
        <v>0</v>
      </c>
      <c r="J134" s="103">
        <f t="shared" si="34"/>
        <v>0</v>
      </c>
      <c r="K134" s="80">
        <f>+F134-J134-I134</f>
        <v>0</v>
      </c>
      <c r="L134" s="74" t="e">
        <f>+(J134/F134)*100</f>
        <v>#DIV/0!</v>
      </c>
    </row>
    <row r="135" spans="1:12" hidden="1" outlineLevel="1" x14ac:dyDescent="0.2">
      <c r="A135" s="9"/>
      <c r="B135" s="16"/>
      <c r="C135" s="78"/>
      <c r="D135" s="78"/>
      <c r="E135" s="78"/>
      <c r="F135" s="78"/>
      <c r="G135" s="80">
        <v>0</v>
      </c>
      <c r="H135" s="80">
        <v>0</v>
      </c>
      <c r="I135" s="80">
        <v>0</v>
      </c>
      <c r="J135" s="103">
        <f t="shared" si="34"/>
        <v>0</v>
      </c>
      <c r="K135" s="78"/>
    </row>
    <row r="136" spans="1:12" hidden="1" outlineLevel="1" x14ac:dyDescent="0.2">
      <c r="A136" s="8" t="s">
        <v>135</v>
      </c>
      <c r="B136" s="18" t="s">
        <v>136</v>
      </c>
      <c r="C136" s="81">
        <f t="shared" ref="C136:K136" si="35">+C138</f>
        <v>0</v>
      </c>
      <c r="D136" s="81">
        <f t="shared" si="35"/>
        <v>0</v>
      </c>
      <c r="E136" s="81">
        <f t="shared" si="35"/>
        <v>0</v>
      </c>
      <c r="F136" s="81">
        <f t="shared" si="35"/>
        <v>0</v>
      </c>
      <c r="G136" s="81">
        <v>0</v>
      </c>
      <c r="H136" s="81">
        <v>0</v>
      </c>
      <c r="I136" s="81">
        <v>0</v>
      </c>
      <c r="J136" s="81">
        <f t="shared" si="34"/>
        <v>0</v>
      </c>
      <c r="K136" s="81">
        <f t="shared" si="35"/>
        <v>0</v>
      </c>
      <c r="L136" s="73" t="e">
        <f>+(J136/F136)*100</f>
        <v>#DIV/0!</v>
      </c>
    </row>
    <row r="137" spans="1:12" hidden="1" outlineLevel="1" x14ac:dyDescent="0.2">
      <c r="A137" s="9"/>
      <c r="B137" s="16"/>
      <c r="C137" s="78"/>
      <c r="D137" s="78"/>
      <c r="E137" s="78"/>
      <c r="F137" s="78"/>
      <c r="G137" s="80">
        <v>0</v>
      </c>
      <c r="H137" s="80">
        <v>0</v>
      </c>
      <c r="I137" s="80">
        <v>0</v>
      </c>
      <c r="J137" s="103">
        <f t="shared" si="34"/>
        <v>0</v>
      </c>
      <c r="K137" s="78"/>
    </row>
    <row r="138" spans="1:12" hidden="1" collapsed="1" x14ac:dyDescent="0.2">
      <c r="A138" s="9" t="s">
        <v>137</v>
      </c>
      <c r="B138" s="16" t="s">
        <v>138</v>
      </c>
      <c r="C138" s="80">
        <v>0</v>
      </c>
      <c r="D138" s="80">
        <v>0</v>
      </c>
      <c r="E138" s="80">
        <v>0</v>
      </c>
      <c r="F138" s="80">
        <f>+C138+D138+E138</f>
        <v>0</v>
      </c>
      <c r="G138" s="80">
        <v>0</v>
      </c>
      <c r="H138" s="80">
        <v>0</v>
      </c>
      <c r="I138" s="80">
        <v>0</v>
      </c>
      <c r="J138" s="103">
        <f t="shared" si="34"/>
        <v>0</v>
      </c>
      <c r="K138" s="80">
        <f>+F138-J138-I138</f>
        <v>0</v>
      </c>
      <c r="L138" s="74" t="e">
        <f>+(J138/F138)*100</f>
        <v>#DIV/0!</v>
      </c>
    </row>
    <row r="139" spans="1:12" hidden="1" outlineLevel="1" x14ac:dyDescent="0.2">
      <c r="A139" s="9"/>
      <c r="B139" s="16"/>
      <c r="C139" s="83"/>
      <c r="D139" s="83"/>
      <c r="E139" s="83"/>
      <c r="F139" s="83"/>
      <c r="G139" s="80">
        <v>0</v>
      </c>
      <c r="H139" s="80">
        <v>0</v>
      </c>
      <c r="I139" s="80">
        <v>0</v>
      </c>
      <c r="J139" s="103">
        <f t="shared" si="34"/>
        <v>0</v>
      </c>
      <c r="K139" s="83"/>
      <c r="L139" s="76"/>
    </row>
    <row r="140" spans="1:12" hidden="1" outlineLevel="1" x14ac:dyDescent="0.2">
      <c r="A140" s="8" t="s">
        <v>139</v>
      </c>
      <c r="B140" s="18" t="s">
        <v>140</v>
      </c>
      <c r="C140" s="81">
        <f t="shared" ref="C140:K140" si="36">+C142+C143+C144+C145+C146+C147</f>
        <v>4899930</v>
      </c>
      <c r="D140" s="81">
        <f t="shared" si="36"/>
        <v>0</v>
      </c>
      <c r="E140" s="81">
        <f t="shared" si="36"/>
        <v>0</v>
      </c>
      <c r="F140" s="81">
        <f t="shared" si="36"/>
        <v>4899930</v>
      </c>
      <c r="G140" s="81">
        <f t="shared" si="36"/>
        <v>448949</v>
      </c>
      <c r="H140" s="81">
        <f>+H142+H143+H144+H145+H146+H147</f>
        <v>523186.03</v>
      </c>
      <c r="I140" s="81">
        <f>+I142+I143+I144+I145+I146+I147</f>
        <v>0</v>
      </c>
      <c r="J140" s="81">
        <f t="shared" si="34"/>
        <v>972135.03</v>
      </c>
      <c r="K140" s="81">
        <f t="shared" si="36"/>
        <v>3927794.9699999997</v>
      </c>
      <c r="L140" s="73">
        <f>+(J140/F140)*100</f>
        <v>19.839773833503742</v>
      </c>
    </row>
    <row r="141" spans="1:12" hidden="1" outlineLevel="1" x14ac:dyDescent="0.2">
      <c r="A141" s="9"/>
      <c r="B141" s="16"/>
      <c r="C141" s="83"/>
      <c r="D141" s="83"/>
      <c r="E141" s="83"/>
      <c r="F141" s="83"/>
      <c r="G141" s="80">
        <v>0</v>
      </c>
      <c r="H141" s="80">
        <v>0</v>
      </c>
      <c r="I141" s="80">
        <v>0</v>
      </c>
      <c r="J141" s="103">
        <f t="shared" si="34"/>
        <v>0</v>
      </c>
      <c r="K141" s="83"/>
      <c r="L141" s="76"/>
    </row>
    <row r="142" spans="1:12" collapsed="1" x14ac:dyDescent="0.2">
      <c r="A142" s="9" t="s">
        <v>141</v>
      </c>
      <c r="B142" s="16" t="s">
        <v>142</v>
      </c>
      <c r="C142" s="80">
        <v>79500</v>
      </c>
      <c r="D142" s="80">
        <v>0</v>
      </c>
      <c r="E142" s="80">
        <v>0</v>
      </c>
      <c r="F142" s="80">
        <f t="shared" ref="F142:F147" si="37">+C142+D142+E142</f>
        <v>79500</v>
      </c>
      <c r="G142" s="80">
        <v>0</v>
      </c>
      <c r="H142" s="80">
        <v>0</v>
      </c>
      <c r="I142" s="80">
        <v>0</v>
      </c>
      <c r="J142" s="103">
        <f t="shared" ref="J142:J147" si="38">+G142+H142</f>
        <v>0</v>
      </c>
      <c r="K142" s="80">
        <f t="shared" ref="K142:K147" si="39">+F142-J142-I142</f>
        <v>79500</v>
      </c>
      <c r="L142" s="74">
        <f t="shared" ref="L142:L147" si="40">+(J142/F142)*100</f>
        <v>0</v>
      </c>
    </row>
    <row r="143" spans="1:12" hidden="1" x14ac:dyDescent="0.2">
      <c r="A143" s="9" t="s">
        <v>143</v>
      </c>
      <c r="B143" s="16" t="s">
        <v>320</v>
      </c>
      <c r="C143" s="80">
        <v>0</v>
      </c>
      <c r="D143" s="80">
        <v>0</v>
      </c>
      <c r="E143" s="80">
        <v>0</v>
      </c>
      <c r="F143" s="80">
        <f t="shared" si="37"/>
        <v>0</v>
      </c>
      <c r="G143" s="80">
        <v>0</v>
      </c>
      <c r="H143" s="80">
        <v>0</v>
      </c>
      <c r="I143" s="80">
        <v>0</v>
      </c>
      <c r="J143" s="80">
        <f t="shared" si="38"/>
        <v>0</v>
      </c>
      <c r="K143" s="80">
        <f t="shared" si="39"/>
        <v>0</v>
      </c>
      <c r="L143" s="74" t="e">
        <f t="shared" si="40"/>
        <v>#DIV/0!</v>
      </c>
    </row>
    <row r="144" spans="1:12" x14ac:dyDescent="0.2">
      <c r="A144" s="9" t="s">
        <v>144</v>
      </c>
      <c r="B144" s="16" t="s">
        <v>145</v>
      </c>
      <c r="C144" s="80">
        <v>4534730</v>
      </c>
      <c r="D144" s="80">
        <v>0</v>
      </c>
      <c r="E144" s="80">
        <v>0</v>
      </c>
      <c r="F144" s="80">
        <f t="shared" si="37"/>
        <v>4534730</v>
      </c>
      <c r="G144" s="80">
        <v>448949</v>
      </c>
      <c r="H144" s="80">
        <v>523186.03</v>
      </c>
      <c r="I144" s="80">
        <v>0</v>
      </c>
      <c r="J144" s="103">
        <f t="shared" si="38"/>
        <v>972135.03</v>
      </c>
      <c r="K144" s="80">
        <f t="shared" si="39"/>
        <v>3562594.9699999997</v>
      </c>
      <c r="L144" s="74">
        <f t="shared" si="40"/>
        <v>21.437550416452577</v>
      </c>
    </row>
    <row r="145" spans="1:12" x14ac:dyDescent="0.2">
      <c r="A145" s="9" t="s">
        <v>146</v>
      </c>
      <c r="B145" s="16" t="s">
        <v>147</v>
      </c>
      <c r="C145" s="80">
        <v>80000</v>
      </c>
      <c r="D145" s="80">
        <v>0</v>
      </c>
      <c r="E145" s="80">
        <v>0</v>
      </c>
      <c r="F145" s="80">
        <f t="shared" si="37"/>
        <v>80000</v>
      </c>
      <c r="G145" s="80">
        <v>0</v>
      </c>
      <c r="H145" s="80">
        <v>0</v>
      </c>
      <c r="I145" s="80">
        <v>0</v>
      </c>
      <c r="J145" s="103">
        <f t="shared" si="38"/>
        <v>0</v>
      </c>
      <c r="K145" s="80">
        <f t="shared" si="39"/>
        <v>80000</v>
      </c>
      <c r="L145" s="74">
        <f t="shared" si="40"/>
        <v>0</v>
      </c>
    </row>
    <row r="146" spans="1:12" x14ac:dyDescent="0.2">
      <c r="A146" s="9" t="s">
        <v>148</v>
      </c>
      <c r="B146" s="16" t="s">
        <v>149</v>
      </c>
      <c r="C146" s="80">
        <v>155700</v>
      </c>
      <c r="D146" s="80">
        <v>0</v>
      </c>
      <c r="E146" s="80">
        <v>0</v>
      </c>
      <c r="F146" s="80">
        <f t="shared" si="37"/>
        <v>155700</v>
      </c>
      <c r="G146" s="80">
        <v>0</v>
      </c>
      <c r="H146" s="80">
        <v>0</v>
      </c>
      <c r="I146" s="80">
        <v>0</v>
      </c>
      <c r="J146" s="103">
        <f t="shared" si="38"/>
        <v>0</v>
      </c>
      <c r="K146" s="80">
        <f t="shared" si="39"/>
        <v>155700</v>
      </c>
      <c r="L146" s="74">
        <f t="shared" si="40"/>
        <v>0</v>
      </c>
    </row>
    <row r="147" spans="1:12" x14ac:dyDescent="0.2">
      <c r="A147" s="9" t="s">
        <v>150</v>
      </c>
      <c r="B147" s="60" t="s">
        <v>321</v>
      </c>
      <c r="C147" s="80">
        <v>50000</v>
      </c>
      <c r="D147" s="80">
        <v>0</v>
      </c>
      <c r="E147" s="80">
        <v>0</v>
      </c>
      <c r="F147" s="80">
        <f t="shared" si="37"/>
        <v>50000</v>
      </c>
      <c r="G147" s="80">
        <v>0</v>
      </c>
      <c r="H147" s="80">
        <v>0</v>
      </c>
      <c r="I147" s="80">
        <v>0</v>
      </c>
      <c r="J147" s="103">
        <f t="shared" si="38"/>
        <v>0</v>
      </c>
      <c r="K147" s="80">
        <f t="shared" si="39"/>
        <v>50000</v>
      </c>
      <c r="L147" s="74">
        <f t="shared" si="40"/>
        <v>0</v>
      </c>
    </row>
    <row r="148" spans="1:12" hidden="1" outlineLevel="1" x14ac:dyDescent="0.2">
      <c r="A148" s="9"/>
      <c r="B148" s="16"/>
      <c r="C148" s="78"/>
      <c r="D148" s="78"/>
      <c r="E148" s="78"/>
      <c r="F148" s="78"/>
      <c r="G148" s="78"/>
      <c r="H148" s="78"/>
      <c r="I148" s="78"/>
      <c r="J148" s="78"/>
      <c r="K148" s="78"/>
    </row>
    <row r="149" spans="1:12" hidden="1" outlineLevel="1" x14ac:dyDescent="0.2">
      <c r="A149" s="8" t="s">
        <v>151</v>
      </c>
      <c r="B149" s="18" t="s">
        <v>152</v>
      </c>
      <c r="C149" s="81">
        <f t="shared" ref="C149:K149" si="41">+C151+C152</f>
        <v>6769800</v>
      </c>
      <c r="D149" s="81">
        <f t="shared" si="41"/>
        <v>0</v>
      </c>
      <c r="E149" s="81">
        <f t="shared" si="41"/>
        <v>0</v>
      </c>
      <c r="F149" s="81">
        <f t="shared" si="41"/>
        <v>6769800</v>
      </c>
      <c r="G149" s="81">
        <f t="shared" si="41"/>
        <v>1134025.3400000003</v>
      </c>
      <c r="H149" s="81">
        <f t="shared" si="41"/>
        <v>2900</v>
      </c>
      <c r="I149" s="81">
        <f t="shared" si="41"/>
        <v>0</v>
      </c>
      <c r="J149" s="81">
        <f t="shared" si="41"/>
        <v>1136925.3400000003</v>
      </c>
      <c r="K149" s="81">
        <f t="shared" si="41"/>
        <v>5632874.6600000001</v>
      </c>
      <c r="L149" s="73">
        <f>+(J149/F149)*100</f>
        <v>16.794075748175725</v>
      </c>
    </row>
    <row r="150" spans="1:12" hidden="1" outlineLevel="1" x14ac:dyDescent="0.2">
      <c r="A150" s="9"/>
      <c r="B150" s="16"/>
      <c r="C150" s="78"/>
      <c r="D150" s="78"/>
      <c r="E150" s="78"/>
      <c r="F150" s="78"/>
      <c r="G150" s="78"/>
      <c r="H150" s="78"/>
      <c r="I150" s="78"/>
      <c r="J150" s="78"/>
      <c r="K150" s="78"/>
    </row>
    <row r="151" spans="1:12" collapsed="1" x14ac:dyDescent="0.2">
      <c r="A151" s="9" t="s">
        <v>153</v>
      </c>
      <c r="B151" s="16" t="s">
        <v>154</v>
      </c>
      <c r="C151" s="80">
        <v>140000</v>
      </c>
      <c r="D151" s="80">
        <v>0</v>
      </c>
      <c r="E151" s="80">
        <v>0</v>
      </c>
      <c r="F151" s="80">
        <f>+C151+D151+E151</f>
        <v>140000</v>
      </c>
      <c r="G151" s="80">
        <v>0</v>
      </c>
      <c r="H151" s="80">
        <v>0</v>
      </c>
      <c r="I151" s="80">
        <v>0</v>
      </c>
      <c r="J151" s="103">
        <f>+G151+H151</f>
        <v>0</v>
      </c>
      <c r="K151" s="80">
        <f>+F151-J151-I151</f>
        <v>140000</v>
      </c>
      <c r="L151" s="74">
        <f>+(J151/F151)*100</f>
        <v>0</v>
      </c>
    </row>
    <row r="152" spans="1:12" x14ac:dyDescent="0.2">
      <c r="A152" s="9" t="s">
        <v>155</v>
      </c>
      <c r="B152" s="16" t="s">
        <v>156</v>
      </c>
      <c r="C152" s="80">
        <v>6629800</v>
      </c>
      <c r="D152" s="80">
        <v>0</v>
      </c>
      <c r="E152" s="80">
        <v>0</v>
      </c>
      <c r="F152" s="80">
        <f>+C152+D152+E152</f>
        <v>6629800</v>
      </c>
      <c r="G152" s="80">
        <v>1134025.3400000003</v>
      </c>
      <c r="H152" s="80">
        <v>2900</v>
      </c>
      <c r="I152" s="80">
        <v>0</v>
      </c>
      <c r="J152" s="103">
        <f>+G152+H152</f>
        <v>1136925.3400000003</v>
      </c>
      <c r="K152" s="80">
        <f>+F152-J152-I152</f>
        <v>5492874.6600000001</v>
      </c>
      <c r="L152" s="74">
        <f>+(J152/F152)*100</f>
        <v>17.148712480014485</v>
      </c>
    </row>
    <row r="153" spans="1:12" hidden="1" outlineLevel="1" x14ac:dyDescent="0.2">
      <c r="A153" s="9"/>
      <c r="B153" s="16"/>
      <c r="C153" s="78"/>
      <c r="D153" s="78"/>
      <c r="E153" s="78"/>
      <c r="F153" s="78"/>
      <c r="G153" s="78"/>
      <c r="H153" s="78"/>
      <c r="I153" s="78"/>
      <c r="J153" s="78"/>
      <c r="K153" s="78"/>
    </row>
    <row r="154" spans="1:12" hidden="1" outlineLevel="1" x14ac:dyDescent="0.2">
      <c r="A154" s="8" t="s">
        <v>157</v>
      </c>
      <c r="B154" s="18" t="s">
        <v>158</v>
      </c>
      <c r="C154" s="81">
        <f t="shared" ref="C154:K154" si="42">+C156+C157+C158+C159+C160+C161+C162+C163</f>
        <v>24782047.439999998</v>
      </c>
      <c r="D154" s="81">
        <f t="shared" si="42"/>
        <v>0</v>
      </c>
      <c r="E154" s="81">
        <f t="shared" si="42"/>
        <v>0</v>
      </c>
      <c r="F154" s="81">
        <f t="shared" si="42"/>
        <v>24782047.439999998</v>
      </c>
      <c r="G154" s="81">
        <f t="shared" si="42"/>
        <v>6160727.3200000003</v>
      </c>
      <c r="H154" s="81">
        <f t="shared" si="42"/>
        <v>1695020.1099999999</v>
      </c>
      <c r="I154" s="81">
        <f t="shared" si="42"/>
        <v>0</v>
      </c>
      <c r="J154" s="81">
        <f t="shared" si="42"/>
        <v>7855747.4299999997</v>
      </c>
      <c r="K154" s="81">
        <f t="shared" si="42"/>
        <v>16926300.010000002</v>
      </c>
      <c r="L154" s="73">
        <f>+(J154/F154)*100</f>
        <v>31.699347880838374</v>
      </c>
    </row>
    <row r="155" spans="1:12" hidden="1" outlineLevel="1" x14ac:dyDescent="0.2">
      <c r="A155" s="9"/>
      <c r="B155" s="16"/>
      <c r="C155" s="78"/>
      <c r="D155" s="78"/>
      <c r="E155" s="78"/>
      <c r="F155" s="78"/>
      <c r="G155" s="78"/>
      <c r="H155" s="78"/>
      <c r="I155" s="78"/>
      <c r="J155" s="78"/>
      <c r="K155" s="78"/>
    </row>
    <row r="156" spans="1:12" collapsed="1" x14ac:dyDescent="0.2">
      <c r="A156" s="9" t="s">
        <v>159</v>
      </c>
      <c r="B156" s="16" t="s">
        <v>160</v>
      </c>
      <c r="C156" s="80">
        <v>1526206</v>
      </c>
      <c r="D156" s="80">
        <v>0</v>
      </c>
      <c r="E156" s="80">
        <v>0</v>
      </c>
      <c r="F156" s="80">
        <f t="shared" ref="F156:F163" si="43">+C156+D156+E156</f>
        <v>1526206</v>
      </c>
      <c r="G156" s="80">
        <v>1195678.3799999999</v>
      </c>
      <c r="H156" s="80">
        <v>330527.62</v>
      </c>
      <c r="I156" s="80">
        <v>0</v>
      </c>
      <c r="J156" s="103">
        <f t="shared" ref="J156:J163" si="44">+G156+H156</f>
        <v>1526206</v>
      </c>
      <c r="K156" s="80">
        <f t="shared" ref="K156:K163" si="45">+F156-J156-I156</f>
        <v>0</v>
      </c>
      <c r="L156" s="74">
        <f t="shared" ref="L156:L163" si="46">+(J156/F156)*100</f>
        <v>100</v>
      </c>
    </row>
    <row r="157" spans="1:12" x14ac:dyDescent="0.2">
      <c r="A157" s="9" t="s">
        <v>161</v>
      </c>
      <c r="B157" s="16" t="s">
        <v>162</v>
      </c>
      <c r="C157" s="80">
        <v>7578992</v>
      </c>
      <c r="D157" s="80">
        <v>0</v>
      </c>
      <c r="E157" s="80">
        <v>0</v>
      </c>
      <c r="F157" s="80">
        <f t="shared" si="43"/>
        <v>7578992</v>
      </c>
      <c r="G157" s="80">
        <v>1211230</v>
      </c>
      <c r="H157" s="80">
        <v>641345.6</v>
      </c>
      <c r="I157" s="80">
        <v>0</v>
      </c>
      <c r="J157" s="103">
        <f t="shared" si="44"/>
        <v>1852575.6</v>
      </c>
      <c r="K157" s="80">
        <f t="shared" si="45"/>
        <v>5726416.4000000004</v>
      </c>
      <c r="L157" s="74">
        <f t="shared" si="46"/>
        <v>24.443561887913329</v>
      </c>
    </row>
    <row r="158" spans="1:12" x14ac:dyDescent="0.2">
      <c r="A158" s="9" t="s">
        <v>163</v>
      </c>
      <c r="B158" s="16" t="s">
        <v>164</v>
      </c>
      <c r="C158" s="80">
        <v>4733200</v>
      </c>
      <c r="D158" s="80">
        <v>0</v>
      </c>
      <c r="E158" s="80">
        <v>0</v>
      </c>
      <c r="F158" s="80">
        <f t="shared" si="43"/>
        <v>4733200</v>
      </c>
      <c r="G158" s="80">
        <v>896176.98</v>
      </c>
      <c r="H158" s="80">
        <v>94458.96</v>
      </c>
      <c r="I158" s="80">
        <v>0</v>
      </c>
      <c r="J158" s="103">
        <f t="shared" si="44"/>
        <v>990635.94</v>
      </c>
      <c r="K158" s="80">
        <f t="shared" si="45"/>
        <v>3742564.06</v>
      </c>
      <c r="L158" s="74">
        <f t="shared" si="46"/>
        <v>20.92951787374292</v>
      </c>
    </row>
    <row r="159" spans="1:12" x14ac:dyDescent="0.2">
      <c r="A159" s="9" t="s">
        <v>165</v>
      </c>
      <c r="B159" s="16" t="s">
        <v>322</v>
      </c>
      <c r="C159" s="80">
        <v>1545988.4</v>
      </c>
      <c r="D159" s="80">
        <v>0</v>
      </c>
      <c r="E159" s="80">
        <v>0</v>
      </c>
      <c r="F159" s="80">
        <f t="shared" si="43"/>
        <v>1545988.4</v>
      </c>
      <c r="G159" s="80">
        <v>557033.5</v>
      </c>
      <c r="H159" s="80">
        <v>40787.35</v>
      </c>
      <c r="I159" s="80">
        <v>0</v>
      </c>
      <c r="J159" s="103">
        <f t="shared" si="44"/>
        <v>597820.85</v>
      </c>
      <c r="K159" s="80">
        <f t="shared" si="45"/>
        <v>948167.54999999993</v>
      </c>
      <c r="L159" s="74">
        <f t="shared" si="46"/>
        <v>38.669167892850943</v>
      </c>
    </row>
    <row r="160" spans="1:12" x14ac:dyDescent="0.2">
      <c r="A160" s="9" t="s">
        <v>166</v>
      </c>
      <c r="B160" s="16" t="s">
        <v>167</v>
      </c>
      <c r="C160" s="80">
        <v>9397661.0399999991</v>
      </c>
      <c r="D160" s="80">
        <v>0</v>
      </c>
      <c r="E160" s="80">
        <v>0</v>
      </c>
      <c r="F160" s="80">
        <f t="shared" si="43"/>
        <v>9397661.0399999991</v>
      </c>
      <c r="G160" s="80">
        <v>2300608.46</v>
      </c>
      <c r="H160" s="80">
        <v>587900.57999999996</v>
      </c>
      <c r="I160" s="80">
        <v>0</v>
      </c>
      <c r="J160" s="103">
        <f t="shared" si="44"/>
        <v>2888509.04</v>
      </c>
      <c r="K160" s="80">
        <f t="shared" si="45"/>
        <v>6509151.9999999991</v>
      </c>
      <c r="L160" s="74">
        <f t="shared" si="46"/>
        <v>30.736467592365948</v>
      </c>
    </row>
    <row r="161" spans="1:12" hidden="1" x14ac:dyDescent="0.2">
      <c r="A161" s="9" t="s">
        <v>168</v>
      </c>
      <c r="B161" s="16" t="s">
        <v>169</v>
      </c>
      <c r="C161" s="80">
        <v>0</v>
      </c>
      <c r="D161" s="80">
        <v>0</v>
      </c>
      <c r="E161" s="80">
        <v>0</v>
      </c>
      <c r="F161" s="80">
        <f t="shared" si="43"/>
        <v>0</v>
      </c>
      <c r="G161" s="80">
        <v>0</v>
      </c>
      <c r="H161" s="80">
        <v>0</v>
      </c>
      <c r="I161" s="80">
        <v>0</v>
      </c>
      <c r="J161" s="103">
        <f t="shared" si="44"/>
        <v>0</v>
      </c>
      <c r="K161" s="80">
        <f t="shared" si="45"/>
        <v>0</v>
      </c>
      <c r="L161" s="74" t="e">
        <f t="shared" si="46"/>
        <v>#DIV/0!</v>
      </c>
    </row>
    <row r="162" spans="1:12" hidden="1" x14ac:dyDescent="0.2">
      <c r="A162" s="9" t="s">
        <v>170</v>
      </c>
      <c r="B162" s="16" t="s">
        <v>171</v>
      </c>
      <c r="C162" s="80">
        <v>0</v>
      </c>
      <c r="D162" s="80">
        <v>0</v>
      </c>
      <c r="E162" s="80">
        <v>0</v>
      </c>
      <c r="F162" s="80">
        <f t="shared" si="43"/>
        <v>0</v>
      </c>
      <c r="G162" s="80">
        <v>0</v>
      </c>
      <c r="H162" s="80">
        <v>0</v>
      </c>
      <c r="I162" s="80">
        <v>0</v>
      </c>
      <c r="J162" s="103">
        <f t="shared" si="44"/>
        <v>0</v>
      </c>
      <c r="K162" s="80">
        <f t="shared" si="45"/>
        <v>0</v>
      </c>
      <c r="L162" s="74" t="e">
        <f t="shared" si="46"/>
        <v>#DIV/0!</v>
      </c>
    </row>
    <row r="163" spans="1:12" hidden="1" x14ac:dyDescent="0.2">
      <c r="A163" s="9" t="s">
        <v>172</v>
      </c>
      <c r="B163" s="16" t="s">
        <v>323</v>
      </c>
      <c r="C163" s="80">
        <v>0</v>
      </c>
      <c r="D163" s="80">
        <v>0</v>
      </c>
      <c r="E163" s="80">
        <v>0</v>
      </c>
      <c r="F163" s="80">
        <f t="shared" si="43"/>
        <v>0</v>
      </c>
      <c r="G163" s="80">
        <v>0</v>
      </c>
      <c r="H163" s="80">
        <v>0</v>
      </c>
      <c r="I163" s="80">
        <v>0</v>
      </c>
      <c r="J163" s="103">
        <f t="shared" si="44"/>
        <v>0</v>
      </c>
      <c r="K163" s="80">
        <f t="shared" si="45"/>
        <v>0</v>
      </c>
      <c r="L163" s="74" t="e">
        <f t="shared" si="46"/>
        <v>#DIV/0!</v>
      </c>
    </row>
    <row r="164" spans="1:12" ht="10.8" thickBot="1" x14ac:dyDescent="0.25">
      <c r="A164" s="26"/>
      <c r="B164" s="21"/>
      <c r="C164" s="80"/>
      <c r="D164" s="80"/>
      <c r="E164" s="80"/>
      <c r="F164" s="80"/>
      <c r="G164" s="80"/>
      <c r="H164" s="80"/>
      <c r="I164" s="80"/>
      <c r="J164" s="80"/>
      <c r="K164" s="80"/>
      <c r="L164" s="70"/>
    </row>
    <row r="165" spans="1:12" ht="10.8" thickBot="1" x14ac:dyDescent="0.25">
      <c r="A165" s="25">
        <v>5</v>
      </c>
      <c r="B165" s="17" t="s">
        <v>173</v>
      </c>
      <c r="C165" s="79">
        <f t="shared" ref="C165:K165" si="47">+C167+C178+C184</f>
        <v>206687809</v>
      </c>
      <c r="D165" s="79">
        <f t="shared" si="47"/>
        <v>500000</v>
      </c>
      <c r="E165" s="79">
        <f t="shared" si="47"/>
        <v>0</v>
      </c>
      <c r="F165" s="79">
        <f t="shared" si="47"/>
        <v>207187809</v>
      </c>
      <c r="G165" s="79">
        <f t="shared" si="47"/>
        <v>53901110.899999999</v>
      </c>
      <c r="H165" s="79">
        <f t="shared" si="47"/>
        <v>99688584.419999987</v>
      </c>
      <c r="I165" s="79">
        <f t="shared" si="47"/>
        <v>0</v>
      </c>
      <c r="J165" s="79">
        <f t="shared" si="47"/>
        <v>153589695.31999999</v>
      </c>
      <c r="K165" s="79">
        <f t="shared" si="47"/>
        <v>53598113.680000007</v>
      </c>
      <c r="L165" s="69">
        <f>+(J165/F165)*100</f>
        <v>74.130662446456981</v>
      </c>
    </row>
    <row r="166" spans="1:12" x14ac:dyDescent="0.2">
      <c r="A166" s="9"/>
      <c r="B166" s="16"/>
      <c r="C166" s="78"/>
      <c r="D166" s="78"/>
      <c r="E166" s="78"/>
      <c r="F166" s="78"/>
      <c r="G166" s="78"/>
      <c r="H166" s="78"/>
      <c r="I166" s="78"/>
      <c r="J166" s="78"/>
      <c r="K166" s="78"/>
    </row>
    <row r="167" spans="1:12" hidden="1" outlineLevel="1" x14ac:dyDescent="0.2">
      <c r="A167" s="8" t="s">
        <v>174</v>
      </c>
      <c r="B167" s="18" t="s">
        <v>175</v>
      </c>
      <c r="C167" s="81">
        <f t="shared" ref="C167:K167" si="48">+C169+C171+C172+C173+C174+C175+C176+C170</f>
        <v>30967500</v>
      </c>
      <c r="D167" s="81">
        <f t="shared" si="48"/>
        <v>30500000</v>
      </c>
      <c r="E167" s="81">
        <f t="shared" si="48"/>
        <v>0</v>
      </c>
      <c r="F167" s="81">
        <f t="shared" si="48"/>
        <v>61467500</v>
      </c>
      <c r="G167" s="81">
        <f t="shared" si="48"/>
        <v>15970847.65</v>
      </c>
      <c r="H167" s="81">
        <f t="shared" si="48"/>
        <v>4321399.96</v>
      </c>
      <c r="I167" s="81">
        <f>SUM(I171:I176)</f>
        <v>0</v>
      </c>
      <c r="J167" s="81">
        <f t="shared" si="48"/>
        <v>20292247.609999999</v>
      </c>
      <c r="K167" s="81">
        <f t="shared" si="48"/>
        <v>41175252.390000001</v>
      </c>
      <c r="L167" s="73">
        <f>+(J167/F167)*100</f>
        <v>33.01297044779762</v>
      </c>
    </row>
    <row r="168" spans="1:12" hidden="1" outlineLevel="1" x14ac:dyDescent="0.2">
      <c r="A168" s="9"/>
      <c r="B168" s="16"/>
      <c r="C168" s="78"/>
      <c r="D168" s="78"/>
      <c r="E168" s="78"/>
      <c r="F168" s="78"/>
      <c r="G168" s="78"/>
      <c r="H168" s="78"/>
      <c r="I168" s="78"/>
      <c r="J168" s="78"/>
      <c r="K168" s="78"/>
    </row>
    <row r="169" spans="1:12" hidden="1" collapsed="1" x14ac:dyDescent="0.2">
      <c r="A169" s="9" t="s">
        <v>286</v>
      </c>
      <c r="B169" s="16" t="s">
        <v>287</v>
      </c>
      <c r="C169" s="80">
        <v>0</v>
      </c>
      <c r="D169" s="80">
        <v>0</v>
      </c>
      <c r="E169" s="80">
        <v>0</v>
      </c>
      <c r="F169" s="80">
        <f t="shared" ref="F169:F175" si="49">+C169+D169+E169</f>
        <v>0</v>
      </c>
      <c r="G169" s="80">
        <v>0</v>
      </c>
      <c r="H169" s="80">
        <v>0</v>
      </c>
      <c r="I169" s="80">
        <v>0</v>
      </c>
      <c r="J169" s="80">
        <f>+G169+H169</f>
        <v>0</v>
      </c>
      <c r="K169" s="80">
        <f t="shared" ref="K169:K175" si="50">+F169-J169-I169</f>
        <v>0</v>
      </c>
      <c r="L169" s="74" t="e">
        <f t="shared" ref="L169:L174" si="51">+(J169/F169)*100</f>
        <v>#DIV/0!</v>
      </c>
    </row>
    <row r="170" spans="1:12" hidden="1" x14ac:dyDescent="0.2">
      <c r="A170" s="9" t="s">
        <v>176</v>
      </c>
      <c r="B170" s="16" t="s">
        <v>177</v>
      </c>
      <c r="C170" s="80">
        <v>0</v>
      </c>
      <c r="D170" s="80">
        <v>0</v>
      </c>
      <c r="E170" s="80">
        <v>0</v>
      </c>
      <c r="F170" s="80">
        <f t="shared" si="49"/>
        <v>0</v>
      </c>
      <c r="G170" s="80">
        <v>0</v>
      </c>
      <c r="H170" s="80">
        <v>0</v>
      </c>
      <c r="I170" s="80">
        <v>0</v>
      </c>
      <c r="J170" s="80">
        <f>+G170+H170</f>
        <v>0</v>
      </c>
      <c r="K170" s="80">
        <f t="shared" si="50"/>
        <v>0</v>
      </c>
      <c r="L170" s="74" t="e">
        <f t="shared" si="51"/>
        <v>#DIV/0!</v>
      </c>
    </row>
    <row r="171" spans="1:12" x14ac:dyDescent="0.2">
      <c r="A171" s="9" t="s">
        <v>178</v>
      </c>
      <c r="B171" s="16" t="s">
        <v>179</v>
      </c>
      <c r="C171" s="80">
        <v>1440000</v>
      </c>
      <c r="D171" s="80">
        <v>0</v>
      </c>
      <c r="E171" s="80">
        <v>0</v>
      </c>
      <c r="F171" s="80">
        <f>+C171+D171+E171</f>
        <v>1440000</v>
      </c>
      <c r="G171" s="80">
        <v>1395989.51</v>
      </c>
      <c r="H171" s="80">
        <v>0</v>
      </c>
      <c r="I171" s="80">
        <v>0</v>
      </c>
      <c r="J171" s="103">
        <f t="shared" ref="J171:J176" si="52">+G171+H171</f>
        <v>1395989.51</v>
      </c>
      <c r="K171" s="80">
        <f>+F171-J171-I171</f>
        <v>44010.489999999991</v>
      </c>
      <c r="L171" s="74">
        <f t="shared" si="51"/>
        <v>96.943715972222222</v>
      </c>
    </row>
    <row r="172" spans="1:12" x14ac:dyDescent="0.2">
      <c r="A172" s="9" t="s">
        <v>180</v>
      </c>
      <c r="B172" s="16" t="s">
        <v>181</v>
      </c>
      <c r="C172" s="80">
        <v>5440000</v>
      </c>
      <c r="D172" s="80">
        <v>0</v>
      </c>
      <c r="E172" s="80">
        <v>0</v>
      </c>
      <c r="F172" s="80">
        <f>+C172+D172+E172</f>
        <v>5440000</v>
      </c>
      <c r="G172" s="80">
        <v>2847600</v>
      </c>
      <c r="H172" s="80">
        <v>0</v>
      </c>
      <c r="I172" s="80">
        <v>0</v>
      </c>
      <c r="J172" s="103">
        <f t="shared" si="52"/>
        <v>2847600</v>
      </c>
      <c r="K172" s="80">
        <f>+F172-J172-I172</f>
        <v>2592400</v>
      </c>
      <c r="L172" s="74">
        <f t="shared" si="51"/>
        <v>52.345588235294116</v>
      </c>
    </row>
    <row r="173" spans="1:12" x14ac:dyDescent="0.2">
      <c r="A173" s="9" t="s">
        <v>182</v>
      </c>
      <c r="B173" s="16" t="s">
        <v>183</v>
      </c>
      <c r="C173" s="80">
        <v>23450000</v>
      </c>
      <c r="D173" s="80">
        <v>30000000</v>
      </c>
      <c r="E173" s="80">
        <v>0</v>
      </c>
      <c r="F173" s="80">
        <f>+C173+D173+E173</f>
        <v>53450000</v>
      </c>
      <c r="G173" s="80">
        <v>11263958.140000001</v>
      </c>
      <c r="H173" s="80">
        <v>4321399.96</v>
      </c>
      <c r="I173" s="80">
        <v>0</v>
      </c>
      <c r="J173" s="103">
        <f t="shared" si="52"/>
        <v>15585358.100000001</v>
      </c>
      <c r="K173" s="80">
        <f>+F173-J173-I173</f>
        <v>37864641.899999999</v>
      </c>
      <c r="L173" s="74">
        <f t="shared" si="51"/>
        <v>29.158761646398506</v>
      </c>
    </row>
    <row r="174" spans="1:12" x14ac:dyDescent="0.2">
      <c r="A174" s="9" t="s">
        <v>184</v>
      </c>
      <c r="B174" s="16" t="s">
        <v>185</v>
      </c>
      <c r="C174" s="80">
        <v>0</v>
      </c>
      <c r="D174" s="80">
        <v>500000</v>
      </c>
      <c r="E174" s="80">
        <v>0</v>
      </c>
      <c r="F174" s="80">
        <f>+C174+D174+E174</f>
        <v>500000</v>
      </c>
      <c r="G174" s="80">
        <v>463300</v>
      </c>
      <c r="H174" s="80">
        <v>0</v>
      </c>
      <c r="I174" s="80">
        <v>0</v>
      </c>
      <c r="J174" s="103">
        <f t="shared" si="52"/>
        <v>463300</v>
      </c>
      <c r="K174" s="80">
        <f>+F174-J174-I174</f>
        <v>36700</v>
      </c>
      <c r="L174" s="74">
        <f t="shared" si="51"/>
        <v>92.66</v>
      </c>
    </row>
    <row r="175" spans="1:12" hidden="1" x14ac:dyDescent="0.2">
      <c r="A175" s="9" t="s">
        <v>186</v>
      </c>
      <c r="B175" s="16" t="s">
        <v>187</v>
      </c>
      <c r="C175" s="80">
        <v>0</v>
      </c>
      <c r="D175" s="80">
        <v>0</v>
      </c>
      <c r="E175" s="80">
        <v>0</v>
      </c>
      <c r="F175" s="80">
        <f t="shared" si="49"/>
        <v>0</v>
      </c>
      <c r="G175" s="80">
        <v>0</v>
      </c>
      <c r="H175" s="80">
        <v>0</v>
      </c>
      <c r="I175" s="80">
        <v>0</v>
      </c>
      <c r="J175" s="80">
        <f t="shared" si="52"/>
        <v>0</v>
      </c>
      <c r="K175" s="80">
        <f t="shared" si="50"/>
        <v>0</v>
      </c>
      <c r="L175" s="74" t="e">
        <f>+(J175/F175)*100</f>
        <v>#DIV/0!</v>
      </c>
    </row>
    <row r="176" spans="1:12" x14ac:dyDescent="0.2">
      <c r="A176" s="9" t="s">
        <v>188</v>
      </c>
      <c r="B176" s="19" t="s">
        <v>324</v>
      </c>
      <c r="C176" s="80">
        <v>637500</v>
      </c>
      <c r="D176" s="80">
        <v>0</v>
      </c>
      <c r="E176" s="80">
        <v>0</v>
      </c>
      <c r="F176" s="80">
        <f>+C176+D176+E176</f>
        <v>637500</v>
      </c>
      <c r="G176" s="80">
        <v>0</v>
      </c>
      <c r="H176" s="80">
        <v>0</v>
      </c>
      <c r="I176" s="80">
        <v>0</v>
      </c>
      <c r="J176" s="103">
        <f t="shared" si="52"/>
        <v>0</v>
      </c>
      <c r="K176" s="80">
        <f>+F176-J176-I176</f>
        <v>637500</v>
      </c>
      <c r="L176" s="74">
        <f>+(J176/F176)*100</f>
        <v>0</v>
      </c>
    </row>
    <row r="177" spans="1:12" hidden="1" outlineLevel="1" x14ac:dyDescent="0.2">
      <c r="A177" s="9"/>
      <c r="B177" s="16"/>
      <c r="C177" s="78"/>
      <c r="D177" s="78"/>
      <c r="E177" s="78"/>
      <c r="F177" s="78"/>
      <c r="G177" s="78"/>
      <c r="H177" s="78"/>
      <c r="I177" s="78"/>
      <c r="J177" s="78"/>
      <c r="K177" s="80">
        <f t="shared" ref="K177:K182" si="53">+F177-I177-J177</f>
        <v>0</v>
      </c>
    </row>
    <row r="178" spans="1:12" hidden="1" outlineLevel="1" x14ac:dyDescent="0.2">
      <c r="A178" s="8" t="s">
        <v>189</v>
      </c>
      <c r="B178" s="18" t="s">
        <v>190</v>
      </c>
      <c r="C178" s="81">
        <f t="shared" ref="C178:J178" si="54">+C180+C181+C182</f>
        <v>0</v>
      </c>
      <c r="D178" s="81">
        <f t="shared" si="54"/>
        <v>0</v>
      </c>
      <c r="E178" s="81">
        <f t="shared" si="54"/>
        <v>0</v>
      </c>
      <c r="F178" s="81">
        <f t="shared" si="54"/>
        <v>0</v>
      </c>
      <c r="G178" s="81">
        <f t="shared" si="54"/>
        <v>0</v>
      </c>
      <c r="H178" s="81">
        <f t="shared" si="54"/>
        <v>0</v>
      </c>
      <c r="I178" s="81">
        <f t="shared" si="54"/>
        <v>0</v>
      </c>
      <c r="J178" s="81">
        <f t="shared" si="54"/>
        <v>0</v>
      </c>
      <c r="K178" s="81">
        <f t="shared" si="53"/>
        <v>0</v>
      </c>
      <c r="L178" s="73" t="e">
        <f>+(J178/F178)*100</f>
        <v>#DIV/0!</v>
      </c>
    </row>
    <row r="179" spans="1:12" hidden="1" outlineLevel="1" x14ac:dyDescent="0.2">
      <c r="A179" s="9"/>
      <c r="B179" s="16"/>
      <c r="C179" s="78"/>
      <c r="D179" s="78"/>
      <c r="E179" s="78"/>
      <c r="F179" s="78"/>
      <c r="G179" s="78"/>
      <c r="H179" s="78"/>
      <c r="I179" s="78"/>
      <c r="J179" s="78"/>
      <c r="K179" s="80">
        <f t="shared" si="53"/>
        <v>0</v>
      </c>
    </row>
    <row r="180" spans="1:12" hidden="1" collapsed="1" x14ac:dyDescent="0.2">
      <c r="A180" s="9" t="s">
        <v>191</v>
      </c>
      <c r="B180" s="16" t="s">
        <v>192</v>
      </c>
      <c r="C180" s="80">
        <v>0</v>
      </c>
      <c r="D180" s="80">
        <v>0</v>
      </c>
      <c r="E180" s="80">
        <v>0</v>
      </c>
      <c r="F180" s="80">
        <f>+C180+D180+E180</f>
        <v>0</v>
      </c>
      <c r="G180" s="80">
        <v>0</v>
      </c>
      <c r="H180" s="80">
        <v>0</v>
      </c>
      <c r="I180" s="80">
        <v>0</v>
      </c>
      <c r="J180" s="80">
        <f>+G180+H180</f>
        <v>0</v>
      </c>
      <c r="K180" s="80">
        <f t="shared" si="53"/>
        <v>0</v>
      </c>
      <c r="L180" s="74" t="e">
        <f>+(J180/F180)*100</f>
        <v>#DIV/0!</v>
      </c>
    </row>
    <row r="181" spans="1:12" hidden="1" x14ac:dyDescent="0.2">
      <c r="A181" s="9" t="s">
        <v>193</v>
      </c>
      <c r="B181" s="16" t="s">
        <v>194</v>
      </c>
      <c r="C181" s="80">
        <v>0</v>
      </c>
      <c r="D181" s="80">
        <v>0</v>
      </c>
      <c r="E181" s="80">
        <v>0</v>
      </c>
      <c r="F181" s="80">
        <f>+C181+D181+E181</f>
        <v>0</v>
      </c>
      <c r="G181" s="80">
        <v>0</v>
      </c>
      <c r="H181" s="80">
        <v>0</v>
      </c>
      <c r="I181" s="80">
        <v>0</v>
      </c>
      <c r="J181" s="80">
        <f>+G181+H181</f>
        <v>0</v>
      </c>
      <c r="K181" s="80">
        <f t="shared" si="53"/>
        <v>0</v>
      </c>
      <c r="L181" s="74" t="e">
        <f>+(J181/F181)*100</f>
        <v>#DIV/0!</v>
      </c>
    </row>
    <row r="182" spans="1:12" hidden="1" x14ac:dyDescent="0.2">
      <c r="A182" s="9" t="s">
        <v>195</v>
      </c>
      <c r="B182" s="16" t="s">
        <v>196</v>
      </c>
      <c r="C182" s="80">
        <v>0</v>
      </c>
      <c r="D182" s="80">
        <v>0</v>
      </c>
      <c r="E182" s="80">
        <v>0</v>
      </c>
      <c r="F182" s="80">
        <f>+C182+D182+E182</f>
        <v>0</v>
      </c>
      <c r="G182" s="80">
        <v>0</v>
      </c>
      <c r="H182" s="80">
        <v>0</v>
      </c>
      <c r="I182" s="80">
        <v>0</v>
      </c>
      <c r="J182" s="80">
        <f>+G182+H182</f>
        <v>0</v>
      </c>
      <c r="K182" s="80">
        <f t="shared" si="53"/>
        <v>0</v>
      </c>
      <c r="L182" s="74" t="e">
        <f>+(J182/F182)*100</f>
        <v>#DIV/0!</v>
      </c>
    </row>
    <row r="183" spans="1:12" hidden="1" outlineLevel="1" x14ac:dyDescent="0.2">
      <c r="A183" s="9"/>
      <c r="B183" s="16"/>
      <c r="C183" s="78"/>
      <c r="D183" s="78"/>
      <c r="E183" s="78"/>
      <c r="F183" s="78"/>
      <c r="G183" s="78"/>
      <c r="H183" s="78"/>
      <c r="I183" s="78"/>
      <c r="J183" s="78"/>
      <c r="K183" s="78"/>
    </row>
    <row r="184" spans="1:12" hidden="1" outlineLevel="1" x14ac:dyDescent="0.2">
      <c r="A184" s="8" t="s">
        <v>197</v>
      </c>
      <c r="B184" s="18" t="s">
        <v>325</v>
      </c>
      <c r="C184" s="81">
        <f t="shared" ref="C184:K184" si="55">+C186</f>
        <v>175720309</v>
      </c>
      <c r="D184" s="81">
        <f t="shared" si="55"/>
        <v>-30000000</v>
      </c>
      <c r="E184" s="81">
        <f t="shared" si="55"/>
        <v>0</v>
      </c>
      <c r="F184" s="81">
        <f t="shared" si="55"/>
        <v>145720309</v>
      </c>
      <c r="G184" s="81">
        <f t="shared" si="55"/>
        <v>37930263.25</v>
      </c>
      <c r="H184" s="81">
        <f t="shared" si="55"/>
        <v>95367184.459999993</v>
      </c>
      <c r="I184" s="81">
        <f t="shared" si="55"/>
        <v>0</v>
      </c>
      <c r="J184" s="81">
        <f t="shared" si="55"/>
        <v>133297447.70999999</v>
      </c>
      <c r="K184" s="81">
        <f t="shared" si="55"/>
        <v>12422861.290000007</v>
      </c>
      <c r="L184" s="73">
        <f>+(J184/F184)*100</f>
        <v>91.474859355397058</v>
      </c>
    </row>
    <row r="185" spans="1:12" hidden="1" outlineLevel="1" x14ac:dyDescent="0.2">
      <c r="A185" s="9"/>
      <c r="B185" s="16"/>
      <c r="C185" s="78"/>
      <c r="D185" s="78"/>
      <c r="E185" s="78"/>
      <c r="F185" s="78"/>
      <c r="G185" s="78"/>
      <c r="H185" s="78"/>
      <c r="I185" s="78"/>
      <c r="J185" s="78"/>
      <c r="K185" s="78"/>
    </row>
    <row r="186" spans="1:12" collapsed="1" x14ac:dyDescent="0.2">
      <c r="A186" s="9" t="s">
        <v>284</v>
      </c>
      <c r="B186" s="16" t="s">
        <v>285</v>
      </c>
      <c r="C186" s="80">
        <v>175720309</v>
      </c>
      <c r="D186" s="80">
        <v>-30000000</v>
      </c>
      <c r="E186" s="80">
        <v>0</v>
      </c>
      <c r="F186" s="80">
        <f>+C186+D186+E186</f>
        <v>145720309</v>
      </c>
      <c r="G186" s="80">
        <v>37930263.25</v>
      </c>
      <c r="H186" s="80">
        <v>95367184.459999993</v>
      </c>
      <c r="I186" s="80">
        <v>0</v>
      </c>
      <c r="J186" s="103">
        <f>+G186+H186</f>
        <v>133297447.70999999</v>
      </c>
      <c r="K186" s="80">
        <f>+F186-J186-I186</f>
        <v>12422861.290000007</v>
      </c>
      <c r="L186" s="74">
        <f>+(J186/F186)*100</f>
        <v>91.474859355397058</v>
      </c>
    </row>
    <row r="187" spans="1:12" ht="10.8" thickBot="1" x14ac:dyDescent="0.25">
      <c r="A187" s="27"/>
      <c r="B187" s="22"/>
      <c r="C187" s="80"/>
      <c r="D187" s="80"/>
      <c r="E187" s="80"/>
      <c r="F187" s="80"/>
      <c r="G187" s="80"/>
      <c r="H187" s="80"/>
      <c r="I187" s="80"/>
      <c r="J187" s="80"/>
      <c r="K187" s="80"/>
      <c r="L187" s="70"/>
    </row>
    <row r="188" spans="1:12" ht="10.8" thickBot="1" x14ac:dyDescent="0.25">
      <c r="A188" s="25">
        <v>6</v>
      </c>
      <c r="B188" s="17" t="s">
        <v>198</v>
      </c>
      <c r="C188" s="79">
        <f>+C190+C200+C204+C208</f>
        <v>19000000</v>
      </c>
      <c r="D188" s="79">
        <f>+D190+D200+D204+D208+D196</f>
        <v>0</v>
      </c>
      <c r="E188" s="79">
        <f t="shared" ref="E188:K188" si="56">+E190+E200+E204+E208+E196</f>
        <v>0</v>
      </c>
      <c r="F188" s="79">
        <f t="shared" si="56"/>
        <v>19000000</v>
      </c>
      <c r="G188" s="79">
        <f t="shared" si="56"/>
        <v>14484864.420000002</v>
      </c>
      <c r="H188" s="79">
        <f t="shared" si="56"/>
        <v>4515135.58</v>
      </c>
      <c r="I188" s="79">
        <f t="shared" si="56"/>
        <v>0</v>
      </c>
      <c r="J188" s="79">
        <f t="shared" si="56"/>
        <v>19000000</v>
      </c>
      <c r="K188" s="79">
        <f t="shared" si="56"/>
        <v>0</v>
      </c>
      <c r="L188" s="69">
        <f>+(J188/F188)*100</f>
        <v>100</v>
      </c>
    </row>
    <row r="189" spans="1:12" x14ac:dyDescent="0.2">
      <c r="A189" s="9"/>
      <c r="B189" s="16"/>
      <c r="C189" s="78"/>
      <c r="D189" s="78"/>
      <c r="E189" s="78"/>
      <c r="F189" s="78"/>
      <c r="G189" s="78"/>
      <c r="H189" s="78"/>
      <c r="I189" s="78"/>
      <c r="J189" s="78"/>
      <c r="K189" s="78"/>
    </row>
    <row r="190" spans="1:12" hidden="1" outlineLevel="1" x14ac:dyDescent="0.2">
      <c r="A190" s="8" t="s">
        <v>199</v>
      </c>
      <c r="B190" s="18" t="s">
        <v>200</v>
      </c>
      <c r="C190" s="81">
        <f>+C192+C193+C194</f>
        <v>1000000</v>
      </c>
      <c r="D190" s="81">
        <f>+D192+D193+D194</f>
        <v>0</v>
      </c>
      <c r="E190" s="81">
        <f t="shared" ref="E190:K190" si="57">+E192+E193+E194</f>
        <v>0</v>
      </c>
      <c r="F190" s="81">
        <f t="shared" si="57"/>
        <v>1000000</v>
      </c>
      <c r="G190" s="81">
        <f t="shared" si="57"/>
        <v>1000000</v>
      </c>
      <c r="H190" s="81">
        <f t="shared" si="57"/>
        <v>0</v>
      </c>
      <c r="I190" s="81">
        <f t="shared" si="57"/>
        <v>0</v>
      </c>
      <c r="J190" s="81">
        <f t="shared" si="57"/>
        <v>1000000</v>
      </c>
      <c r="K190" s="81">
        <f t="shared" si="57"/>
        <v>0</v>
      </c>
      <c r="L190" s="73">
        <f>+(J190/F190)*100</f>
        <v>100</v>
      </c>
    </row>
    <row r="191" spans="1:12" hidden="1" outlineLevel="1" x14ac:dyDescent="0.2">
      <c r="A191" s="9"/>
      <c r="B191" s="16"/>
      <c r="C191" s="78"/>
      <c r="D191" s="78"/>
      <c r="E191" s="78"/>
      <c r="F191" s="78"/>
      <c r="G191" s="78"/>
      <c r="H191" s="78"/>
      <c r="I191" s="78"/>
      <c r="J191" s="78"/>
      <c r="K191" s="78"/>
    </row>
    <row r="192" spans="1:12" collapsed="1" x14ac:dyDescent="0.2">
      <c r="A192" s="13" t="s">
        <v>201</v>
      </c>
      <c r="B192" s="20" t="s">
        <v>326</v>
      </c>
      <c r="C192" s="80">
        <v>1000000</v>
      </c>
      <c r="D192" s="80">
        <v>0</v>
      </c>
      <c r="E192" s="80">
        <v>0</v>
      </c>
      <c r="F192" s="80">
        <f>+C192+D192+E192</f>
        <v>1000000</v>
      </c>
      <c r="G192" s="80">
        <v>1000000</v>
      </c>
      <c r="H192" s="80">
        <v>0</v>
      </c>
      <c r="I192" s="80">
        <v>0</v>
      </c>
      <c r="J192" s="103">
        <f>+G192+H192</f>
        <v>1000000</v>
      </c>
      <c r="K192" s="80">
        <f>+F192-J192-I192</f>
        <v>0</v>
      </c>
      <c r="L192" s="74">
        <f>+(J192/F192)*100</f>
        <v>100</v>
      </c>
    </row>
    <row r="193" spans="1:12" hidden="1" x14ac:dyDescent="0.2">
      <c r="A193" s="13" t="s">
        <v>202</v>
      </c>
      <c r="B193" s="20" t="s">
        <v>327</v>
      </c>
      <c r="C193" s="80">
        <v>0</v>
      </c>
      <c r="D193" s="80">
        <v>0</v>
      </c>
      <c r="E193" s="80">
        <v>0</v>
      </c>
      <c r="F193" s="80">
        <f>+C193+D193+E193</f>
        <v>0</v>
      </c>
      <c r="G193" s="80">
        <v>0</v>
      </c>
      <c r="H193" s="80">
        <v>0</v>
      </c>
      <c r="I193" s="80">
        <v>0</v>
      </c>
      <c r="J193" s="103">
        <f>+G193+H193</f>
        <v>0</v>
      </c>
      <c r="K193" s="80">
        <f>+F193-J193-I193</f>
        <v>0</v>
      </c>
      <c r="L193" s="74" t="e">
        <f>+(J193/F193)*100</f>
        <v>#DIV/0!</v>
      </c>
    </row>
    <row r="194" spans="1:12" hidden="1" x14ac:dyDescent="0.2">
      <c r="A194" s="13" t="s">
        <v>289</v>
      </c>
      <c r="B194" s="20" t="s">
        <v>328</v>
      </c>
      <c r="C194" s="80">
        <v>0</v>
      </c>
      <c r="D194" s="80">
        <v>0</v>
      </c>
      <c r="E194" s="80">
        <v>0</v>
      </c>
      <c r="F194" s="80">
        <f>+C194+D194+E194</f>
        <v>0</v>
      </c>
      <c r="G194" s="80">
        <v>0</v>
      </c>
      <c r="H194" s="80">
        <v>0</v>
      </c>
      <c r="I194" s="80">
        <v>0</v>
      </c>
      <c r="J194" s="80">
        <f>+G194+H194</f>
        <v>0</v>
      </c>
      <c r="K194" s="80">
        <f>+F194-J194-I194</f>
        <v>0</v>
      </c>
      <c r="L194" s="74" t="e">
        <f>+(J194/F194)*100</f>
        <v>#DIV/0!</v>
      </c>
    </row>
    <row r="195" spans="1:12" hidden="1" outlineLevel="1" x14ac:dyDescent="0.2">
      <c r="A195" s="13"/>
      <c r="B195" s="20"/>
      <c r="C195" s="80"/>
      <c r="D195" s="80"/>
      <c r="E195" s="80"/>
      <c r="F195" s="80"/>
      <c r="G195" s="80"/>
      <c r="H195" s="80"/>
      <c r="I195" s="80"/>
      <c r="J195" s="80"/>
      <c r="K195" s="80"/>
      <c r="L195" s="74"/>
    </row>
    <row r="196" spans="1:12" hidden="1" outlineLevel="1" x14ac:dyDescent="0.2">
      <c r="A196" s="8"/>
      <c r="B196" s="18"/>
      <c r="C196" s="81">
        <f t="shared" ref="C196:K196" si="58">+C198</f>
        <v>0</v>
      </c>
      <c r="D196" s="81">
        <f t="shared" si="58"/>
        <v>0</v>
      </c>
      <c r="E196" s="81">
        <f t="shared" si="58"/>
        <v>0</v>
      </c>
      <c r="F196" s="81">
        <f t="shared" si="58"/>
        <v>0</v>
      </c>
      <c r="G196" s="81">
        <v>0</v>
      </c>
      <c r="H196" s="81">
        <f t="shared" si="58"/>
        <v>0</v>
      </c>
      <c r="I196" s="81">
        <f t="shared" si="58"/>
        <v>0</v>
      </c>
      <c r="J196" s="81">
        <f t="shared" si="58"/>
        <v>0</v>
      </c>
      <c r="K196" s="81">
        <f t="shared" si="58"/>
        <v>0</v>
      </c>
      <c r="L196" s="73"/>
    </row>
    <row r="197" spans="1:12" hidden="1" outlineLevel="1" x14ac:dyDescent="0.2">
      <c r="A197" s="13"/>
      <c r="B197" s="20"/>
      <c r="C197" s="80"/>
      <c r="D197" s="80"/>
      <c r="E197" s="80"/>
      <c r="F197" s="80"/>
      <c r="G197" s="80"/>
      <c r="H197" s="80"/>
      <c r="I197" s="80"/>
      <c r="J197" s="80"/>
      <c r="K197" s="80"/>
      <c r="L197" s="74"/>
    </row>
    <row r="198" spans="1:12" hidden="1" collapsed="1" x14ac:dyDescent="0.2">
      <c r="A198" s="13" t="s">
        <v>361</v>
      </c>
      <c r="B198" s="20" t="s">
        <v>362</v>
      </c>
      <c r="C198" s="80">
        <v>0</v>
      </c>
      <c r="D198" s="80">
        <v>0</v>
      </c>
      <c r="E198" s="80">
        <v>0</v>
      </c>
      <c r="F198" s="80">
        <f>+C198+D198+E198</f>
        <v>0</v>
      </c>
      <c r="G198" s="80">
        <v>0</v>
      </c>
      <c r="H198" s="80">
        <v>0</v>
      </c>
      <c r="I198" s="80">
        <v>0</v>
      </c>
      <c r="J198" s="103">
        <f>+G198+H198</f>
        <v>0</v>
      </c>
      <c r="K198" s="80">
        <f>+F198-J198-I198</f>
        <v>0</v>
      </c>
      <c r="L198" s="74" t="e">
        <f>+(J198/F198)*100</f>
        <v>#DIV/0!</v>
      </c>
    </row>
    <row r="199" spans="1:12" hidden="1" outlineLevel="1" x14ac:dyDescent="0.2">
      <c r="A199" s="9"/>
      <c r="B199" s="16"/>
      <c r="C199" s="80"/>
      <c r="D199" s="80"/>
      <c r="E199" s="80"/>
      <c r="F199" s="80"/>
      <c r="G199" s="80"/>
      <c r="H199" s="80"/>
      <c r="I199" s="80"/>
      <c r="J199" s="80"/>
      <c r="K199" s="80"/>
    </row>
    <row r="200" spans="1:12" hidden="1" outlineLevel="1" x14ac:dyDescent="0.2">
      <c r="A200" s="8" t="s">
        <v>203</v>
      </c>
      <c r="B200" s="18" t="s">
        <v>204</v>
      </c>
      <c r="C200" s="81">
        <f t="shared" ref="C200:K200" si="59">+C202</f>
        <v>18000000</v>
      </c>
      <c r="D200" s="81">
        <f t="shared" si="59"/>
        <v>0</v>
      </c>
      <c r="E200" s="81">
        <f t="shared" si="59"/>
        <v>0</v>
      </c>
      <c r="F200" s="81">
        <f t="shared" si="59"/>
        <v>18000000</v>
      </c>
      <c r="G200" s="81">
        <f t="shared" si="59"/>
        <v>13484864.420000002</v>
      </c>
      <c r="H200" s="81">
        <f t="shared" si="59"/>
        <v>4515135.58</v>
      </c>
      <c r="I200" s="81">
        <f t="shared" si="59"/>
        <v>0</v>
      </c>
      <c r="J200" s="81">
        <f t="shared" si="59"/>
        <v>18000000</v>
      </c>
      <c r="K200" s="81">
        <f t="shared" si="59"/>
        <v>0</v>
      </c>
      <c r="L200" s="73">
        <f>+(J200/F200)*100</f>
        <v>100</v>
      </c>
    </row>
    <row r="201" spans="1:12" hidden="1" outlineLevel="1" x14ac:dyDescent="0.2">
      <c r="A201" s="9"/>
      <c r="B201" s="16"/>
      <c r="C201" s="78"/>
      <c r="D201" s="78"/>
      <c r="E201" s="78"/>
      <c r="F201" s="78"/>
      <c r="G201" s="78"/>
      <c r="H201" s="78"/>
      <c r="I201" s="78"/>
      <c r="J201" s="78"/>
      <c r="K201" s="78"/>
    </row>
    <row r="202" spans="1:12" collapsed="1" x14ac:dyDescent="0.2">
      <c r="A202" s="13" t="s">
        <v>205</v>
      </c>
      <c r="B202" s="20" t="s">
        <v>206</v>
      </c>
      <c r="C202" s="80">
        <v>18000000</v>
      </c>
      <c r="D202" s="80">
        <v>0</v>
      </c>
      <c r="E202" s="80">
        <v>0</v>
      </c>
      <c r="F202" s="80">
        <f>+C202+D202+E202</f>
        <v>18000000</v>
      </c>
      <c r="G202" s="80">
        <v>13484864.420000002</v>
      </c>
      <c r="H202" s="80">
        <v>4515135.58</v>
      </c>
      <c r="I202" s="80">
        <v>0</v>
      </c>
      <c r="J202" s="103">
        <f>+G202+H202</f>
        <v>18000000</v>
      </c>
      <c r="K202" s="80">
        <f>+F202-J202-I202</f>
        <v>0</v>
      </c>
      <c r="L202" s="74">
        <f>+(J202/F202)*100</f>
        <v>100</v>
      </c>
    </row>
    <row r="203" spans="1:12" hidden="1" outlineLevel="1" x14ac:dyDescent="0.2">
      <c r="A203" s="13"/>
      <c r="B203" s="20"/>
      <c r="C203" s="80"/>
      <c r="D203" s="80"/>
      <c r="E203" s="80"/>
      <c r="F203" s="80"/>
      <c r="G203" s="80"/>
      <c r="H203" s="80"/>
      <c r="I203" s="80"/>
      <c r="J203" s="80"/>
      <c r="K203" s="80"/>
      <c r="L203" s="74"/>
    </row>
    <row r="204" spans="1:12" hidden="1" outlineLevel="1" x14ac:dyDescent="0.2">
      <c r="A204" s="8" t="s">
        <v>233</v>
      </c>
      <c r="B204" s="18" t="s">
        <v>235</v>
      </c>
      <c r="C204" s="81">
        <f t="shared" ref="C204:K204" si="60">+C206</f>
        <v>0</v>
      </c>
      <c r="D204" s="81">
        <f t="shared" si="60"/>
        <v>0</v>
      </c>
      <c r="E204" s="81">
        <f t="shared" si="60"/>
        <v>0</v>
      </c>
      <c r="F204" s="81">
        <f t="shared" si="60"/>
        <v>0</v>
      </c>
      <c r="G204" s="81">
        <f t="shared" si="60"/>
        <v>0</v>
      </c>
      <c r="H204" s="81">
        <f t="shared" si="60"/>
        <v>0</v>
      </c>
      <c r="I204" s="81">
        <f t="shared" si="60"/>
        <v>0</v>
      </c>
      <c r="J204" s="81">
        <f t="shared" si="60"/>
        <v>0</v>
      </c>
      <c r="K204" s="81">
        <f t="shared" si="60"/>
        <v>0</v>
      </c>
      <c r="L204" s="73">
        <v>0</v>
      </c>
    </row>
    <row r="205" spans="1:12" hidden="1" outlineLevel="1" x14ac:dyDescent="0.2">
      <c r="A205" s="13"/>
      <c r="B205" s="20"/>
      <c r="C205" s="80"/>
      <c r="D205" s="80"/>
      <c r="E205" s="80"/>
      <c r="F205" s="80"/>
      <c r="G205" s="80"/>
      <c r="H205" s="80"/>
      <c r="I205" s="80"/>
      <c r="J205" s="80"/>
      <c r="K205" s="80"/>
      <c r="L205" s="74"/>
    </row>
    <row r="206" spans="1:12" hidden="1" collapsed="1" x14ac:dyDescent="0.2">
      <c r="A206" s="13" t="s">
        <v>234</v>
      </c>
      <c r="B206" s="20" t="s">
        <v>236</v>
      </c>
      <c r="C206" s="80">
        <v>0</v>
      </c>
      <c r="D206" s="80">
        <v>0</v>
      </c>
      <c r="E206" s="80">
        <v>0</v>
      </c>
      <c r="F206" s="80">
        <f>+C206+D206+E206</f>
        <v>0</v>
      </c>
      <c r="G206" s="80">
        <v>0</v>
      </c>
      <c r="H206" s="80">
        <v>0</v>
      </c>
      <c r="I206" s="80">
        <v>0</v>
      </c>
      <c r="J206" s="103">
        <f>+G206+H206</f>
        <v>0</v>
      </c>
      <c r="K206" s="80">
        <f>+F206-J206-I206</f>
        <v>0</v>
      </c>
      <c r="L206" s="74" t="e">
        <f>+(J206/F206)*100</f>
        <v>#DIV/0!</v>
      </c>
    </row>
    <row r="207" spans="1:12" hidden="1" outlineLevel="1" x14ac:dyDescent="0.2">
      <c r="A207" s="9"/>
      <c r="B207" s="16"/>
      <c r="C207" s="78"/>
      <c r="D207" s="78"/>
      <c r="E207" s="78"/>
      <c r="F207" s="78"/>
      <c r="G207" s="78"/>
      <c r="H207" s="78"/>
      <c r="I207" s="78"/>
      <c r="J207" s="78"/>
      <c r="K207" s="78"/>
    </row>
    <row r="208" spans="1:12" hidden="1" outlineLevel="1" x14ac:dyDescent="0.2">
      <c r="A208" s="8" t="s">
        <v>207</v>
      </c>
      <c r="B208" s="18" t="s">
        <v>208</v>
      </c>
      <c r="C208" s="81">
        <f t="shared" ref="C208:K208" si="61">+C210+C211+C212</f>
        <v>0</v>
      </c>
      <c r="D208" s="81">
        <f t="shared" si="61"/>
        <v>0</v>
      </c>
      <c r="E208" s="81">
        <f t="shared" si="61"/>
        <v>0</v>
      </c>
      <c r="F208" s="81">
        <f t="shared" si="61"/>
        <v>0</v>
      </c>
      <c r="G208" s="81">
        <f t="shared" si="61"/>
        <v>0</v>
      </c>
      <c r="H208" s="81">
        <f t="shared" si="61"/>
        <v>0</v>
      </c>
      <c r="I208" s="81">
        <f t="shared" si="61"/>
        <v>0</v>
      </c>
      <c r="J208" s="81">
        <f t="shared" si="61"/>
        <v>0</v>
      </c>
      <c r="K208" s="81">
        <f t="shared" si="61"/>
        <v>0</v>
      </c>
      <c r="L208" s="73" t="e">
        <f>+(J208/F208)*100</f>
        <v>#DIV/0!</v>
      </c>
    </row>
    <row r="209" spans="1:12" hidden="1" outlineLevel="1" x14ac:dyDescent="0.2">
      <c r="A209" s="9"/>
      <c r="B209" s="16"/>
      <c r="C209" s="78"/>
      <c r="D209" s="78"/>
      <c r="E209" s="78"/>
      <c r="F209" s="78"/>
      <c r="G209" s="78"/>
      <c r="H209" s="78"/>
      <c r="I209" s="78"/>
      <c r="J209" s="78"/>
      <c r="K209" s="78"/>
    </row>
    <row r="210" spans="1:12" hidden="1" collapsed="1" x14ac:dyDescent="0.2">
      <c r="A210" s="9" t="s">
        <v>209</v>
      </c>
      <c r="B210" s="16" t="s">
        <v>210</v>
      </c>
      <c r="C210" s="80">
        <v>0</v>
      </c>
      <c r="D210" s="80">
        <v>0</v>
      </c>
      <c r="E210" s="80">
        <v>0</v>
      </c>
      <c r="F210" s="80">
        <f>+C210+D210+E210</f>
        <v>0</v>
      </c>
      <c r="G210" s="80">
        <v>0</v>
      </c>
      <c r="H210" s="80">
        <v>0</v>
      </c>
      <c r="I210" s="80">
        <v>0</v>
      </c>
      <c r="J210" s="80">
        <f>+G210+H210</f>
        <v>0</v>
      </c>
      <c r="K210" s="80">
        <f>+F210-J210-I210</f>
        <v>0</v>
      </c>
      <c r="L210" s="74" t="e">
        <f>+(J210/F210)*100</f>
        <v>#DIV/0!</v>
      </c>
    </row>
    <row r="211" spans="1:12" hidden="1" x14ac:dyDescent="0.2">
      <c r="A211" s="9" t="s">
        <v>219</v>
      </c>
      <c r="B211" s="16" t="s">
        <v>220</v>
      </c>
      <c r="C211" s="80">
        <v>0</v>
      </c>
      <c r="D211" s="80">
        <v>0</v>
      </c>
      <c r="E211" s="80">
        <v>0</v>
      </c>
      <c r="F211" s="80">
        <f>+C211+D211+E211</f>
        <v>0</v>
      </c>
      <c r="G211" s="80">
        <v>0</v>
      </c>
      <c r="H211" s="80">
        <v>0</v>
      </c>
      <c r="I211" s="80">
        <v>0</v>
      </c>
      <c r="J211" s="80">
        <f>+G211+H211</f>
        <v>0</v>
      </c>
      <c r="K211" s="80">
        <f>+F211-J211-I211</f>
        <v>0</v>
      </c>
      <c r="L211" s="74" t="e">
        <f>+(J211/F211)*100</f>
        <v>#DIV/0!</v>
      </c>
    </row>
    <row r="212" spans="1:12" x14ac:dyDescent="0.2">
      <c r="A212" s="9"/>
      <c r="B212" s="16"/>
      <c r="C212" s="80"/>
      <c r="D212" s="80"/>
      <c r="E212" s="80"/>
      <c r="F212" s="80"/>
      <c r="G212" s="80"/>
      <c r="H212" s="80"/>
      <c r="I212" s="80"/>
      <c r="J212" s="80"/>
      <c r="K212" s="80"/>
      <c r="L212" s="70"/>
    </row>
    <row r="213" spans="1:12" ht="10.8" thickBot="1" x14ac:dyDescent="0.25">
      <c r="A213" s="9"/>
      <c r="B213" s="16"/>
      <c r="C213" s="80"/>
      <c r="D213" s="80"/>
      <c r="E213" s="80"/>
      <c r="F213" s="80"/>
      <c r="G213" s="80"/>
      <c r="H213" s="80"/>
      <c r="I213" s="80"/>
      <c r="J213" s="80"/>
      <c r="K213" s="80"/>
      <c r="L213" s="70"/>
    </row>
    <row r="214" spans="1:12" ht="10.8" thickBot="1" x14ac:dyDescent="0.25">
      <c r="A214" s="25">
        <v>9</v>
      </c>
      <c r="B214" s="17" t="s">
        <v>211</v>
      </c>
      <c r="C214" s="79">
        <f t="shared" ref="C214:K214" si="62">+C216</f>
        <v>35755454</v>
      </c>
      <c r="D214" s="79">
        <f t="shared" si="62"/>
        <v>0</v>
      </c>
      <c r="E214" s="79">
        <f t="shared" si="62"/>
        <v>0</v>
      </c>
      <c r="F214" s="79">
        <f t="shared" si="62"/>
        <v>35755454</v>
      </c>
      <c r="G214" s="79">
        <f t="shared" si="62"/>
        <v>0</v>
      </c>
      <c r="H214" s="79">
        <f t="shared" si="62"/>
        <v>0</v>
      </c>
      <c r="I214" s="79">
        <f t="shared" si="62"/>
        <v>0</v>
      </c>
      <c r="J214" s="79">
        <f t="shared" si="62"/>
        <v>0</v>
      </c>
      <c r="K214" s="79">
        <f t="shared" si="62"/>
        <v>35755454</v>
      </c>
      <c r="L214" s="69">
        <v>0</v>
      </c>
    </row>
    <row r="215" spans="1:12" x14ac:dyDescent="0.2">
      <c r="A215" s="9"/>
      <c r="B215" s="16"/>
      <c r="C215" s="78"/>
      <c r="D215" s="78"/>
      <c r="E215" s="78"/>
      <c r="F215" s="78"/>
      <c r="G215" s="78"/>
      <c r="H215" s="78"/>
      <c r="I215" s="78"/>
      <c r="J215" s="78"/>
      <c r="K215" s="78"/>
    </row>
    <row r="216" spans="1:12" hidden="1" outlineLevel="1" x14ac:dyDescent="0.2">
      <c r="A216" s="8" t="s">
        <v>212</v>
      </c>
      <c r="B216" s="18" t="s">
        <v>213</v>
      </c>
      <c r="C216" s="81">
        <f t="shared" ref="C216:K216" si="63">+C218+C219</f>
        <v>35755454</v>
      </c>
      <c r="D216" s="81">
        <f t="shared" si="63"/>
        <v>0</v>
      </c>
      <c r="E216" s="81">
        <f t="shared" si="63"/>
        <v>0</v>
      </c>
      <c r="F216" s="81">
        <f t="shared" si="63"/>
        <v>35755454</v>
      </c>
      <c r="G216" s="81">
        <f t="shared" si="63"/>
        <v>0</v>
      </c>
      <c r="H216" s="81">
        <f t="shared" si="63"/>
        <v>0</v>
      </c>
      <c r="I216" s="81">
        <f t="shared" si="63"/>
        <v>0</v>
      </c>
      <c r="J216" s="81">
        <f t="shared" si="63"/>
        <v>0</v>
      </c>
      <c r="K216" s="81">
        <f t="shared" si="63"/>
        <v>35755454</v>
      </c>
      <c r="L216" s="73">
        <v>0</v>
      </c>
    </row>
    <row r="217" spans="1:12" hidden="1" outlineLevel="1" x14ac:dyDescent="0.2">
      <c r="A217" s="9"/>
      <c r="B217" s="16"/>
      <c r="C217" s="78"/>
      <c r="D217" s="78"/>
      <c r="E217" s="78"/>
      <c r="F217" s="78"/>
      <c r="G217" s="78"/>
      <c r="H217" s="78"/>
      <c r="I217" s="78"/>
      <c r="J217" s="78"/>
      <c r="K217" s="78"/>
    </row>
    <row r="218" spans="1:12" hidden="1" outlineLevel="1" x14ac:dyDescent="0.2">
      <c r="A218" s="9" t="s">
        <v>214</v>
      </c>
      <c r="B218" s="20" t="s">
        <v>215</v>
      </c>
      <c r="C218" s="80">
        <v>0</v>
      </c>
      <c r="D218" s="80">
        <v>0</v>
      </c>
      <c r="E218" s="80">
        <v>0</v>
      </c>
      <c r="F218" s="80">
        <f>+C218+D218+E218</f>
        <v>0</v>
      </c>
      <c r="G218" s="80">
        <v>0</v>
      </c>
      <c r="H218" s="80">
        <v>0</v>
      </c>
      <c r="I218" s="80">
        <v>0</v>
      </c>
      <c r="J218" s="80">
        <f>+G218+H218</f>
        <v>0</v>
      </c>
      <c r="K218" s="80">
        <f>+F218-J218-I218</f>
        <v>0</v>
      </c>
      <c r="L218" s="74" t="e">
        <f>+(J218/F218)*100</f>
        <v>#DIV/0!</v>
      </c>
    </row>
    <row r="219" spans="1:12" collapsed="1" x14ac:dyDescent="0.2">
      <c r="A219" s="9" t="s">
        <v>216</v>
      </c>
      <c r="B219" s="16" t="s">
        <v>217</v>
      </c>
      <c r="C219" s="80">
        <v>35755454</v>
      </c>
      <c r="D219" s="80">
        <v>0</v>
      </c>
      <c r="E219" s="80">
        <v>0</v>
      </c>
      <c r="F219" s="80">
        <f>+C219+D219+E219</f>
        <v>35755454</v>
      </c>
      <c r="G219" s="80">
        <v>0</v>
      </c>
      <c r="H219" s="80">
        <v>0</v>
      </c>
      <c r="I219" s="80">
        <v>0</v>
      </c>
      <c r="J219" s="80">
        <f>+G219+H219</f>
        <v>0</v>
      </c>
      <c r="K219" s="80">
        <f>+F219-J219-I219</f>
        <v>35755454</v>
      </c>
      <c r="L219" s="74">
        <f>+(J219/F219)*100</f>
        <v>0</v>
      </c>
    </row>
    <row r="220" spans="1:12" ht="10.8" thickBot="1" x14ac:dyDescent="0.25">
      <c r="A220" s="26"/>
      <c r="B220" s="21"/>
      <c r="C220" s="84"/>
      <c r="D220" s="84"/>
      <c r="E220" s="84"/>
      <c r="F220" s="84"/>
      <c r="G220" s="84"/>
      <c r="H220" s="84"/>
      <c r="I220" s="84"/>
      <c r="J220" s="84"/>
      <c r="K220" s="84"/>
      <c r="L220" s="71"/>
    </row>
    <row r="221" spans="1:12" ht="10.8" thickBot="1" x14ac:dyDescent="0.25">
      <c r="A221" s="14"/>
      <c r="B221" s="15"/>
      <c r="C221" s="72"/>
      <c r="D221" s="72"/>
      <c r="E221" s="72"/>
      <c r="F221" s="72"/>
      <c r="G221" s="72"/>
      <c r="H221" s="72"/>
      <c r="I221" s="72"/>
      <c r="J221" s="72"/>
      <c r="K221" s="72"/>
      <c r="L221" s="75"/>
    </row>
    <row r="222" spans="1:12" ht="10.8" thickTop="1" x14ac:dyDescent="0.2"/>
  </sheetData>
  <mergeCells count="13">
    <mergeCell ref="M7:M8"/>
    <mergeCell ref="A7:A8"/>
    <mergeCell ref="B7:B8"/>
    <mergeCell ref="C7:C8"/>
    <mergeCell ref="D7:D8"/>
    <mergeCell ref="E7:E8"/>
    <mergeCell ref="F7:F8"/>
    <mergeCell ref="L7:L8"/>
    <mergeCell ref="A1:L1"/>
    <mergeCell ref="A2:L2"/>
    <mergeCell ref="A3:L3"/>
    <mergeCell ref="A4:L4"/>
    <mergeCell ref="A5:L5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8" orientation="landscape" useFirstPageNumber="1" r:id="rId1"/>
  <headerFooter>
    <oddFooter>&amp;C&amp;P</oddFooter>
  </headerFooter>
  <rowBreaks count="1" manualBreakCount="1">
    <brk id="126" max="16383" man="1"/>
  </rowBreaks>
  <ignoredErrors>
    <ignoredError sqref="J10:L15 J33:L35 J25:L27 L23 J41:L43 J47:L49 L85 J116:L118 J177:L185 J187:L187 J199:L201 J164:L166 J88:L90 L86 J99:L101 L98 K135:L137 L131:L132 K139:L141 L138 J148:L150 L142:L147 J153:L155 L151:L152 L156:L163 J203:L205 L202 J51:L53 J194:L194 J189:L191 L188 J168:L170 L167 L134 J19:L21 L18 J58 L56 L57 J68:L70 L63 L64 L65 L66 L67 J72:L72 L71 J75:L75 L74 J78:L80 L76 L77 L82 L83:L84 L87 L93 L92 J105:L107 L104 L112:L113 J126:L130 L124 L125 J120:L122 L119 L111 J109:L110 L108 J103:L103 L102 J95:L97 L94 L91 J207:L221 L206 J17:L17 K16:L16 J60:J62 L59 K73:L73 K115:L115 K123:L123 L58 J55:L55 J54 L54 L60:L62 J140" formula="1"/>
    <ignoredError sqref="I167" formula="1" formulaRange="1"/>
    <ignoredError sqref="A12:A22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9"/>
  <sheetViews>
    <sheetView showGridLines="0" tabSelected="1" zoomScaleNormal="100" workbookViewId="0">
      <pane ySplit="9" topLeftCell="A10" activePane="bottomLeft" state="frozen"/>
      <selection activeCell="G23" sqref="G23"/>
      <selection pane="bottomLeft" activeCell="G23" sqref="G23"/>
    </sheetView>
  </sheetViews>
  <sheetFormatPr baseColWidth="10" defaultColWidth="11.44140625" defaultRowHeight="10.199999999999999" outlineLevelRow="1" x14ac:dyDescent="0.2"/>
  <cols>
    <col min="1" max="1" width="7.5546875" style="23" bestFit="1" customWidth="1"/>
    <col min="2" max="2" width="44.44140625" style="23" bestFit="1" customWidth="1"/>
    <col min="3" max="3" width="10.6640625" style="62" bestFit="1" customWidth="1"/>
    <col min="4" max="4" width="12.6640625" style="62" bestFit="1" customWidth="1"/>
    <col min="5" max="5" width="13.5546875" style="62" bestFit="1" customWidth="1"/>
    <col min="6" max="6" width="10.6640625" style="62" bestFit="1" customWidth="1"/>
    <col min="7" max="7" width="11.6640625" style="62" customWidth="1"/>
    <col min="8" max="9" width="11.6640625" style="62" bestFit="1" customWidth="1"/>
    <col min="10" max="10" width="12.33203125" style="62" bestFit="1" customWidth="1"/>
    <col min="11" max="11" width="12.6640625" style="62" bestFit="1" customWidth="1"/>
    <col min="12" max="12" width="6.5546875" style="62" customWidth="1"/>
    <col min="13" max="13" width="11.44140625" style="23" hidden="1" customWidth="1"/>
    <col min="14" max="14" width="11.44140625" style="23" customWidth="1"/>
    <col min="15" max="16384" width="11.44140625" style="23"/>
  </cols>
  <sheetData>
    <row r="1" spans="1:15" x14ac:dyDescent="0.2">
      <c r="A1" s="287" t="s">
        <v>353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4"/>
      <c r="N1" s="3"/>
      <c r="O1" s="1"/>
    </row>
    <row r="2" spans="1:15" x14ac:dyDescent="0.2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4"/>
      <c r="N2" s="3"/>
      <c r="O2" s="1"/>
    </row>
    <row r="3" spans="1:15" x14ac:dyDescent="0.2">
      <c r="A3" s="287" t="s">
        <v>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4"/>
      <c r="N3" s="3"/>
      <c r="O3" s="1"/>
    </row>
    <row r="4" spans="1:15" x14ac:dyDescent="0.2">
      <c r="A4" s="287" t="str">
        <f>+'PROGRAMA 01'!A4:L4</f>
        <v>ESTADO DE EGRESOS PRESUPUESTARIOS AL 31 DICIEMBRE 2021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4"/>
      <c r="N4" s="3"/>
      <c r="O4" s="1"/>
    </row>
    <row r="5" spans="1:15" x14ac:dyDescent="0.2">
      <c r="A5" s="286" t="s">
        <v>333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4"/>
      <c r="N5" s="3"/>
      <c r="O5" s="1"/>
    </row>
    <row r="6" spans="1:15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4"/>
      <c r="N6" s="3"/>
      <c r="O6" s="1"/>
    </row>
    <row r="7" spans="1:15" s="24" customFormat="1" x14ac:dyDescent="0.2">
      <c r="A7" s="29"/>
      <c r="B7" s="29" t="s">
        <v>3</v>
      </c>
      <c r="C7" s="115"/>
      <c r="D7" s="115"/>
      <c r="E7" s="115"/>
      <c r="F7" s="115"/>
      <c r="G7" s="114"/>
      <c r="H7" s="114"/>
      <c r="I7" s="114"/>
      <c r="J7" s="114"/>
      <c r="K7" s="115"/>
      <c r="L7" s="116"/>
    </row>
    <row r="8" spans="1:15" ht="20.399999999999999" x14ac:dyDescent="0.2">
      <c r="A8" s="310" t="s">
        <v>4</v>
      </c>
      <c r="B8" s="302" t="s">
        <v>5</v>
      </c>
      <c r="C8" s="312" t="s">
        <v>6</v>
      </c>
      <c r="D8" s="312" t="s">
        <v>331</v>
      </c>
      <c r="E8" s="312" t="s">
        <v>7</v>
      </c>
      <c r="F8" s="312" t="s">
        <v>8</v>
      </c>
      <c r="G8" s="63" t="s">
        <v>9</v>
      </c>
      <c r="H8" s="92" t="s">
        <v>10</v>
      </c>
      <c r="I8" s="94" t="s">
        <v>11</v>
      </c>
      <c r="J8" s="64" t="s">
        <v>12</v>
      </c>
      <c r="K8" s="63" t="s">
        <v>332</v>
      </c>
      <c r="L8" s="314" t="s">
        <v>13</v>
      </c>
      <c r="M8" s="308"/>
    </row>
    <row r="9" spans="1:15" x14ac:dyDescent="0.2">
      <c r="A9" s="311"/>
      <c r="B9" s="304"/>
      <c r="C9" s="313"/>
      <c r="D9" s="313"/>
      <c r="E9" s="313"/>
      <c r="F9" s="313"/>
      <c r="G9" s="65" t="str">
        <f>+'PROGRAMA 01'!G8</f>
        <v>AL 30/09/2021</v>
      </c>
      <c r="H9" s="65" t="str">
        <f>+'PROGRAMA 01'!H8</f>
        <v>AL 31/12/2021</v>
      </c>
      <c r="I9" s="65" t="str">
        <f>+H9</f>
        <v>AL 31/12/2021</v>
      </c>
      <c r="J9" s="93" t="str">
        <f>+H9</f>
        <v>AL 31/12/2021</v>
      </c>
      <c r="K9" s="65" t="str">
        <f>+H9</f>
        <v>AL 31/12/2021</v>
      </c>
      <c r="L9" s="315"/>
      <c r="M9" s="309"/>
    </row>
    <row r="10" spans="1:15" s="24" customFormat="1" ht="9.75" customHeight="1" x14ac:dyDescent="0.2">
      <c r="A10" s="5"/>
      <c r="B10" s="5"/>
      <c r="C10" s="66"/>
      <c r="D10" s="66"/>
      <c r="E10" s="66"/>
      <c r="F10" s="66"/>
      <c r="G10" s="66"/>
      <c r="H10" s="66"/>
      <c r="I10" s="67"/>
      <c r="J10" s="67"/>
      <c r="K10" s="66"/>
      <c r="L10" s="66"/>
      <c r="M10" s="5"/>
    </row>
    <row r="11" spans="1:15" s="24" customFormat="1" x14ac:dyDescent="0.2">
      <c r="A11" s="6"/>
      <c r="B11" s="6"/>
      <c r="C11" s="77">
        <f>+C13+C53+C128+C166+C189+C211</f>
        <v>504397649</v>
      </c>
      <c r="D11" s="77">
        <f t="shared" ref="D11:K11" si="0">+D13+D53+D128+D166+D189+D211</f>
        <v>0</v>
      </c>
      <c r="E11" s="77">
        <f t="shared" si="0"/>
        <v>0</v>
      </c>
      <c r="F11" s="77">
        <f t="shared" si="0"/>
        <v>504397649</v>
      </c>
      <c r="G11" s="77">
        <f t="shared" si="0"/>
        <v>271457004.79999995</v>
      </c>
      <c r="H11" s="77">
        <f t="shared" si="0"/>
        <v>139060805.10000002</v>
      </c>
      <c r="I11" s="77">
        <f t="shared" si="0"/>
        <v>0</v>
      </c>
      <c r="J11" s="77">
        <f t="shared" si="0"/>
        <v>410517809.89999998</v>
      </c>
      <c r="K11" s="77">
        <f t="shared" si="0"/>
        <v>93879839.100000009</v>
      </c>
      <c r="L11" s="68">
        <f>+(J11/F11)*100</f>
        <v>81.387732618079667</v>
      </c>
      <c r="M11" s="5"/>
    </row>
    <row r="12" spans="1:15" ht="8.25" customHeight="1" thickBot="1" x14ac:dyDescent="0.25">
      <c r="A12" s="9"/>
      <c r="B12" s="7"/>
      <c r="C12" s="78"/>
      <c r="D12" s="78"/>
      <c r="E12" s="78"/>
      <c r="F12" s="78"/>
      <c r="G12" s="78"/>
      <c r="H12" s="78"/>
      <c r="I12" s="78"/>
      <c r="J12" s="78"/>
      <c r="K12" s="78"/>
    </row>
    <row r="13" spans="1:15" ht="10.8" thickBot="1" x14ac:dyDescent="0.25">
      <c r="A13" s="25" t="s">
        <v>14</v>
      </c>
      <c r="B13" s="17" t="s">
        <v>15</v>
      </c>
      <c r="C13" s="79">
        <f>+C15+C21+C27+C35+C43+C49</f>
        <v>186542700</v>
      </c>
      <c r="D13" s="79">
        <f t="shared" ref="D13:K13" si="1">+D15+D21+D27+D35+D43+D49</f>
        <v>228268200</v>
      </c>
      <c r="E13" s="79">
        <f t="shared" si="1"/>
        <v>0</v>
      </c>
      <c r="F13" s="79">
        <f t="shared" si="1"/>
        <v>414810900</v>
      </c>
      <c r="G13" s="79">
        <f t="shared" si="1"/>
        <v>256186502.14999998</v>
      </c>
      <c r="H13" s="79">
        <f t="shared" si="1"/>
        <v>103599474.15000001</v>
      </c>
      <c r="I13" s="79">
        <f t="shared" si="1"/>
        <v>0</v>
      </c>
      <c r="J13" s="79">
        <f t="shared" si="1"/>
        <v>359785976.29999995</v>
      </c>
      <c r="K13" s="79">
        <f t="shared" si="1"/>
        <v>55024923.70000001</v>
      </c>
      <c r="L13" s="69">
        <f>+(J13/F13)*100</f>
        <v>86.734937847583069</v>
      </c>
    </row>
    <row r="14" spans="1:15" ht="8.25" customHeight="1" collapsed="1" x14ac:dyDescent="0.2">
      <c r="A14" s="9"/>
      <c r="B14" s="16"/>
      <c r="C14" s="80"/>
      <c r="D14" s="80"/>
      <c r="E14" s="80"/>
      <c r="F14" s="80"/>
      <c r="G14" s="80"/>
      <c r="H14" s="80"/>
      <c r="I14" s="80"/>
      <c r="J14" s="80"/>
      <c r="K14" s="80"/>
      <c r="L14" s="70"/>
    </row>
    <row r="15" spans="1:15" hidden="1" outlineLevel="1" x14ac:dyDescent="0.2">
      <c r="A15" s="8" t="s">
        <v>16</v>
      </c>
      <c r="B15" s="18" t="s">
        <v>17</v>
      </c>
      <c r="C15" s="81">
        <f>+C17+C18+C19</f>
        <v>72671400</v>
      </c>
      <c r="D15" s="81">
        <f t="shared" ref="D15:K15" si="2">+D17+D18+D19</f>
        <v>105741600</v>
      </c>
      <c r="E15" s="81">
        <f t="shared" si="2"/>
        <v>0</v>
      </c>
      <c r="F15" s="81">
        <f t="shared" si="2"/>
        <v>178413000</v>
      </c>
      <c r="G15" s="81">
        <f t="shared" si="2"/>
        <v>104863779.75</v>
      </c>
      <c r="H15" s="81">
        <f t="shared" si="2"/>
        <v>40091901.049999997</v>
      </c>
      <c r="I15" s="81">
        <f t="shared" si="2"/>
        <v>0</v>
      </c>
      <c r="J15" s="81">
        <f t="shared" si="2"/>
        <v>144955680.80000001</v>
      </c>
      <c r="K15" s="81">
        <f t="shared" si="2"/>
        <v>33457319.200000003</v>
      </c>
      <c r="L15" s="73">
        <f>+(J15/F15)*100</f>
        <v>81.247263820461527</v>
      </c>
    </row>
    <row r="16" spans="1:15" ht="4.5" hidden="1" customHeight="1" outlineLevel="1" x14ac:dyDescent="0.2">
      <c r="A16" s="9"/>
      <c r="B16" s="16"/>
      <c r="C16" s="80"/>
      <c r="D16" s="80"/>
      <c r="E16" s="80"/>
      <c r="F16" s="80"/>
      <c r="G16" s="80"/>
      <c r="H16" s="80"/>
      <c r="I16" s="80"/>
      <c r="J16" s="80"/>
      <c r="K16" s="80"/>
      <c r="L16" s="70"/>
    </row>
    <row r="17" spans="1:12" collapsed="1" x14ac:dyDescent="0.2">
      <c r="A17" s="10" t="s">
        <v>18</v>
      </c>
      <c r="B17" s="19" t="s">
        <v>291</v>
      </c>
      <c r="C17" s="80">
        <v>72671400</v>
      </c>
      <c r="D17" s="80">
        <v>0</v>
      </c>
      <c r="E17" s="80">
        <v>0</v>
      </c>
      <c r="F17" s="80">
        <f>+C17+D17+E17</f>
        <v>72671400</v>
      </c>
      <c r="G17" s="80">
        <v>34381244</v>
      </c>
      <c r="H17" s="80">
        <v>17400801.050000001</v>
      </c>
      <c r="I17" s="80">
        <v>0</v>
      </c>
      <c r="J17" s="80">
        <f>+G17+H17</f>
        <v>51782045.049999997</v>
      </c>
      <c r="K17" s="80">
        <f>+F17-J17-I17</f>
        <v>20889354.950000003</v>
      </c>
      <c r="L17" s="74">
        <f>+(J17/F17)*100</f>
        <v>71.255053638707935</v>
      </c>
    </row>
    <row r="18" spans="1:12" x14ac:dyDescent="0.2">
      <c r="A18" s="11" t="s">
        <v>19</v>
      </c>
      <c r="B18" s="16" t="s">
        <v>292</v>
      </c>
      <c r="C18" s="80">
        <v>0</v>
      </c>
      <c r="D18" s="80">
        <v>105741600</v>
      </c>
      <c r="E18" s="80">
        <v>0</v>
      </c>
      <c r="F18" s="80">
        <f>+C18+D18+E18</f>
        <v>105741600</v>
      </c>
      <c r="G18" s="80">
        <v>70482535.75</v>
      </c>
      <c r="H18" s="80">
        <v>22691100</v>
      </c>
      <c r="I18" s="80">
        <v>0</v>
      </c>
      <c r="J18" s="80">
        <f>+G18+H18</f>
        <v>93173635.75</v>
      </c>
      <c r="K18" s="80">
        <f>+F18-J18-I18</f>
        <v>12567964.25</v>
      </c>
      <c r="L18" s="74">
        <f>+(J18/F18)*100</f>
        <v>88.114456136468519</v>
      </c>
    </row>
    <row r="19" spans="1:12" ht="12" hidden="1" customHeight="1" x14ac:dyDescent="0.2">
      <c r="A19" s="11" t="s">
        <v>231</v>
      </c>
      <c r="B19" s="16" t="s">
        <v>232</v>
      </c>
      <c r="C19" s="80">
        <v>0</v>
      </c>
      <c r="D19" s="80">
        <v>0</v>
      </c>
      <c r="E19" s="80">
        <v>0</v>
      </c>
      <c r="F19" s="80">
        <f>+C19+D19+E19</f>
        <v>0</v>
      </c>
      <c r="G19" s="80">
        <v>0</v>
      </c>
      <c r="H19" s="80">
        <v>0</v>
      </c>
      <c r="I19" s="80">
        <v>0</v>
      </c>
      <c r="J19" s="80">
        <f>+G19+H19</f>
        <v>0</v>
      </c>
      <c r="K19" s="80">
        <f>+F19-J19-I19</f>
        <v>0</v>
      </c>
      <c r="L19" s="74" t="e">
        <f>+(J19/F19)*100</f>
        <v>#DIV/0!</v>
      </c>
    </row>
    <row r="20" spans="1:12" hidden="1" outlineLevel="1" x14ac:dyDescent="0.2">
      <c r="A20" s="9"/>
      <c r="B20" s="16"/>
      <c r="C20" s="78"/>
      <c r="D20" s="78"/>
      <c r="E20" s="78"/>
      <c r="F20" s="78"/>
      <c r="G20" s="78"/>
      <c r="H20" s="78"/>
      <c r="I20" s="78"/>
      <c r="J20" s="78"/>
      <c r="K20" s="78"/>
    </row>
    <row r="21" spans="1:12" hidden="1" outlineLevel="1" x14ac:dyDescent="0.2">
      <c r="A21" s="8" t="s">
        <v>20</v>
      </c>
      <c r="B21" s="18" t="s">
        <v>21</v>
      </c>
      <c r="C21" s="81">
        <f>+C23+C24+C25</f>
        <v>0</v>
      </c>
      <c r="D21" s="81">
        <f t="shared" ref="D21:K21" si="3">+D23+D24+D25</f>
        <v>0</v>
      </c>
      <c r="E21" s="81">
        <f t="shared" si="3"/>
        <v>0</v>
      </c>
      <c r="F21" s="81">
        <f t="shared" si="3"/>
        <v>0</v>
      </c>
      <c r="G21" s="81"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1">
        <f t="shared" si="3"/>
        <v>0</v>
      </c>
      <c r="L21" s="73" t="e">
        <f>+(J21/F21)*100</f>
        <v>#DIV/0!</v>
      </c>
    </row>
    <row r="22" spans="1:12" hidden="1" outlineLevel="1" x14ac:dyDescent="0.2">
      <c r="A22" s="9"/>
      <c r="B22" s="16"/>
      <c r="C22" s="78"/>
      <c r="D22" s="78"/>
      <c r="E22" s="78"/>
      <c r="F22" s="78"/>
      <c r="G22" s="78"/>
      <c r="H22" s="78"/>
      <c r="I22" s="78"/>
      <c r="J22" s="78"/>
      <c r="K22" s="78"/>
    </row>
    <row r="23" spans="1:12" hidden="1" collapsed="1" x14ac:dyDescent="0.2">
      <c r="A23" s="11" t="s">
        <v>22</v>
      </c>
      <c r="B23" s="16" t="s">
        <v>23</v>
      </c>
      <c r="C23" s="80">
        <v>0</v>
      </c>
      <c r="D23" s="80">
        <v>0</v>
      </c>
      <c r="E23" s="80">
        <v>0</v>
      </c>
      <c r="F23" s="80">
        <f>+C23+D23+E23</f>
        <v>0</v>
      </c>
      <c r="G23" s="80">
        <v>0</v>
      </c>
      <c r="H23" s="80">
        <v>0</v>
      </c>
      <c r="I23" s="80">
        <v>0</v>
      </c>
      <c r="J23" s="80">
        <f>+G23+H23</f>
        <v>0</v>
      </c>
      <c r="K23" s="80">
        <f>+F23-J23-I23</f>
        <v>0</v>
      </c>
      <c r="L23" s="74" t="e">
        <f>+(J23/F23)*100</f>
        <v>#DIV/0!</v>
      </c>
    </row>
    <row r="24" spans="1:12" hidden="1" x14ac:dyDescent="0.2">
      <c r="A24" s="11" t="s">
        <v>357</v>
      </c>
      <c r="B24" s="16" t="s">
        <v>358</v>
      </c>
      <c r="C24" s="80">
        <v>0</v>
      </c>
      <c r="D24" s="80">
        <v>0</v>
      </c>
      <c r="E24" s="80">
        <v>0</v>
      </c>
      <c r="F24" s="80">
        <f>+C24+D24+E24</f>
        <v>0</v>
      </c>
      <c r="G24" s="80">
        <v>0</v>
      </c>
      <c r="H24" s="80">
        <v>0</v>
      </c>
      <c r="I24" s="80">
        <v>0</v>
      </c>
      <c r="J24" s="80">
        <f>+G24+H24</f>
        <v>0</v>
      </c>
      <c r="K24" s="80">
        <f>+F24-J24-I24</f>
        <v>0</v>
      </c>
      <c r="L24" s="74" t="e">
        <f>+(J24/F24)*100</f>
        <v>#DIV/0!</v>
      </c>
    </row>
    <row r="25" spans="1:12" hidden="1" x14ac:dyDescent="0.2">
      <c r="A25" s="11" t="s">
        <v>24</v>
      </c>
      <c r="B25" s="16" t="s">
        <v>25</v>
      </c>
      <c r="C25" s="80">
        <v>0</v>
      </c>
      <c r="D25" s="80">
        <v>0</v>
      </c>
      <c r="E25" s="80">
        <v>0</v>
      </c>
      <c r="F25" s="80">
        <f>+C25+D25+E25</f>
        <v>0</v>
      </c>
      <c r="G25" s="80">
        <v>0</v>
      </c>
      <c r="H25" s="80">
        <v>0</v>
      </c>
      <c r="I25" s="80">
        <v>0</v>
      </c>
      <c r="J25" s="80">
        <f>+G25+H25</f>
        <v>0</v>
      </c>
      <c r="K25" s="80">
        <f>+F25-J25-I25</f>
        <v>0</v>
      </c>
      <c r="L25" s="74" t="e">
        <f>+(J25/F25)*100</f>
        <v>#DIV/0!</v>
      </c>
    </row>
    <row r="26" spans="1:12" ht="5.25" hidden="1" customHeight="1" outlineLevel="1" x14ac:dyDescent="0.2">
      <c r="A26" s="9"/>
      <c r="B26" s="16"/>
      <c r="C26" s="78"/>
      <c r="D26" s="78"/>
      <c r="E26" s="78"/>
      <c r="F26" s="78"/>
      <c r="G26" s="78"/>
      <c r="H26" s="78"/>
      <c r="I26" s="78"/>
      <c r="J26" s="78"/>
      <c r="K26" s="78"/>
    </row>
    <row r="27" spans="1:12" hidden="1" outlineLevel="1" x14ac:dyDescent="0.2">
      <c r="A27" s="8" t="s">
        <v>26</v>
      </c>
      <c r="B27" s="18" t="s">
        <v>27</v>
      </c>
      <c r="C27" s="81">
        <f>+C29+C30+C31+C32+C33</f>
        <v>77101600</v>
      </c>
      <c r="D27" s="81">
        <f t="shared" ref="D27:K27" si="4">+D29+D30+D31+D32+D33</f>
        <v>77662000</v>
      </c>
      <c r="E27" s="81">
        <f t="shared" si="4"/>
        <v>0</v>
      </c>
      <c r="F27" s="81">
        <f t="shared" si="4"/>
        <v>154763600</v>
      </c>
      <c r="G27" s="81">
        <f t="shared" si="4"/>
        <v>95042199.899999991</v>
      </c>
      <c r="H27" s="81">
        <f t="shared" si="4"/>
        <v>45800618.450000003</v>
      </c>
      <c r="I27" s="81">
        <f t="shared" si="4"/>
        <v>0</v>
      </c>
      <c r="J27" s="81">
        <f t="shared" si="4"/>
        <v>140842818.34999999</v>
      </c>
      <c r="K27" s="81">
        <f t="shared" si="4"/>
        <v>13920781.650000002</v>
      </c>
      <c r="L27" s="73">
        <f>+(J27/F27)*100</f>
        <v>91.005131923785683</v>
      </c>
    </row>
    <row r="28" spans="1:12" ht="8.25" hidden="1" customHeight="1" outlineLevel="1" x14ac:dyDescent="0.2">
      <c r="A28" s="9"/>
      <c r="B28" s="16"/>
      <c r="C28" s="78"/>
      <c r="D28" s="78"/>
      <c r="E28" s="78"/>
      <c r="F28" s="78"/>
      <c r="G28" s="78"/>
      <c r="H28" s="78"/>
      <c r="I28" s="78"/>
      <c r="J28" s="78"/>
      <c r="K28" s="78"/>
    </row>
    <row r="29" spans="1:12" collapsed="1" x14ac:dyDescent="0.2">
      <c r="A29" s="11" t="s">
        <v>28</v>
      </c>
      <c r="B29" s="16" t="s">
        <v>293</v>
      </c>
      <c r="C29" s="80">
        <v>17548600</v>
      </c>
      <c r="D29" s="80">
        <v>11183200</v>
      </c>
      <c r="E29" s="80">
        <v>0</v>
      </c>
      <c r="F29" s="80">
        <f>+C29+D29+E29</f>
        <v>28731800</v>
      </c>
      <c r="G29" s="80">
        <v>22631295.899999999</v>
      </c>
      <c r="H29" s="80">
        <v>6100504.0999999996</v>
      </c>
      <c r="I29" s="80">
        <v>0</v>
      </c>
      <c r="J29" s="80">
        <f>+G29+H29</f>
        <v>28731800</v>
      </c>
      <c r="K29" s="80">
        <f>+F29-J29-I29</f>
        <v>0</v>
      </c>
      <c r="L29" s="74">
        <f>+(J29/F29)*100</f>
        <v>100</v>
      </c>
    </row>
    <row r="30" spans="1:12" x14ac:dyDescent="0.2">
      <c r="A30" s="11" t="s">
        <v>29</v>
      </c>
      <c r="B30" s="16" t="s">
        <v>294</v>
      </c>
      <c r="C30" s="80">
        <v>29019700</v>
      </c>
      <c r="D30" s="80">
        <v>32788800</v>
      </c>
      <c r="E30" s="80">
        <v>0</v>
      </c>
      <c r="F30" s="80">
        <f>+C30+D30+E30</f>
        <v>61808500</v>
      </c>
      <c r="G30" s="80">
        <v>41610620.799999997</v>
      </c>
      <c r="H30" s="80">
        <v>15699043.5</v>
      </c>
      <c r="I30" s="80">
        <v>0</v>
      </c>
      <c r="J30" s="80">
        <f>+G30+H30</f>
        <v>57309664.299999997</v>
      </c>
      <c r="K30" s="80">
        <f>+F30-J30-I30</f>
        <v>4498835.700000003</v>
      </c>
      <c r="L30" s="74">
        <f>+(J30/F30)*100</f>
        <v>92.721331693860876</v>
      </c>
    </row>
    <row r="31" spans="1:12" x14ac:dyDescent="0.2">
      <c r="A31" s="11" t="s">
        <v>30</v>
      </c>
      <c r="B31" s="16" t="s">
        <v>295</v>
      </c>
      <c r="C31" s="80">
        <v>11516700</v>
      </c>
      <c r="D31" s="80">
        <v>14102800</v>
      </c>
      <c r="E31" s="80">
        <v>0</v>
      </c>
      <c r="F31" s="80">
        <f>+C31+D31+E31</f>
        <v>25619500</v>
      </c>
      <c r="G31" s="80">
        <v>62842.5</v>
      </c>
      <c r="H31" s="80">
        <v>20230413.050000001</v>
      </c>
      <c r="I31" s="80">
        <v>0</v>
      </c>
      <c r="J31" s="80">
        <f>+G31+H31</f>
        <v>20293255.550000001</v>
      </c>
      <c r="K31" s="80">
        <f>+F31-J31-I31</f>
        <v>5326244.4499999993</v>
      </c>
      <c r="L31" s="74">
        <f>+(J31/F31)*100</f>
        <v>79.210193602529316</v>
      </c>
    </row>
    <row r="32" spans="1:12" x14ac:dyDescent="0.2">
      <c r="A32" s="11" t="s">
        <v>31</v>
      </c>
      <c r="B32" s="16" t="s">
        <v>32</v>
      </c>
      <c r="C32" s="80">
        <v>10459500</v>
      </c>
      <c r="D32" s="80">
        <v>12788100</v>
      </c>
      <c r="E32" s="80">
        <v>0</v>
      </c>
      <c r="F32" s="80">
        <f>+C32+D32+E32</f>
        <v>23247600</v>
      </c>
      <c r="G32" s="80">
        <v>19151898.5</v>
      </c>
      <c r="H32" s="80">
        <v>0</v>
      </c>
      <c r="I32" s="80">
        <v>0</v>
      </c>
      <c r="J32" s="80">
        <f>+G32+H32</f>
        <v>19151898.5</v>
      </c>
      <c r="K32" s="80">
        <f>+F32-J32-I32</f>
        <v>4095701.5</v>
      </c>
      <c r="L32" s="74">
        <f>+(J32/F32)*100</f>
        <v>82.38226096457268</v>
      </c>
    </row>
    <row r="33" spans="1:12" x14ac:dyDescent="0.2">
      <c r="A33" s="11" t="s">
        <v>33</v>
      </c>
      <c r="B33" s="16" t="s">
        <v>34</v>
      </c>
      <c r="C33" s="80">
        <v>8557100</v>
      </c>
      <c r="D33" s="80">
        <v>6799100</v>
      </c>
      <c r="E33" s="80">
        <v>0</v>
      </c>
      <c r="F33" s="80">
        <f>+C33+D33+E33</f>
        <v>15356200</v>
      </c>
      <c r="G33" s="80">
        <v>11585542.200000001</v>
      </c>
      <c r="H33" s="80">
        <v>3770657.8</v>
      </c>
      <c r="I33" s="80">
        <v>0</v>
      </c>
      <c r="J33" s="80">
        <f>+G33+H33</f>
        <v>15356200</v>
      </c>
      <c r="K33" s="80">
        <f>+F33-J33-I33</f>
        <v>0</v>
      </c>
      <c r="L33" s="74">
        <f>+(J33/F33)*100</f>
        <v>100</v>
      </c>
    </row>
    <row r="34" spans="1:12" ht="8.25" hidden="1" customHeight="1" outlineLevel="1" x14ac:dyDescent="0.2">
      <c r="A34" s="9"/>
      <c r="B34" s="16"/>
      <c r="C34" s="78"/>
      <c r="D34" s="78"/>
      <c r="E34" s="78"/>
      <c r="F34" s="78"/>
      <c r="G34" s="78"/>
      <c r="H34" s="78"/>
      <c r="I34" s="78"/>
      <c r="J34" s="78"/>
      <c r="K34" s="78"/>
    </row>
    <row r="35" spans="1:12" hidden="1" outlineLevel="1" x14ac:dyDescent="0.2">
      <c r="A35" s="8" t="s">
        <v>35</v>
      </c>
      <c r="B35" s="18" t="s">
        <v>36</v>
      </c>
      <c r="C35" s="81">
        <f>+C37+C38+C39+C40+C41</f>
        <v>23157900</v>
      </c>
      <c r="D35" s="81">
        <f t="shared" ref="D35:K35" si="5">+D37+D38+D39+D40+D41</f>
        <v>28357800</v>
      </c>
      <c r="E35" s="81">
        <f t="shared" si="5"/>
        <v>0</v>
      </c>
      <c r="F35" s="81">
        <f t="shared" si="5"/>
        <v>51515700</v>
      </c>
      <c r="G35" s="81">
        <f t="shared" si="5"/>
        <v>35569142.740000002</v>
      </c>
      <c r="H35" s="81">
        <f t="shared" si="5"/>
        <v>11192131.699999999</v>
      </c>
      <c r="I35" s="81">
        <f t="shared" si="5"/>
        <v>0</v>
      </c>
      <c r="J35" s="81">
        <f t="shared" si="5"/>
        <v>46761274.439999998</v>
      </c>
      <c r="K35" s="81">
        <f t="shared" si="5"/>
        <v>4754425.5600000005</v>
      </c>
      <c r="L35" s="73">
        <f>+(J35/F35)*100</f>
        <v>90.770919234330506</v>
      </c>
    </row>
    <row r="36" spans="1:12" ht="8.25" hidden="1" customHeight="1" outlineLevel="1" x14ac:dyDescent="0.2">
      <c r="A36" s="9"/>
      <c r="B36" s="16"/>
      <c r="C36" s="78"/>
      <c r="D36" s="78"/>
      <c r="E36" s="78"/>
      <c r="F36" s="78"/>
      <c r="G36" s="78"/>
      <c r="H36" s="78"/>
      <c r="I36" s="78"/>
      <c r="J36" s="78"/>
      <c r="K36" s="78"/>
    </row>
    <row r="37" spans="1:12" collapsed="1" x14ac:dyDescent="0.2">
      <c r="A37" s="9" t="s">
        <v>37</v>
      </c>
      <c r="B37" s="16" t="s">
        <v>296</v>
      </c>
      <c r="C37" s="80">
        <v>12788700</v>
      </c>
      <c r="D37" s="80">
        <v>15660300</v>
      </c>
      <c r="E37" s="80">
        <v>0</v>
      </c>
      <c r="F37" s="80">
        <f>+C37+D37+E37</f>
        <v>28449000</v>
      </c>
      <c r="G37" s="80">
        <v>19642660.890000001</v>
      </c>
      <c r="H37" s="80">
        <v>6180729.4500000002</v>
      </c>
      <c r="I37" s="80">
        <v>0</v>
      </c>
      <c r="J37" s="80">
        <f>+G37+H37</f>
        <v>25823390.34</v>
      </c>
      <c r="K37" s="80">
        <f>+F37-J37-I37</f>
        <v>2625609.66</v>
      </c>
      <c r="L37" s="74">
        <f>+(J37/F37)*100</f>
        <v>90.770819150058003</v>
      </c>
    </row>
    <row r="38" spans="1:12" x14ac:dyDescent="0.2">
      <c r="A38" s="9" t="s">
        <v>38</v>
      </c>
      <c r="B38" s="16" t="s">
        <v>297</v>
      </c>
      <c r="C38" s="80">
        <v>691300</v>
      </c>
      <c r="D38" s="80">
        <v>846500</v>
      </c>
      <c r="E38" s="80">
        <v>0</v>
      </c>
      <c r="F38" s="80">
        <f>+C38+D38+E38</f>
        <v>1537800</v>
      </c>
      <c r="G38" s="80">
        <v>1061765.46</v>
      </c>
      <c r="H38" s="80">
        <v>334093.48</v>
      </c>
      <c r="I38" s="80">
        <v>0</v>
      </c>
      <c r="J38" s="80">
        <f>+G38+H38</f>
        <v>1395858.94</v>
      </c>
      <c r="K38" s="80">
        <f>+F38-J38-I38</f>
        <v>141941.06000000006</v>
      </c>
      <c r="L38" s="74">
        <f>+(J38/F38)*100</f>
        <v>90.769862140720505</v>
      </c>
    </row>
    <row r="39" spans="1:12" x14ac:dyDescent="0.2">
      <c r="A39" s="9" t="s">
        <v>39</v>
      </c>
      <c r="B39" s="16" t="s">
        <v>298</v>
      </c>
      <c r="C39" s="80">
        <v>2073800</v>
      </c>
      <c r="D39" s="80">
        <v>2539500</v>
      </c>
      <c r="E39" s="80">
        <v>0</v>
      </c>
      <c r="F39" s="80">
        <f>+C39+D39+E39</f>
        <v>4613300</v>
      </c>
      <c r="G39" s="80">
        <v>3185296.37</v>
      </c>
      <c r="H39" s="80">
        <v>1002280.45</v>
      </c>
      <c r="I39" s="80">
        <v>0</v>
      </c>
      <c r="J39" s="80">
        <f>+G39+H39</f>
        <v>4187576.8200000003</v>
      </c>
      <c r="K39" s="80">
        <f>+F39-J39-I39</f>
        <v>425723.1799999997</v>
      </c>
      <c r="L39" s="74">
        <f>+(J39/F39)*100</f>
        <v>90.771829709752254</v>
      </c>
    </row>
    <row r="40" spans="1:12" x14ac:dyDescent="0.2">
      <c r="A40" s="9" t="s">
        <v>40</v>
      </c>
      <c r="B40" s="16" t="s">
        <v>299</v>
      </c>
      <c r="C40" s="80">
        <v>6912800</v>
      </c>
      <c r="D40" s="80">
        <v>8465000</v>
      </c>
      <c r="E40" s="80">
        <v>0</v>
      </c>
      <c r="F40" s="80">
        <f>+C40+D40+E40</f>
        <v>15377800</v>
      </c>
      <c r="G40" s="80">
        <v>10617654.560000001</v>
      </c>
      <c r="H40" s="80">
        <v>3340934.84</v>
      </c>
      <c r="I40" s="80">
        <v>0</v>
      </c>
      <c r="J40" s="80">
        <f>+G40+H40</f>
        <v>13958589.4</v>
      </c>
      <c r="K40" s="80">
        <f>+F40-J40-I40</f>
        <v>1419210.5999999996</v>
      </c>
      <c r="L40" s="74">
        <f>+(J40/F40)*100</f>
        <v>90.771042671903658</v>
      </c>
    </row>
    <row r="41" spans="1:12" x14ac:dyDescent="0.2">
      <c r="A41" s="9" t="s">
        <v>41</v>
      </c>
      <c r="B41" s="60" t="s">
        <v>300</v>
      </c>
      <c r="C41" s="80">
        <v>691300</v>
      </c>
      <c r="D41" s="80">
        <v>846500</v>
      </c>
      <c r="E41" s="80">
        <v>0</v>
      </c>
      <c r="F41" s="80">
        <f>+C41+D41+E41</f>
        <v>1537800</v>
      </c>
      <c r="G41" s="80">
        <v>1061765.46</v>
      </c>
      <c r="H41" s="80">
        <v>334093.48</v>
      </c>
      <c r="I41" s="80">
        <v>0</v>
      </c>
      <c r="J41" s="80">
        <f>+G41+H41</f>
        <v>1395858.94</v>
      </c>
      <c r="K41" s="80">
        <f>+F41-J41-I41</f>
        <v>141941.06000000006</v>
      </c>
      <c r="L41" s="74">
        <f>+(J41/F41)*100</f>
        <v>90.769862140720505</v>
      </c>
    </row>
    <row r="42" spans="1:12" ht="8.25" hidden="1" customHeight="1" outlineLevel="1" x14ac:dyDescent="0.2">
      <c r="A42" s="9"/>
      <c r="B42" s="16"/>
      <c r="C42" s="78"/>
      <c r="D42" s="78"/>
      <c r="E42" s="78"/>
      <c r="F42" s="78"/>
      <c r="G42" s="78"/>
      <c r="H42" s="78"/>
      <c r="I42" s="78"/>
      <c r="J42" s="78"/>
      <c r="K42" s="78"/>
    </row>
    <row r="43" spans="1:12" hidden="1" outlineLevel="1" x14ac:dyDescent="0.2">
      <c r="A43" s="8" t="s">
        <v>42</v>
      </c>
      <c r="B43" s="18" t="s">
        <v>43</v>
      </c>
      <c r="C43" s="81">
        <f>+C46+C47+C45</f>
        <v>13611800</v>
      </c>
      <c r="D43" s="81">
        <f t="shared" ref="D43:K43" si="6">+D46+D47+D45</f>
        <v>16506800</v>
      </c>
      <c r="E43" s="81">
        <f t="shared" si="6"/>
        <v>0</v>
      </c>
      <c r="F43" s="81">
        <f t="shared" si="6"/>
        <v>30118600</v>
      </c>
      <c r="G43" s="81">
        <f t="shared" si="6"/>
        <v>20711379.759999998</v>
      </c>
      <c r="H43" s="81">
        <f t="shared" si="6"/>
        <v>6514822.9500000002</v>
      </c>
      <c r="I43" s="81">
        <f t="shared" si="6"/>
        <v>0</v>
      </c>
      <c r="J43" s="81">
        <f t="shared" si="6"/>
        <v>27226202.710000001</v>
      </c>
      <c r="K43" s="81">
        <f t="shared" si="6"/>
        <v>2892397.29</v>
      </c>
      <c r="L43" s="73">
        <f>+(J43/F43)*100</f>
        <v>90.396640979328396</v>
      </c>
    </row>
    <row r="44" spans="1:12" ht="8.25" hidden="1" customHeight="1" outlineLevel="1" x14ac:dyDescent="0.2">
      <c r="A44" s="9"/>
      <c r="B44" s="16"/>
      <c r="C44" s="78"/>
      <c r="D44" s="78"/>
      <c r="E44" s="78"/>
      <c r="F44" s="78"/>
      <c r="G44" s="78"/>
      <c r="H44" s="78"/>
      <c r="I44" s="78"/>
      <c r="J44" s="78"/>
      <c r="K44" s="78"/>
    </row>
    <row r="45" spans="1:12" collapsed="1" x14ac:dyDescent="0.2">
      <c r="A45" s="9" t="s">
        <v>335</v>
      </c>
      <c r="B45" s="16" t="s">
        <v>336</v>
      </c>
      <c r="C45" s="80">
        <v>7258500</v>
      </c>
      <c r="D45" s="80">
        <v>8888300</v>
      </c>
      <c r="E45" s="80">
        <v>0</v>
      </c>
      <c r="F45" s="80">
        <f>+C45+D45+E45</f>
        <v>16146800</v>
      </c>
      <c r="G45" s="80">
        <v>11155490.66</v>
      </c>
      <c r="H45" s="80">
        <v>3507981.59</v>
      </c>
      <c r="I45" s="80">
        <v>0</v>
      </c>
      <c r="J45" s="80">
        <f>+G45+H45</f>
        <v>14663472.25</v>
      </c>
      <c r="K45" s="80">
        <f>+F45-J45-I45</f>
        <v>1483327.75</v>
      </c>
      <c r="L45" s="74">
        <f>+(J45/F45)*100</f>
        <v>90.813487811826491</v>
      </c>
    </row>
    <row r="46" spans="1:12" x14ac:dyDescent="0.2">
      <c r="A46" s="9" t="s">
        <v>44</v>
      </c>
      <c r="B46" s="16" t="s">
        <v>301</v>
      </c>
      <c r="C46" s="80">
        <v>4081800</v>
      </c>
      <c r="D46" s="80">
        <v>5079000</v>
      </c>
      <c r="E46" s="80">
        <v>0</v>
      </c>
      <c r="F46" s="80">
        <f>+C46+D46+E46</f>
        <v>9160800</v>
      </c>
      <c r="G46" s="80">
        <v>6431946.3399999999</v>
      </c>
      <c r="H46" s="80">
        <v>2004535.58</v>
      </c>
      <c r="I46" s="80">
        <v>0</v>
      </c>
      <c r="J46" s="80">
        <f>+G46+H46</f>
        <v>8436481.9199999999</v>
      </c>
      <c r="K46" s="80">
        <f>+F46-J46-I46</f>
        <v>724318.08000000007</v>
      </c>
      <c r="L46" s="74">
        <f>+(J46/F46)*100</f>
        <v>92.093287922452177</v>
      </c>
    </row>
    <row r="47" spans="1:12" x14ac:dyDescent="0.2">
      <c r="A47" s="9" t="s">
        <v>45</v>
      </c>
      <c r="B47" s="16" t="s">
        <v>302</v>
      </c>
      <c r="C47" s="80">
        <v>2271500</v>
      </c>
      <c r="D47" s="80">
        <v>2539500</v>
      </c>
      <c r="E47" s="80">
        <v>0</v>
      </c>
      <c r="F47" s="80">
        <f>+C47+D47+E47</f>
        <v>4811000</v>
      </c>
      <c r="G47" s="80">
        <v>3123942.76</v>
      </c>
      <c r="H47" s="80">
        <v>1002305.78</v>
      </c>
      <c r="I47" s="80">
        <v>0</v>
      </c>
      <c r="J47" s="80">
        <f>+G47+H47</f>
        <v>4126248.54</v>
      </c>
      <c r="K47" s="80">
        <f>+F47-J47-I47</f>
        <v>684751.46</v>
      </c>
      <c r="L47" s="74">
        <f>+(J47/F47)*100</f>
        <v>85.766961962170029</v>
      </c>
    </row>
    <row r="48" spans="1:12" hidden="1" outlineLevel="1" x14ac:dyDescent="0.2">
      <c r="A48" s="9"/>
      <c r="B48" s="16"/>
      <c r="C48" s="80"/>
      <c r="D48" s="80"/>
      <c r="E48" s="80"/>
      <c r="F48" s="80"/>
      <c r="G48" s="80"/>
      <c r="H48" s="80"/>
      <c r="I48" s="80"/>
      <c r="J48" s="80"/>
      <c r="K48" s="80"/>
      <c r="L48" s="74"/>
    </row>
    <row r="49" spans="1:12" hidden="1" outlineLevel="1" x14ac:dyDescent="0.2">
      <c r="A49" s="8" t="s">
        <v>223</v>
      </c>
      <c r="B49" s="18" t="s">
        <v>224</v>
      </c>
      <c r="C49" s="81">
        <f>+C51</f>
        <v>0</v>
      </c>
      <c r="D49" s="81">
        <f t="shared" ref="D49:K49" si="7">+D51</f>
        <v>0</v>
      </c>
      <c r="E49" s="81">
        <f t="shared" si="7"/>
        <v>0</v>
      </c>
      <c r="F49" s="81">
        <f t="shared" si="7"/>
        <v>0</v>
      </c>
      <c r="G49" s="81">
        <f t="shared" si="7"/>
        <v>0</v>
      </c>
      <c r="H49" s="81">
        <f t="shared" si="7"/>
        <v>0</v>
      </c>
      <c r="I49" s="81">
        <f t="shared" si="7"/>
        <v>0</v>
      </c>
      <c r="J49" s="81">
        <f t="shared" si="7"/>
        <v>0</v>
      </c>
      <c r="K49" s="81">
        <f t="shared" si="7"/>
        <v>0</v>
      </c>
      <c r="L49" s="73" t="e">
        <f>+(J49/F49)*100</f>
        <v>#DIV/0!</v>
      </c>
    </row>
    <row r="50" spans="1:12" ht="6.75" hidden="1" customHeight="1" outlineLevel="1" x14ac:dyDescent="0.2">
      <c r="A50" s="4"/>
      <c r="B50" s="28"/>
      <c r="C50" s="82"/>
      <c r="D50" s="82"/>
      <c r="E50" s="82"/>
      <c r="F50" s="82"/>
      <c r="G50" s="82"/>
      <c r="H50" s="82"/>
      <c r="I50" s="82"/>
      <c r="J50" s="82"/>
      <c r="K50" s="82"/>
      <c r="L50" s="74"/>
    </row>
    <row r="51" spans="1:12" hidden="1" collapsed="1" x14ac:dyDescent="0.2">
      <c r="A51" s="29" t="s">
        <v>221</v>
      </c>
      <c r="B51" s="30" t="s">
        <v>222</v>
      </c>
      <c r="C51" s="80">
        <v>0</v>
      </c>
      <c r="D51" s="80">
        <v>0</v>
      </c>
      <c r="E51" s="80">
        <v>0</v>
      </c>
      <c r="F51" s="80">
        <f>+C51+D51+E51</f>
        <v>0</v>
      </c>
      <c r="G51" s="80">
        <v>0</v>
      </c>
      <c r="H51" s="80">
        <v>0</v>
      </c>
      <c r="I51" s="80">
        <v>0</v>
      </c>
      <c r="J51" s="80">
        <f>+G51+H51</f>
        <v>0</v>
      </c>
      <c r="K51" s="80">
        <f>+F51-J51-I51</f>
        <v>0</v>
      </c>
      <c r="L51" s="74" t="e">
        <f>+(J51/F51)*100</f>
        <v>#DIV/0!</v>
      </c>
    </row>
    <row r="52" spans="1:12" ht="10.8" thickBot="1" x14ac:dyDescent="0.25">
      <c r="A52" s="9"/>
      <c r="B52" s="16"/>
      <c r="C52" s="80"/>
      <c r="D52" s="80"/>
      <c r="E52" s="80"/>
      <c r="F52" s="80"/>
      <c r="G52" s="80"/>
      <c r="H52" s="80"/>
      <c r="I52" s="80"/>
      <c r="J52" s="80"/>
      <c r="K52" s="80"/>
      <c r="L52" s="70"/>
    </row>
    <row r="53" spans="1:12" ht="10.8" thickBot="1" x14ac:dyDescent="0.25">
      <c r="A53" s="25" t="s">
        <v>46</v>
      </c>
      <c r="B53" s="17" t="s">
        <v>47</v>
      </c>
      <c r="C53" s="79">
        <f>+C55+C62+C70+C80+C90+C97+C101+C107+C118+C122</f>
        <v>77052300</v>
      </c>
      <c r="D53" s="79">
        <f t="shared" ref="D53:K53" si="8">+D55+D62+D70+D80+D90+D97+D101+D107+D118+D122</f>
        <v>0</v>
      </c>
      <c r="E53" s="79">
        <f t="shared" si="8"/>
        <v>0</v>
      </c>
      <c r="F53" s="79">
        <f t="shared" si="8"/>
        <v>77052300</v>
      </c>
      <c r="G53" s="79">
        <f t="shared" si="8"/>
        <v>14002730.84</v>
      </c>
      <c r="H53" s="79">
        <f t="shared" si="8"/>
        <v>35366704.269999996</v>
      </c>
      <c r="I53" s="79">
        <f t="shared" si="8"/>
        <v>0</v>
      </c>
      <c r="J53" s="79">
        <f t="shared" si="8"/>
        <v>49369435.109999999</v>
      </c>
      <c r="K53" s="79">
        <f t="shared" si="8"/>
        <v>27682864.890000001</v>
      </c>
      <c r="L53" s="69">
        <f>+(J53/F53)*100</f>
        <v>64.072630031809567</v>
      </c>
    </row>
    <row r="54" spans="1:12" ht="8.25" customHeight="1" x14ac:dyDescent="0.2">
      <c r="A54" s="9"/>
      <c r="B54" s="16"/>
      <c r="C54" s="78"/>
      <c r="D54" s="78"/>
      <c r="E54" s="78"/>
      <c r="F54" s="78"/>
      <c r="G54" s="78"/>
      <c r="H54" s="78"/>
      <c r="I54" s="78"/>
      <c r="J54" s="78"/>
      <c r="K54" s="78"/>
    </row>
    <row r="55" spans="1:12" hidden="1" outlineLevel="1" x14ac:dyDescent="0.2">
      <c r="A55" s="8" t="s">
        <v>48</v>
      </c>
      <c r="B55" s="18" t="s">
        <v>49</v>
      </c>
      <c r="C55" s="81">
        <f>+C57+C58+C59+C60</f>
        <v>17889100</v>
      </c>
      <c r="D55" s="81">
        <f t="shared" ref="D55:K55" si="9">+D57+D58+D59+D60</f>
        <v>0</v>
      </c>
      <c r="E55" s="81">
        <f t="shared" si="9"/>
        <v>0</v>
      </c>
      <c r="F55" s="81">
        <f t="shared" si="9"/>
        <v>17889100</v>
      </c>
      <c r="G55" s="81">
        <f t="shared" si="9"/>
        <v>2106437.2200000002</v>
      </c>
      <c r="H55" s="81">
        <f t="shared" si="9"/>
        <v>15747007.779999999</v>
      </c>
      <c r="I55" s="81">
        <f t="shared" si="9"/>
        <v>0</v>
      </c>
      <c r="J55" s="81">
        <f t="shared" si="9"/>
        <v>17853445</v>
      </c>
      <c r="K55" s="81">
        <f t="shared" si="9"/>
        <v>35655</v>
      </c>
      <c r="L55" s="73">
        <f>+(J55/F55)*100</f>
        <v>99.800688687524811</v>
      </c>
    </row>
    <row r="56" spans="1:12" hidden="1" outlineLevel="1" x14ac:dyDescent="0.2">
      <c r="A56" s="9"/>
      <c r="B56" s="16"/>
      <c r="C56" s="78"/>
      <c r="D56" s="78"/>
      <c r="E56" s="78"/>
      <c r="F56" s="78"/>
      <c r="G56" s="78"/>
      <c r="H56" s="78"/>
      <c r="I56" s="78"/>
      <c r="J56" s="78"/>
      <c r="K56" s="78"/>
    </row>
    <row r="57" spans="1:12" collapsed="1" x14ac:dyDescent="0.2">
      <c r="A57" s="9" t="s">
        <v>50</v>
      </c>
      <c r="B57" s="16" t="s">
        <v>51</v>
      </c>
      <c r="C57" s="80">
        <v>17889100</v>
      </c>
      <c r="D57" s="80">
        <v>0</v>
      </c>
      <c r="E57" s="80">
        <v>0</v>
      </c>
      <c r="F57" s="80">
        <f>+C57+D57+E57</f>
        <v>17889100</v>
      </c>
      <c r="G57" s="80">
        <v>2106437.2200000002</v>
      </c>
      <c r="H57" s="80">
        <v>15747007.779999999</v>
      </c>
      <c r="I57" s="80">
        <v>0</v>
      </c>
      <c r="J57" s="80">
        <f>+G57+H57</f>
        <v>17853445</v>
      </c>
      <c r="K57" s="80">
        <f>+F57-J57-I57</f>
        <v>35655</v>
      </c>
      <c r="L57" s="74">
        <f>+(J57/F57)*100</f>
        <v>99.800688687524811</v>
      </c>
    </row>
    <row r="58" spans="1:12" hidden="1" x14ac:dyDescent="0.2">
      <c r="A58" s="9" t="s">
        <v>52</v>
      </c>
      <c r="B58" s="16" t="s">
        <v>53</v>
      </c>
      <c r="C58" s="80">
        <v>0</v>
      </c>
      <c r="D58" s="80">
        <v>0</v>
      </c>
      <c r="E58" s="80">
        <v>0</v>
      </c>
      <c r="F58" s="80">
        <f>+C58+D58+E58</f>
        <v>0</v>
      </c>
      <c r="G58" s="80">
        <v>0</v>
      </c>
      <c r="H58" s="80">
        <v>0</v>
      </c>
      <c r="I58" s="80">
        <v>0</v>
      </c>
      <c r="J58" s="80">
        <f>+G58+H58</f>
        <v>0</v>
      </c>
      <c r="K58" s="80">
        <f>+F58-J58-I58</f>
        <v>0</v>
      </c>
      <c r="L58" s="74" t="e">
        <f>+(J58/F58)*100</f>
        <v>#DIV/0!</v>
      </c>
    </row>
    <row r="59" spans="1:12" hidden="1" x14ac:dyDescent="0.2">
      <c r="A59" s="9" t="s">
        <v>54</v>
      </c>
      <c r="B59" s="16" t="s">
        <v>55</v>
      </c>
      <c r="C59" s="80">
        <v>0</v>
      </c>
      <c r="D59" s="80">
        <v>0</v>
      </c>
      <c r="E59" s="80">
        <v>0</v>
      </c>
      <c r="F59" s="80">
        <f>+C59+D59+E59</f>
        <v>0</v>
      </c>
      <c r="G59" s="80">
        <v>0</v>
      </c>
      <c r="H59" s="80">
        <v>0</v>
      </c>
      <c r="I59" s="80">
        <v>0</v>
      </c>
      <c r="J59" s="80">
        <f>+G59+H59</f>
        <v>0</v>
      </c>
      <c r="K59" s="80">
        <f>+F59-J59-I59</f>
        <v>0</v>
      </c>
      <c r="L59" s="74" t="e">
        <f>+(J59/F59)*100</f>
        <v>#DIV/0!</v>
      </c>
    </row>
    <row r="60" spans="1:12" hidden="1" x14ac:dyDescent="0.2">
      <c r="A60" s="9" t="s">
        <v>56</v>
      </c>
      <c r="B60" s="16" t="s">
        <v>57</v>
      </c>
      <c r="C60" s="80">
        <v>0</v>
      </c>
      <c r="D60" s="80">
        <v>0</v>
      </c>
      <c r="E60" s="80">
        <v>0</v>
      </c>
      <c r="F60" s="80">
        <f>+C60+D60+E60</f>
        <v>0</v>
      </c>
      <c r="G60" s="80">
        <v>0</v>
      </c>
      <c r="H60" s="80">
        <v>0</v>
      </c>
      <c r="I60" s="80">
        <v>0</v>
      </c>
      <c r="J60" s="80">
        <f>+G60+H60</f>
        <v>0</v>
      </c>
      <c r="K60" s="80">
        <f>+F60-J60-I60</f>
        <v>0</v>
      </c>
      <c r="L60" s="74" t="e">
        <f>+(J60/F60)*100</f>
        <v>#DIV/0!</v>
      </c>
    </row>
    <row r="61" spans="1:12" hidden="1" outlineLevel="1" x14ac:dyDescent="0.2">
      <c r="A61" s="9"/>
      <c r="B61" s="16"/>
      <c r="C61" s="78"/>
      <c r="D61" s="78"/>
      <c r="E61" s="78"/>
      <c r="F61" s="78"/>
      <c r="G61" s="78"/>
      <c r="H61" s="78"/>
      <c r="I61" s="78"/>
      <c r="J61" s="78"/>
      <c r="K61" s="78"/>
    </row>
    <row r="62" spans="1:12" hidden="1" outlineLevel="1" x14ac:dyDescent="0.2">
      <c r="A62" s="8" t="s">
        <v>58</v>
      </c>
      <c r="B62" s="18" t="s">
        <v>59</v>
      </c>
      <c r="C62" s="81">
        <f>+C64+C65+C66+C67+C68</f>
        <v>2914800</v>
      </c>
      <c r="D62" s="81">
        <f t="shared" ref="D62:K62" si="10">+D64+D65+D66+D67+D68</f>
        <v>0</v>
      </c>
      <c r="E62" s="81">
        <f t="shared" si="10"/>
        <v>0</v>
      </c>
      <c r="F62" s="81">
        <f t="shared" si="10"/>
        <v>2914800</v>
      </c>
      <c r="G62" s="81">
        <f t="shared" si="10"/>
        <v>1538240.07</v>
      </c>
      <c r="H62" s="81">
        <f t="shared" si="10"/>
        <v>765748.24000000011</v>
      </c>
      <c r="I62" s="81">
        <f t="shared" si="10"/>
        <v>0</v>
      </c>
      <c r="J62" s="81">
        <f t="shared" si="10"/>
        <v>2303988.31</v>
      </c>
      <c r="K62" s="81">
        <f t="shared" si="10"/>
        <v>610811.68999999983</v>
      </c>
      <c r="L62" s="73">
        <f>+(J62/F62)*100</f>
        <v>79.044473377247158</v>
      </c>
    </row>
    <row r="63" spans="1:12" hidden="1" outlineLevel="1" x14ac:dyDescent="0.2">
      <c r="A63" s="9"/>
      <c r="B63" s="16"/>
      <c r="C63" s="78"/>
      <c r="D63" s="78"/>
      <c r="E63" s="78"/>
      <c r="F63" s="78"/>
      <c r="G63" s="78"/>
      <c r="H63" s="78"/>
      <c r="I63" s="78"/>
      <c r="J63" s="78"/>
      <c r="K63" s="78"/>
    </row>
    <row r="64" spans="1:12" collapsed="1" x14ac:dyDescent="0.2">
      <c r="A64" s="9" t="s">
        <v>60</v>
      </c>
      <c r="B64" s="16" t="s">
        <v>61</v>
      </c>
      <c r="C64" s="80">
        <v>518700</v>
      </c>
      <c r="D64" s="80">
        <v>0</v>
      </c>
      <c r="E64" s="80">
        <v>0</v>
      </c>
      <c r="F64" s="80">
        <f>+C64+D64+E64</f>
        <v>518700</v>
      </c>
      <c r="G64" s="80">
        <v>122709.73999999999</v>
      </c>
      <c r="H64" s="80">
        <v>34822.74</v>
      </c>
      <c r="I64" s="80">
        <v>0</v>
      </c>
      <c r="J64" s="80">
        <f>+G64+H64</f>
        <v>157532.47999999998</v>
      </c>
      <c r="K64" s="80">
        <f>+F64-J64-I64</f>
        <v>361167.52</v>
      </c>
      <c r="L64" s="74">
        <f>+(J64/F64)*100</f>
        <v>30.370634278002694</v>
      </c>
    </row>
    <row r="65" spans="1:12" x14ac:dyDescent="0.2">
      <c r="A65" s="9" t="s">
        <v>62</v>
      </c>
      <c r="B65" s="20" t="s">
        <v>63</v>
      </c>
      <c r="C65" s="80">
        <v>807400</v>
      </c>
      <c r="D65" s="80">
        <v>0</v>
      </c>
      <c r="E65" s="80">
        <v>0</v>
      </c>
      <c r="F65" s="80">
        <f>+C65+D65+E65</f>
        <v>807400</v>
      </c>
      <c r="G65" s="80">
        <v>704008.55</v>
      </c>
      <c r="H65" s="80">
        <v>74080.899999999994</v>
      </c>
      <c r="I65" s="80">
        <v>0</v>
      </c>
      <c r="J65" s="80">
        <f>+G65+H65</f>
        <v>778089.45000000007</v>
      </c>
      <c r="K65" s="80">
        <f>+F65-J65-I65</f>
        <v>29310.54999999993</v>
      </c>
      <c r="L65" s="74">
        <f>+(J65/F65)*100</f>
        <v>96.369760961109733</v>
      </c>
    </row>
    <row r="66" spans="1:12" hidden="1" x14ac:dyDescent="0.2">
      <c r="A66" s="9" t="s">
        <v>64</v>
      </c>
      <c r="B66" s="16" t="s">
        <v>65</v>
      </c>
      <c r="C66" s="80">
        <v>0</v>
      </c>
      <c r="D66" s="80">
        <v>0</v>
      </c>
      <c r="E66" s="80">
        <v>0</v>
      </c>
      <c r="F66" s="80">
        <f>+C66+D66+E66</f>
        <v>0</v>
      </c>
      <c r="G66" s="80">
        <v>0</v>
      </c>
      <c r="H66" s="80">
        <v>0</v>
      </c>
      <c r="I66" s="80">
        <v>0</v>
      </c>
      <c r="J66" s="80">
        <f>+G66+H66</f>
        <v>0</v>
      </c>
      <c r="K66" s="80">
        <f>+F66-J66-I66</f>
        <v>0</v>
      </c>
      <c r="L66" s="74" t="e">
        <f>+(J66/F66)*100</f>
        <v>#DIV/0!</v>
      </c>
    </row>
    <row r="67" spans="1:12" x14ac:dyDescent="0.2">
      <c r="A67" s="9" t="s">
        <v>66</v>
      </c>
      <c r="B67" s="16" t="s">
        <v>303</v>
      </c>
      <c r="C67" s="80">
        <v>1588700</v>
      </c>
      <c r="D67" s="80">
        <v>0</v>
      </c>
      <c r="E67" s="80">
        <v>0</v>
      </c>
      <c r="F67" s="80">
        <f>+C67+D67+E67</f>
        <v>1588700</v>
      </c>
      <c r="G67" s="80">
        <v>711521.78</v>
      </c>
      <c r="H67" s="80">
        <v>656844.60000000009</v>
      </c>
      <c r="I67" s="80">
        <v>0</v>
      </c>
      <c r="J67" s="80">
        <f>+G67+H67</f>
        <v>1368366.3800000001</v>
      </c>
      <c r="K67" s="80">
        <f>+F67-J67-I67</f>
        <v>220333.61999999988</v>
      </c>
      <c r="L67" s="74">
        <f>+(J67/F67)*100</f>
        <v>86.131200352489472</v>
      </c>
    </row>
    <row r="68" spans="1:12" hidden="1" x14ac:dyDescent="0.2">
      <c r="A68" s="9" t="s">
        <v>67</v>
      </c>
      <c r="B68" s="16" t="s">
        <v>68</v>
      </c>
      <c r="C68" s="80">
        <v>0</v>
      </c>
      <c r="D68" s="80">
        <v>0</v>
      </c>
      <c r="E68" s="80">
        <v>0</v>
      </c>
      <c r="F68" s="80">
        <f>+C68+D68+E68</f>
        <v>0</v>
      </c>
      <c r="G68" s="80">
        <v>0</v>
      </c>
      <c r="H68" s="80">
        <v>0</v>
      </c>
      <c r="I68" s="80">
        <v>0</v>
      </c>
      <c r="J68" s="80">
        <f>+G68+H68</f>
        <v>0</v>
      </c>
      <c r="K68" s="80">
        <f>+F68-J68-I68</f>
        <v>0</v>
      </c>
      <c r="L68" s="74" t="e">
        <f>+(J68/F68)*100</f>
        <v>#DIV/0!</v>
      </c>
    </row>
    <row r="69" spans="1:12" ht="8.25" hidden="1" customHeight="1" outlineLevel="1" x14ac:dyDescent="0.2">
      <c r="A69" s="9"/>
      <c r="B69" s="16"/>
      <c r="C69" s="78"/>
      <c r="D69" s="78"/>
      <c r="E69" s="78"/>
      <c r="F69" s="78"/>
      <c r="G69" s="78"/>
      <c r="H69" s="78"/>
      <c r="I69" s="78"/>
      <c r="J69" s="78"/>
      <c r="K69" s="78"/>
    </row>
    <row r="70" spans="1:12" hidden="1" outlineLevel="1" x14ac:dyDescent="0.2">
      <c r="A70" s="8" t="s">
        <v>69</v>
      </c>
      <c r="B70" s="18" t="s">
        <v>70</v>
      </c>
      <c r="C70" s="81">
        <f>+C72+C73+C74+C75+C76+C77+C78</f>
        <v>0</v>
      </c>
      <c r="D70" s="81">
        <f t="shared" ref="D70:K70" si="11">+D72+D73+D74+D75+D76+D77+D78</f>
        <v>0</v>
      </c>
      <c r="E70" s="81">
        <f t="shared" si="11"/>
        <v>0</v>
      </c>
      <c r="F70" s="81">
        <f t="shared" si="11"/>
        <v>0</v>
      </c>
      <c r="G70" s="81">
        <v>0</v>
      </c>
      <c r="H70" s="81">
        <f t="shared" si="11"/>
        <v>0</v>
      </c>
      <c r="I70" s="81">
        <f t="shared" si="11"/>
        <v>0</v>
      </c>
      <c r="J70" s="81">
        <f t="shared" si="11"/>
        <v>0</v>
      </c>
      <c r="K70" s="81">
        <f t="shared" si="11"/>
        <v>0</v>
      </c>
      <c r="L70" s="73" t="e">
        <f>+(J70/F70)*100</f>
        <v>#DIV/0!</v>
      </c>
    </row>
    <row r="71" spans="1:12" ht="8.25" hidden="1" customHeight="1" outlineLevel="1" x14ac:dyDescent="0.2">
      <c r="A71" s="9"/>
      <c r="B71" s="16"/>
      <c r="C71" s="78"/>
      <c r="D71" s="78"/>
      <c r="E71" s="78"/>
      <c r="F71" s="78"/>
      <c r="G71" s="78"/>
      <c r="H71" s="78"/>
      <c r="I71" s="78"/>
      <c r="J71" s="78"/>
      <c r="K71" s="78"/>
    </row>
    <row r="72" spans="1:12" hidden="1" collapsed="1" x14ac:dyDescent="0.2">
      <c r="A72" s="9" t="s">
        <v>71</v>
      </c>
      <c r="B72" s="16" t="s">
        <v>304</v>
      </c>
      <c r="C72" s="80">
        <v>0</v>
      </c>
      <c r="D72" s="80">
        <v>0</v>
      </c>
      <c r="E72" s="80">
        <v>0</v>
      </c>
      <c r="F72" s="80">
        <f t="shared" ref="F72:F78" si="12">+C72+D72+E72</f>
        <v>0</v>
      </c>
      <c r="G72" s="80">
        <v>0</v>
      </c>
      <c r="H72" s="80">
        <v>0</v>
      </c>
      <c r="I72" s="80">
        <v>0</v>
      </c>
      <c r="J72" s="80">
        <f t="shared" ref="J72:J78" si="13">+G72+H72</f>
        <v>0</v>
      </c>
      <c r="K72" s="80">
        <f>+F72-J72</f>
        <v>0</v>
      </c>
      <c r="L72" s="74" t="e">
        <f t="shared" ref="L72:L78" si="14">+(J72/F72)*100</f>
        <v>#DIV/0!</v>
      </c>
    </row>
    <row r="73" spans="1:12" hidden="1" x14ac:dyDescent="0.2">
      <c r="A73" s="9" t="s">
        <v>72</v>
      </c>
      <c r="B73" s="16" t="s">
        <v>305</v>
      </c>
      <c r="C73" s="80">
        <v>0</v>
      </c>
      <c r="D73" s="80">
        <v>0</v>
      </c>
      <c r="E73" s="80">
        <v>0</v>
      </c>
      <c r="F73" s="80">
        <f t="shared" si="12"/>
        <v>0</v>
      </c>
      <c r="G73" s="80">
        <v>0</v>
      </c>
      <c r="H73" s="80">
        <v>0</v>
      </c>
      <c r="I73" s="80">
        <v>0</v>
      </c>
      <c r="J73" s="80">
        <f t="shared" si="13"/>
        <v>0</v>
      </c>
      <c r="K73" s="80">
        <f t="shared" ref="K73:K78" si="15">+F73-J73-I73</f>
        <v>0</v>
      </c>
      <c r="L73" s="74" t="e">
        <f t="shared" si="14"/>
        <v>#DIV/0!</v>
      </c>
    </row>
    <row r="74" spans="1:12" hidden="1" x14ac:dyDescent="0.2">
      <c r="A74" s="9" t="s">
        <v>73</v>
      </c>
      <c r="B74" s="16" t="s">
        <v>306</v>
      </c>
      <c r="C74" s="80">
        <v>0</v>
      </c>
      <c r="D74" s="80">
        <v>0</v>
      </c>
      <c r="E74" s="80">
        <v>0</v>
      </c>
      <c r="F74" s="80">
        <f>+C74+D74+E74</f>
        <v>0</v>
      </c>
      <c r="G74" s="80">
        <v>0</v>
      </c>
      <c r="H74" s="80">
        <v>0</v>
      </c>
      <c r="I74" s="80">
        <v>0</v>
      </c>
      <c r="J74" s="80">
        <f>+G74+H74</f>
        <v>0</v>
      </c>
      <c r="K74" s="80">
        <f t="shared" si="15"/>
        <v>0</v>
      </c>
      <c r="L74" s="74" t="e">
        <f t="shared" si="14"/>
        <v>#DIV/0!</v>
      </c>
    </row>
    <row r="75" spans="1:12" hidden="1" x14ac:dyDescent="0.2">
      <c r="A75" s="9" t="s">
        <v>74</v>
      </c>
      <c r="B75" s="16" t="s">
        <v>307</v>
      </c>
      <c r="C75" s="80">
        <v>0</v>
      </c>
      <c r="D75" s="80">
        <v>0</v>
      </c>
      <c r="E75" s="80">
        <v>0</v>
      </c>
      <c r="F75" s="80">
        <f t="shared" si="12"/>
        <v>0</v>
      </c>
      <c r="G75" s="80">
        <v>0</v>
      </c>
      <c r="H75" s="80">
        <v>0</v>
      </c>
      <c r="I75" s="80">
        <v>0</v>
      </c>
      <c r="J75" s="80">
        <f t="shared" si="13"/>
        <v>0</v>
      </c>
      <c r="K75" s="80">
        <f t="shared" si="15"/>
        <v>0</v>
      </c>
      <c r="L75" s="74" t="e">
        <f t="shared" si="14"/>
        <v>#DIV/0!</v>
      </c>
    </row>
    <row r="76" spans="1:12" hidden="1" x14ac:dyDescent="0.2">
      <c r="A76" s="9" t="s">
        <v>75</v>
      </c>
      <c r="B76" s="16" t="s">
        <v>76</v>
      </c>
      <c r="C76" s="80">
        <v>0</v>
      </c>
      <c r="D76" s="80">
        <v>0</v>
      </c>
      <c r="E76" s="80">
        <v>0</v>
      </c>
      <c r="F76" s="80">
        <f t="shared" si="12"/>
        <v>0</v>
      </c>
      <c r="G76" s="80">
        <v>0</v>
      </c>
      <c r="H76" s="80">
        <v>0</v>
      </c>
      <c r="I76" s="80">
        <v>0</v>
      </c>
      <c r="J76" s="80">
        <f t="shared" si="13"/>
        <v>0</v>
      </c>
      <c r="K76" s="80">
        <f t="shared" si="15"/>
        <v>0</v>
      </c>
      <c r="L76" s="74" t="e">
        <f t="shared" si="14"/>
        <v>#DIV/0!</v>
      </c>
    </row>
    <row r="77" spans="1:12" hidden="1" x14ac:dyDescent="0.2">
      <c r="A77" s="9" t="s">
        <v>77</v>
      </c>
      <c r="B77" s="16" t="s">
        <v>308</v>
      </c>
      <c r="C77" s="80">
        <v>0</v>
      </c>
      <c r="D77" s="80">
        <v>0</v>
      </c>
      <c r="E77" s="80">
        <v>0</v>
      </c>
      <c r="F77" s="80">
        <f t="shared" si="12"/>
        <v>0</v>
      </c>
      <c r="G77" s="80">
        <v>0</v>
      </c>
      <c r="H77" s="80">
        <v>0</v>
      </c>
      <c r="I77" s="80">
        <v>0</v>
      </c>
      <c r="J77" s="80">
        <f t="shared" si="13"/>
        <v>0</v>
      </c>
      <c r="K77" s="80">
        <f t="shared" si="15"/>
        <v>0</v>
      </c>
      <c r="L77" s="74" t="e">
        <f t="shared" si="14"/>
        <v>#DIV/0!</v>
      </c>
    </row>
    <row r="78" spans="1:12" hidden="1" x14ac:dyDescent="0.2">
      <c r="A78" s="9" t="s">
        <v>237</v>
      </c>
      <c r="B78" s="16" t="s">
        <v>309</v>
      </c>
      <c r="C78" s="80">
        <v>0</v>
      </c>
      <c r="D78" s="80">
        <v>0</v>
      </c>
      <c r="E78" s="80">
        <v>0</v>
      </c>
      <c r="F78" s="80">
        <f t="shared" si="12"/>
        <v>0</v>
      </c>
      <c r="G78" s="80">
        <v>0</v>
      </c>
      <c r="H78" s="80">
        <v>0</v>
      </c>
      <c r="I78" s="80">
        <v>0</v>
      </c>
      <c r="J78" s="80">
        <f t="shared" si="13"/>
        <v>0</v>
      </c>
      <c r="K78" s="80">
        <f t="shared" si="15"/>
        <v>0</v>
      </c>
      <c r="L78" s="74" t="e">
        <f t="shared" si="14"/>
        <v>#DIV/0!</v>
      </c>
    </row>
    <row r="79" spans="1:12" ht="8.25" hidden="1" customHeight="1" outlineLevel="1" x14ac:dyDescent="0.2">
      <c r="A79" s="9"/>
      <c r="B79" s="16"/>
      <c r="C79" s="78"/>
      <c r="D79" s="78"/>
      <c r="E79" s="78"/>
      <c r="F79" s="78"/>
      <c r="G79" s="78"/>
      <c r="H79" s="78"/>
      <c r="I79" s="78"/>
      <c r="J79" s="78"/>
      <c r="K79" s="78"/>
    </row>
    <row r="80" spans="1:12" hidden="1" outlineLevel="1" x14ac:dyDescent="0.2">
      <c r="A80" s="8" t="s">
        <v>78</v>
      </c>
      <c r="B80" s="18" t="s">
        <v>79</v>
      </c>
      <c r="C80" s="81">
        <f>+C84+C85+C86+C87+C88</f>
        <v>49998400</v>
      </c>
      <c r="D80" s="81">
        <f t="shared" ref="D80:K80" si="16">+D84+D85+D86+D87+D88</f>
        <v>0</v>
      </c>
      <c r="E80" s="81">
        <f t="shared" si="16"/>
        <v>0</v>
      </c>
      <c r="F80" s="81">
        <f t="shared" si="16"/>
        <v>49998400</v>
      </c>
      <c r="G80" s="81">
        <f t="shared" si="16"/>
        <v>10358053.550000001</v>
      </c>
      <c r="H80" s="81">
        <f t="shared" si="16"/>
        <v>16103948.25</v>
      </c>
      <c r="I80" s="81">
        <f t="shared" si="16"/>
        <v>0</v>
      </c>
      <c r="J80" s="81">
        <f t="shared" si="16"/>
        <v>26462001.800000001</v>
      </c>
      <c r="K80" s="81">
        <f t="shared" si="16"/>
        <v>23536398.199999999</v>
      </c>
      <c r="L80" s="73">
        <f>+(J80/F80)*100</f>
        <v>52.925697222311122</v>
      </c>
    </row>
    <row r="81" spans="1:14" ht="8.25" hidden="1" customHeight="1" outlineLevel="1" x14ac:dyDescent="0.2">
      <c r="A81" s="9"/>
      <c r="B81" s="16"/>
      <c r="C81" s="78"/>
      <c r="D81" s="78"/>
      <c r="E81" s="78"/>
      <c r="F81" s="78"/>
      <c r="G81" s="78"/>
      <c r="H81" s="78"/>
      <c r="I81" s="78"/>
      <c r="J81" s="78"/>
      <c r="K81" s="78"/>
    </row>
    <row r="82" spans="1:14" ht="8.25" hidden="1" customHeight="1" collapsed="1" x14ac:dyDescent="0.2">
      <c r="A82" s="12" t="s">
        <v>359</v>
      </c>
      <c r="B82" s="16" t="s">
        <v>360</v>
      </c>
      <c r="C82" s="78"/>
      <c r="D82" s="78"/>
      <c r="E82" s="78"/>
      <c r="F82" s="78"/>
      <c r="G82" s="78"/>
      <c r="H82" s="78"/>
      <c r="I82" s="78"/>
      <c r="J82" s="78"/>
      <c r="K82" s="78"/>
    </row>
    <row r="83" spans="1:14" hidden="1" x14ac:dyDescent="0.2">
      <c r="A83" s="12" t="s">
        <v>341</v>
      </c>
      <c r="B83" s="16" t="s">
        <v>342</v>
      </c>
      <c r="C83" s="80">
        <v>0</v>
      </c>
      <c r="D83" s="80">
        <v>0</v>
      </c>
      <c r="E83" s="80">
        <v>0</v>
      </c>
      <c r="F83" s="80">
        <f t="shared" ref="F83:F88" si="17">+C83+D83+E83</f>
        <v>0</v>
      </c>
      <c r="G83" s="80">
        <v>0</v>
      </c>
      <c r="H83" s="80">
        <v>0</v>
      </c>
      <c r="I83" s="80">
        <v>0</v>
      </c>
      <c r="J83" s="80">
        <f t="shared" ref="J83:J88" si="18">+G83+H83</f>
        <v>0</v>
      </c>
      <c r="K83" s="80">
        <f t="shared" ref="K83:K88" si="19">+F83-J83-I83</f>
        <v>0</v>
      </c>
      <c r="L83" s="74" t="e">
        <f t="shared" ref="L83:L88" si="20">+(J83/F83)*100</f>
        <v>#DIV/0!</v>
      </c>
    </row>
    <row r="84" spans="1:14" ht="11.25" hidden="1" customHeight="1" x14ac:dyDescent="0.2">
      <c r="A84" s="12" t="s">
        <v>80</v>
      </c>
      <c r="B84" s="16" t="s">
        <v>81</v>
      </c>
      <c r="C84" s="80">
        <v>0</v>
      </c>
      <c r="D84" s="80">
        <v>0</v>
      </c>
      <c r="E84" s="80">
        <v>0</v>
      </c>
      <c r="F84" s="80">
        <f t="shared" si="17"/>
        <v>0</v>
      </c>
      <c r="G84" s="80">
        <v>0</v>
      </c>
      <c r="H84" s="80">
        <v>0</v>
      </c>
      <c r="I84" s="80">
        <v>0</v>
      </c>
      <c r="J84" s="80">
        <f t="shared" si="18"/>
        <v>0</v>
      </c>
      <c r="K84" s="80">
        <f t="shared" si="19"/>
        <v>0</v>
      </c>
      <c r="L84" s="74" t="e">
        <f t="shared" si="20"/>
        <v>#DIV/0!</v>
      </c>
    </row>
    <row r="85" spans="1:14" x14ac:dyDescent="0.2">
      <c r="A85" s="12" t="s">
        <v>82</v>
      </c>
      <c r="B85" s="16" t="s">
        <v>83</v>
      </c>
      <c r="C85" s="80">
        <v>36000000</v>
      </c>
      <c r="D85" s="80">
        <v>0</v>
      </c>
      <c r="E85" s="80">
        <v>0</v>
      </c>
      <c r="F85" s="80">
        <f t="shared" si="17"/>
        <v>36000000</v>
      </c>
      <c r="G85" s="80">
        <v>4804659.41</v>
      </c>
      <c r="H85" s="80">
        <v>15995072.75</v>
      </c>
      <c r="I85" s="80">
        <v>0</v>
      </c>
      <c r="J85" s="80">
        <f t="shared" si="18"/>
        <v>20799732.16</v>
      </c>
      <c r="K85" s="80">
        <f t="shared" si="19"/>
        <v>15200267.84</v>
      </c>
      <c r="L85" s="74">
        <f t="shared" si="20"/>
        <v>57.777033777777774</v>
      </c>
    </row>
    <row r="86" spans="1:14" hidden="1" x14ac:dyDescent="0.2">
      <c r="A86" s="12" t="s">
        <v>84</v>
      </c>
      <c r="B86" s="16" t="s">
        <v>85</v>
      </c>
      <c r="C86" s="80">
        <v>0</v>
      </c>
      <c r="D86" s="80">
        <v>0</v>
      </c>
      <c r="E86" s="80">
        <v>0</v>
      </c>
      <c r="F86" s="80">
        <f t="shared" si="17"/>
        <v>0</v>
      </c>
      <c r="G86" s="80">
        <v>0</v>
      </c>
      <c r="H86" s="80">
        <v>0</v>
      </c>
      <c r="I86" s="80">
        <v>0</v>
      </c>
      <c r="J86" s="80">
        <f t="shared" si="18"/>
        <v>0</v>
      </c>
      <c r="K86" s="80">
        <f t="shared" si="19"/>
        <v>0</v>
      </c>
      <c r="L86" s="74" t="e">
        <f t="shared" si="20"/>
        <v>#DIV/0!</v>
      </c>
    </row>
    <row r="87" spans="1:14" x14ac:dyDescent="0.2">
      <c r="A87" s="12" t="s">
        <v>86</v>
      </c>
      <c r="B87" s="16" t="s">
        <v>87</v>
      </c>
      <c r="C87" s="80">
        <v>3398400</v>
      </c>
      <c r="D87" s="80">
        <v>0</v>
      </c>
      <c r="E87" s="80">
        <v>0</v>
      </c>
      <c r="F87" s="80">
        <f t="shared" si="17"/>
        <v>3398400</v>
      </c>
      <c r="G87" s="80">
        <v>969597.73</v>
      </c>
      <c r="H87" s="80">
        <v>0</v>
      </c>
      <c r="I87" s="80">
        <v>0</v>
      </c>
      <c r="J87" s="80">
        <f t="shared" si="18"/>
        <v>969597.73</v>
      </c>
      <c r="K87" s="80">
        <f t="shared" si="19"/>
        <v>2428802.27</v>
      </c>
      <c r="L87" s="74">
        <f t="shared" si="20"/>
        <v>28.531006650188324</v>
      </c>
    </row>
    <row r="88" spans="1:14" x14ac:dyDescent="0.2">
      <c r="A88" s="12" t="s">
        <v>88</v>
      </c>
      <c r="B88" s="16" t="s">
        <v>89</v>
      </c>
      <c r="C88" s="80">
        <v>10600000</v>
      </c>
      <c r="D88" s="80">
        <v>0</v>
      </c>
      <c r="E88" s="80">
        <v>0</v>
      </c>
      <c r="F88" s="80">
        <f t="shared" si="17"/>
        <v>10600000</v>
      </c>
      <c r="G88" s="80">
        <v>4583796.41</v>
      </c>
      <c r="H88" s="80">
        <v>108875.5</v>
      </c>
      <c r="I88" s="80">
        <v>0</v>
      </c>
      <c r="J88" s="80">
        <f t="shared" si="18"/>
        <v>4692671.91</v>
      </c>
      <c r="K88" s="80">
        <f t="shared" si="19"/>
        <v>5907328.0899999999</v>
      </c>
      <c r="L88" s="74">
        <f t="shared" si="20"/>
        <v>44.270489716981132</v>
      </c>
    </row>
    <row r="89" spans="1:14" ht="8.25" hidden="1" customHeight="1" outlineLevel="1" x14ac:dyDescent="0.2">
      <c r="A89" s="9"/>
      <c r="B89" s="16"/>
      <c r="C89" s="78"/>
      <c r="D89" s="78"/>
      <c r="E89" s="78"/>
      <c r="F89" s="78"/>
      <c r="G89" s="78"/>
      <c r="H89" s="78"/>
      <c r="I89" s="78"/>
      <c r="J89" s="78"/>
      <c r="K89" s="78"/>
    </row>
    <row r="90" spans="1:14" hidden="1" outlineLevel="1" x14ac:dyDescent="0.2">
      <c r="A90" s="8" t="s">
        <v>90</v>
      </c>
      <c r="B90" s="18" t="s">
        <v>91</v>
      </c>
      <c r="C90" s="81">
        <f>+C92+C93+C94+C95</f>
        <v>2500000</v>
      </c>
      <c r="D90" s="81">
        <f t="shared" ref="D90:K90" si="21">+D92+D93+D94+D95</f>
        <v>0</v>
      </c>
      <c r="E90" s="81">
        <f t="shared" si="21"/>
        <v>0</v>
      </c>
      <c r="F90" s="81">
        <f t="shared" si="21"/>
        <v>2500000</v>
      </c>
      <c r="G90" s="81">
        <f t="shared" si="21"/>
        <v>0</v>
      </c>
      <c r="H90" s="81">
        <f t="shared" si="21"/>
        <v>0</v>
      </c>
      <c r="I90" s="81">
        <f t="shared" si="21"/>
        <v>0</v>
      </c>
      <c r="J90" s="81">
        <f t="shared" si="21"/>
        <v>0</v>
      </c>
      <c r="K90" s="81">
        <f t="shared" si="21"/>
        <v>2500000</v>
      </c>
      <c r="L90" s="73">
        <f>+(J90/F90)*100</f>
        <v>0</v>
      </c>
      <c r="N90" s="108"/>
    </row>
    <row r="91" spans="1:14" ht="8.25" hidden="1" customHeight="1" outlineLevel="1" x14ac:dyDescent="0.2">
      <c r="A91" s="9"/>
      <c r="B91" s="16"/>
      <c r="C91" s="78"/>
      <c r="D91" s="78"/>
      <c r="E91" s="78"/>
      <c r="F91" s="78"/>
      <c r="G91" s="78"/>
      <c r="H91" s="78"/>
      <c r="I91" s="78"/>
      <c r="J91" s="78"/>
      <c r="K91" s="78"/>
    </row>
    <row r="92" spans="1:14" hidden="1" collapsed="1" x14ac:dyDescent="0.2">
      <c r="A92" s="9" t="s">
        <v>92</v>
      </c>
      <c r="B92" s="16" t="s">
        <v>310</v>
      </c>
      <c r="C92" s="80">
        <v>0</v>
      </c>
      <c r="D92" s="80">
        <v>0</v>
      </c>
      <c r="E92" s="80">
        <v>0</v>
      </c>
      <c r="F92" s="80">
        <f>+C92+D92+E92</f>
        <v>0</v>
      </c>
      <c r="G92" s="80">
        <v>0</v>
      </c>
      <c r="H92" s="80">
        <v>0</v>
      </c>
      <c r="I92" s="80">
        <v>0</v>
      </c>
      <c r="J92" s="80">
        <f>+G92+H92</f>
        <v>0</v>
      </c>
      <c r="K92" s="80">
        <f>+F92-J92-I92</f>
        <v>0</v>
      </c>
      <c r="L92" s="74" t="e">
        <f>+(J92/F92)*100</f>
        <v>#DIV/0!</v>
      </c>
      <c r="N92" s="108"/>
    </row>
    <row r="93" spans="1:14" hidden="1" x14ac:dyDescent="0.2">
      <c r="A93" s="9" t="s">
        <v>93</v>
      </c>
      <c r="B93" s="16" t="s">
        <v>311</v>
      </c>
      <c r="C93" s="80">
        <v>0</v>
      </c>
      <c r="D93" s="110">
        <v>0</v>
      </c>
      <c r="E93" s="80">
        <v>0</v>
      </c>
      <c r="F93" s="80">
        <f>+C93+D93+E93</f>
        <v>0</v>
      </c>
      <c r="G93" s="80">
        <v>0</v>
      </c>
      <c r="H93" s="80">
        <v>0</v>
      </c>
      <c r="I93" s="80">
        <v>0</v>
      </c>
      <c r="J93" s="80">
        <f>+G93+H93</f>
        <v>0</v>
      </c>
      <c r="K93" s="80">
        <f>+F93-J93-I93</f>
        <v>0</v>
      </c>
      <c r="L93" s="74" t="e">
        <f>+(J93/F93)*100</f>
        <v>#DIV/0!</v>
      </c>
    </row>
    <row r="94" spans="1:14" ht="12" customHeight="1" x14ac:dyDescent="0.2">
      <c r="A94" s="9" t="s">
        <v>94</v>
      </c>
      <c r="B94" s="16" t="s">
        <v>95</v>
      </c>
      <c r="C94" s="80">
        <v>1000000</v>
      </c>
      <c r="D94" s="80">
        <v>0</v>
      </c>
      <c r="E94" s="80">
        <v>0</v>
      </c>
      <c r="F94" s="80">
        <f>+C94+D94+E94</f>
        <v>1000000</v>
      </c>
      <c r="G94" s="80">
        <v>0</v>
      </c>
      <c r="H94" s="80">
        <v>0</v>
      </c>
      <c r="I94" s="80">
        <v>0</v>
      </c>
      <c r="J94" s="80">
        <f>+G94+H94</f>
        <v>0</v>
      </c>
      <c r="K94" s="80">
        <f>+F94-J94-I94</f>
        <v>1000000</v>
      </c>
      <c r="L94" s="74">
        <f>+(J94/F94)*100</f>
        <v>0</v>
      </c>
    </row>
    <row r="95" spans="1:14" ht="12" customHeight="1" x14ac:dyDescent="0.2">
      <c r="A95" s="9" t="s">
        <v>96</v>
      </c>
      <c r="B95" s="16" t="s">
        <v>312</v>
      </c>
      <c r="C95" s="80">
        <v>1500000</v>
      </c>
      <c r="D95" s="80">
        <v>0</v>
      </c>
      <c r="E95" s="80">
        <v>0</v>
      </c>
      <c r="F95" s="80">
        <f>+C95+D95+E95</f>
        <v>1500000</v>
      </c>
      <c r="G95" s="80">
        <v>0</v>
      </c>
      <c r="H95" s="80">
        <v>0</v>
      </c>
      <c r="I95" s="80">
        <v>0</v>
      </c>
      <c r="J95" s="80">
        <f>+G95+H95</f>
        <v>0</v>
      </c>
      <c r="K95" s="80">
        <f>+F95-J95-I95</f>
        <v>1500000</v>
      </c>
      <c r="L95" s="74">
        <f>+(J95/F95)*100</f>
        <v>0</v>
      </c>
    </row>
    <row r="96" spans="1:14" ht="8.25" hidden="1" customHeight="1" outlineLevel="1" x14ac:dyDescent="0.2">
      <c r="A96" s="9"/>
      <c r="B96" s="16"/>
      <c r="C96" s="78"/>
      <c r="D96" s="78"/>
      <c r="E96" s="78"/>
      <c r="F96" s="78"/>
      <c r="G96" s="78"/>
      <c r="H96" s="78"/>
      <c r="I96" s="78"/>
      <c r="J96" s="78"/>
      <c r="K96" s="78"/>
    </row>
    <row r="97" spans="1:14" hidden="1" outlineLevel="1" x14ac:dyDescent="0.2">
      <c r="A97" s="8" t="s">
        <v>97</v>
      </c>
      <c r="B97" s="18" t="s">
        <v>98</v>
      </c>
      <c r="C97" s="81">
        <f>+C99</f>
        <v>2750000</v>
      </c>
      <c r="D97" s="81">
        <f t="shared" ref="D97:K97" si="22">+D99</f>
        <v>0</v>
      </c>
      <c r="E97" s="81">
        <f t="shared" si="22"/>
        <v>0</v>
      </c>
      <c r="F97" s="81">
        <f t="shared" si="22"/>
        <v>2750000</v>
      </c>
      <c r="G97" s="81">
        <f t="shared" si="22"/>
        <v>0</v>
      </c>
      <c r="H97" s="81">
        <f t="shared" si="22"/>
        <v>2750000</v>
      </c>
      <c r="I97" s="81">
        <f t="shared" si="22"/>
        <v>0</v>
      </c>
      <c r="J97" s="81">
        <f t="shared" si="22"/>
        <v>2750000</v>
      </c>
      <c r="K97" s="81">
        <f t="shared" si="22"/>
        <v>0</v>
      </c>
      <c r="L97" s="73">
        <f>+(J97/F97)*100</f>
        <v>100</v>
      </c>
    </row>
    <row r="98" spans="1:14" ht="8.25" hidden="1" customHeight="1" outlineLevel="1" x14ac:dyDescent="0.2">
      <c r="A98" s="9"/>
      <c r="B98" s="16"/>
      <c r="C98" s="78"/>
      <c r="D98" s="78"/>
      <c r="E98" s="78"/>
      <c r="F98" s="78"/>
      <c r="G98" s="78"/>
      <c r="H98" s="78"/>
      <c r="I98" s="78"/>
      <c r="J98" s="78"/>
      <c r="K98" s="78"/>
    </row>
    <row r="99" spans="1:14" collapsed="1" x14ac:dyDescent="0.2">
      <c r="A99" s="9" t="s">
        <v>99</v>
      </c>
      <c r="B99" s="16" t="s">
        <v>100</v>
      </c>
      <c r="C99" s="80">
        <v>2750000</v>
      </c>
      <c r="D99" s="80">
        <v>0</v>
      </c>
      <c r="E99" s="80">
        <v>0</v>
      </c>
      <c r="F99" s="80">
        <f>+C99+D99+E99</f>
        <v>2750000</v>
      </c>
      <c r="G99" s="80">
        <v>0</v>
      </c>
      <c r="H99" s="80">
        <v>2750000</v>
      </c>
      <c r="I99" s="80">
        <v>0</v>
      </c>
      <c r="J99" s="80">
        <f>+G99+H99</f>
        <v>2750000</v>
      </c>
      <c r="K99" s="80">
        <f>+F99-J99-I99</f>
        <v>0</v>
      </c>
      <c r="L99" s="74">
        <f>+(J99/F99)*100</f>
        <v>100</v>
      </c>
    </row>
    <row r="100" spans="1:14" ht="8.25" hidden="1" customHeight="1" outlineLevel="1" x14ac:dyDescent="0.2">
      <c r="A100" s="9"/>
      <c r="B100" s="16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14" hidden="1" outlineLevel="1" x14ac:dyDescent="0.2">
      <c r="A101" s="8" t="s">
        <v>101</v>
      </c>
      <c r="B101" s="18" t="s">
        <v>102</v>
      </c>
      <c r="C101" s="81">
        <f>+C103+C104+C105</f>
        <v>1000000</v>
      </c>
      <c r="D101" s="81">
        <f t="shared" ref="D101:K101" si="23">+D103+D104+D105</f>
        <v>0</v>
      </c>
      <c r="E101" s="81">
        <f t="shared" si="23"/>
        <v>0</v>
      </c>
      <c r="F101" s="81">
        <f t="shared" si="23"/>
        <v>1000000</v>
      </c>
      <c r="G101" s="81">
        <v>0</v>
      </c>
      <c r="H101" s="81">
        <f t="shared" si="23"/>
        <v>0</v>
      </c>
      <c r="I101" s="81">
        <f t="shared" si="23"/>
        <v>0</v>
      </c>
      <c r="J101" s="81">
        <f t="shared" si="23"/>
        <v>0</v>
      </c>
      <c r="K101" s="81">
        <f t="shared" si="23"/>
        <v>1000000</v>
      </c>
      <c r="L101" s="73">
        <f>+(J101/F101)*100</f>
        <v>0</v>
      </c>
    </row>
    <row r="102" spans="1:14" ht="8.25" hidden="1" customHeight="1" outlineLevel="1" x14ac:dyDescent="0.2">
      <c r="A102" s="9"/>
      <c r="B102" s="16"/>
      <c r="C102" s="78"/>
      <c r="D102" s="78"/>
      <c r="E102" s="78"/>
      <c r="F102" s="78"/>
      <c r="G102" s="78"/>
      <c r="H102" s="78"/>
      <c r="I102" s="78"/>
      <c r="J102" s="78"/>
      <c r="K102" s="78"/>
    </row>
    <row r="103" spans="1:14" collapsed="1" x14ac:dyDescent="0.2">
      <c r="A103" s="9" t="s">
        <v>103</v>
      </c>
      <c r="B103" s="16" t="s">
        <v>104</v>
      </c>
      <c r="C103" s="80">
        <v>1000000</v>
      </c>
      <c r="D103" s="80">
        <v>0</v>
      </c>
      <c r="E103" s="80">
        <v>0</v>
      </c>
      <c r="F103" s="80">
        <f>+C103+D103+E103</f>
        <v>1000000</v>
      </c>
      <c r="G103" s="80">
        <v>0</v>
      </c>
      <c r="H103" s="80">
        <v>0</v>
      </c>
      <c r="I103" s="80">
        <v>0</v>
      </c>
      <c r="J103" s="80">
        <f>+G103+H103</f>
        <v>0</v>
      </c>
      <c r="K103" s="80">
        <f>+F103-J103-I103</f>
        <v>1000000</v>
      </c>
      <c r="L103" s="74">
        <f>+(J103/F103)*100</f>
        <v>0</v>
      </c>
    </row>
    <row r="104" spans="1:14" hidden="1" x14ac:dyDescent="0.2">
      <c r="A104" s="9" t="s">
        <v>105</v>
      </c>
      <c r="B104" s="16" t="s">
        <v>106</v>
      </c>
      <c r="C104" s="80">
        <v>0</v>
      </c>
      <c r="D104" s="80">
        <v>0</v>
      </c>
      <c r="E104" s="80">
        <v>0</v>
      </c>
      <c r="F104" s="80">
        <f>+C104+D104+E104</f>
        <v>0</v>
      </c>
      <c r="G104" s="80">
        <v>0</v>
      </c>
      <c r="H104" s="80">
        <v>0</v>
      </c>
      <c r="I104" s="80">
        <v>0</v>
      </c>
      <c r="J104" s="80">
        <f>+G104+H104</f>
        <v>0</v>
      </c>
      <c r="K104" s="80">
        <f>+F104-J104-I104</f>
        <v>0</v>
      </c>
      <c r="L104" s="74" t="e">
        <f>+(J104/F104)*100</f>
        <v>#DIV/0!</v>
      </c>
    </row>
    <row r="105" spans="1:14" hidden="1" x14ac:dyDescent="0.2">
      <c r="A105" s="9" t="s">
        <v>107</v>
      </c>
      <c r="B105" s="16" t="s">
        <v>108</v>
      </c>
      <c r="C105" s="80">
        <v>0</v>
      </c>
      <c r="D105" s="80">
        <v>0</v>
      </c>
      <c r="E105" s="80">
        <v>0</v>
      </c>
      <c r="F105" s="80">
        <f>+C105+D105+E105</f>
        <v>0</v>
      </c>
      <c r="G105" s="80">
        <v>0</v>
      </c>
      <c r="H105" s="80">
        <v>0</v>
      </c>
      <c r="I105" s="80">
        <v>0</v>
      </c>
      <c r="J105" s="80">
        <f>+G105+H105</f>
        <v>0</v>
      </c>
      <c r="K105" s="80">
        <f>+F105-J105-I105</f>
        <v>0</v>
      </c>
      <c r="L105" s="74" t="e">
        <f>+(J105/F105)*100</f>
        <v>#DIV/0!</v>
      </c>
    </row>
    <row r="106" spans="1:14" ht="8.25" hidden="1" customHeight="1" outlineLevel="1" x14ac:dyDescent="0.2">
      <c r="A106" s="9"/>
      <c r="B106" s="16"/>
      <c r="C106" s="78"/>
      <c r="D106" s="78"/>
      <c r="E106" s="78"/>
      <c r="F106" s="78"/>
      <c r="G106" s="78"/>
      <c r="H106" s="78"/>
      <c r="I106" s="78"/>
      <c r="J106" s="78"/>
      <c r="K106" s="78"/>
    </row>
    <row r="107" spans="1:14" hidden="1" outlineLevel="1" x14ac:dyDescent="0.2">
      <c r="A107" s="8" t="s">
        <v>109</v>
      </c>
      <c r="B107" s="18" t="s">
        <v>110</v>
      </c>
      <c r="C107" s="81">
        <f>+C109+C110+C112+C113+C114+C115+C116+C111</f>
        <v>0</v>
      </c>
      <c r="D107" s="81">
        <f t="shared" ref="D107:K107" si="24">+D109+D110+D112+D113+D114+D115+D116+D111</f>
        <v>0</v>
      </c>
      <c r="E107" s="81">
        <f t="shared" si="24"/>
        <v>0</v>
      </c>
      <c r="F107" s="81">
        <f t="shared" si="24"/>
        <v>0</v>
      </c>
      <c r="G107" s="81">
        <v>0</v>
      </c>
      <c r="H107" s="81">
        <f t="shared" si="24"/>
        <v>0</v>
      </c>
      <c r="I107" s="81">
        <f t="shared" si="24"/>
        <v>0</v>
      </c>
      <c r="J107" s="81">
        <f t="shared" si="24"/>
        <v>0</v>
      </c>
      <c r="K107" s="81">
        <f t="shared" si="24"/>
        <v>0</v>
      </c>
      <c r="L107" s="73" t="e">
        <f>+(J107/F107)*100</f>
        <v>#DIV/0!</v>
      </c>
    </row>
    <row r="108" spans="1:14" ht="8.25" hidden="1" customHeight="1" outlineLevel="1" x14ac:dyDescent="0.2">
      <c r="A108" s="9"/>
      <c r="B108" s="16"/>
      <c r="C108" s="78"/>
      <c r="D108" s="78"/>
      <c r="E108" s="78"/>
      <c r="F108" s="78"/>
      <c r="G108" s="78"/>
      <c r="H108" s="78"/>
      <c r="I108" s="78"/>
      <c r="J108" s="78"/>
      <c r="K108" s="78"/>
    </row>
    <row r="109" spans="1:14" hidden="1" collapsed="1" x14ac:dyDescent="0.2">
      <c r="A109" s="9" t="s">
        <v>111</v>
      </c>
      <c r="B109" s="16" t="s">
        <v>313</v>
      </c>
      <c r="C109" s="80">
        <v>0</v>
      </c>
      <c r="D109" s="80">
        <v>0</v>
      </c>
      <c r="E109" s="80">
        <v>0</v>
      </c>
      <c r="F109" s="80">
        <f>+C109+D109+E109</f>
        <v>0</v>
      </c>
      <c r="G109" s="80">
        <v>0</v>
      </c>
      <c r="H109" s="80">
        <v>0</v>
      </c>
      <c r="I109" s="80">
        <v>0</v>
      </c>
      <c r="J109" s="80">
        <f>+G109+H109</f>
        <v>0</v>
      </c>
      <c r="K109" s="80">
        <f>+F109-J109-I109</f>
        <v>0</v>
      </c>
      <c r="L109" s="74" t="e">
        <f t="shared" ref="L109:L116" si="25">+(J109/F109)*100</f>
        <v>#DIV/0!</v>
      </c>
      <c r="N109" s="108"/>
    </row>
    <row r="110" spans="1:14" hidden="1" x14ac:dyDescent="0.2">
      <c r="A110" s="9" t="s">
        <v>112</v>
      </c>
      <c r="B110" s="16" t="s">
        <v>314</v>
      </c>
      <c r="C110" s="80">
        <v>0</v>
      </c>
      <c r="D110" s="80">
        <v>0</v>
      </c>
      <c r="E110" s="80">
        <v>0</v>
      </c>
      <c r="F110" s="80">
        <f t="shared" ref="F110:F116" si="26">+C110+D110+E110</f>
        <v>0</v>
      </c>
      <c r="G110" s="80">
        <v>0</v>
      </c>
      <c r="H110" s="80">
        <v>0</v>
      </c>
      <c r="I110" s="80">
        <v>0</v>
      </c>
      <c r="J110" s="80">
        <f t="shared" ref="J110:J116" si="27">+G110+H110</f>
        <v>0</v>
      </c>
      <c r="K110" s="80">
        <f t="shared" ref="K110:K116" si="28">+F110-J110-I110</f>
        <v>0</v>
      </c>
      <c r="L110" s="74" t="e">
        <f t="shared" si="25"/>
        <v>#DIV/0!</v>
      </c>
      <c r="N110" s="108"/>
    </row>
    <row r="111" spans="1:14" hidden="1" x14ac:dyDescent="0.2">
      <c r="A111" s="9" t="s">
        <v>343</v>
      </c>
      <c r="B111" s="16" t="s">
        <v>344</v>
      </c>
      <c r="C111" s="80">
        <v>0</v>
      </c>
      <c r="D111" s="80">
        <v>0</v>
      </c>
      <c r="E111" s="80">
        <v>0</v>
      </c>
      <c r="F111" s="80">
        <f t="shared" si="26"/>
        <v>0</v>
      </c>
      <c r="G111" s="80">
        <v>0</v>
      </c>
      <c r="H111" s="80">
        <v>0</v>
      </c>
      <c r="I111" s="80">
        <v>0</v>
      </c>
      <c r="J111" s="80">
        <f t="shared" si="27"/>
        <v>0</v>
      </c>
      <c r="K111" s="80">
        <f t="shared" si="28"/>
        <v>0</v>
      </c>
      <c r="L111" s="74" t="e">
        <f>+(J111/F111)*100</f>
        <v>#DIV/0!</v>
      </c>
    </row>
    <row r="112" spans="1:14" hidden="1" x14ac:dyDescent="0.2">
      <c r="A112" s="9" t="s">
        <v>113</v>
      </c>
      <c r="B112" s="16" t="s">
        <v>315</v>
      </c>
      <c r="C112" s="80">
        <v>0</v>
      </c>
      <c r="D112" s="80">
        <v>0</v>
      </c>
      <c r="E112" s="80">
        <v>0</v>
      </c>
      <c r="F112" s="80">
        <f t="shared" si="26"/>
        <v>0</v>
      </c>
      <c r="G112" s="80">
        <v>0</v>
      </c>
      <c r="H112" s="80">
        <v>0</v>
      </c>
      <c r="I112" s="80">
        <v>0</v>
      </c>
      <c r="J112" s="80">
        <f t="shared" si="27"/>
        <v>0</v>
      </c>
      <c r="K112" s="80">
        <f t="shared" si="28"/>
        <v>0</v>
      </c>
      <c r="L112" s="74" t="e">
        <f t="shared" si="25"/>
        <v>#DIV/0!</v>
      </c>
    </row>
    <row r="113" spans="1:12" hidden="1" x14ac:dyDescent="0.2">
      <c r="A113" s="9" t="s">
        <v>114</v>
      </c>
      <c r="B113" s="16" t="s">
        <v>316</v>
      </c>
      <c r="C113" s="80">
        <v>0</v>
      </c>
      <c r="D113" s="80">
        <v>0</v>
      </c>
      <c r="E113" s="80">
        <v>0</v>
      </c>
      <c r="F113" s="80">
        <f t="shared" si="26"/>
        <v>0</v>
      </c>
      <c r="G113" s="80">
        <v>0</v>
      </c>
      <c r="H113" s="80">
        <v>0</v>
      </c>
      <c r="I113" s="80">
        <v>0</v>
      </c>
      <c r="J113" s="80">
        <f t="shared" si="27"/>
        <v>0</v>
      </c>
      <c r="K113" s="80">
        <f t="shared" si="28"/>
        <v>0</v>
      </c>
      <c r="L113" s="74" t="e">
        <f t="shared" si="25"/>
        <v>#DIV/0!</v>
      </c>
    </row>
    <row r="114" spans="1:12" hidden="1" x14ac:dyDescent="0.2">
      <c r="A114" s="9" t="s">
        <v>115</v>
      </c>
      <c r="B114" s="16" t="s">
        <v>317</v>
      </c>
      <c r="C114" s="80">
        <v>0</v>
      </c>
      <c r="D114" s="80">
        <v>0</v>
      </c>
      <c r="E114" s="80">
        <v>0</v>
      </c>
      <c r="F114" s="80">
        <f t="shared" si="26"/>
        <v>0</v>
      </c>
      <c r="G114" s="80">
        <v>0</v>
      </c>
      <c r="H114" s="80">
        <v>0</v>
      </c>
      <c r="I114" s="80">
        <v>0</v>
      </c>
      <c r="J114" s="80">
        <f t="shared" si="27"/>
        <v>0</v>
      </c>
      <c r="K114" s="80">
        <f t="shared" si="28"/>
        <v>0</v>
      </c>
      <c r="L114" s="74" t="e">
        <f t="shared" si="25"/>
        <v>#DIV/0!</v>
      </c>
    </row>
    <row r="115" spans="1:12" hidden="1" x14ac:dyDescent="0.2">
      <c r="A115" s="9" t="s">
        <v>116</v>
      </c>
      <c r="B115" s="16" t="s">
        <v>318</v>
      </c>
      <c r="C115" s="80">
        <v>0</v>
      </c>
      <c r="D115" s="80">
        <v>0</v>
      </c>
      <c r="E115" s="80">
        <v>0</v>
      </c>
      <c r="F115" s="80">
        <f t="shared" si="26"/>
        <v>0</v>
      </c>
      <c r="G115" s="80">
        <v>0</v>
      </c>
      <c r="H115" s="80">
        <v>0</v>
      </c>
      <c r="I115" s="80">
        <v>0</v>
      </c>
      <c r="J115" s="80">
        <f t="shared" si="27"/>
        <v>0</v>
      </c>
      <c r="K115" s="80">
        <f t="shared" si="28"/>
        <v>0</v>
      </c>
      <c r="L115" s="74" t="e">
        <f t="shared" si="25"/>
        <v>#DIV/0!</v>
      </c>
    </row>
    <row r="116" spans="1:12" hidden="1" x14ac:dyDescent="0.2">
      <c r="A116" s="9" t="s">
        <v>117</v>
      </c>
      <c r="B116" s="16" t="s">
        <v>319</v>
      </c>
      <c r="C116" s="80">
        <v>0</v>
      </c>
      <c r="D116" s="80">
        <v>0</v>
      </c>
      <c r="E116" s="80">
        <v>0</v>
      </c>
      <c r="F116" s="80">
        <f t="shared" si="26"/>
        <v>0</v>
      </c>
      <c r="G116" s="80">
        <v>0</v>
      </c>
      <c r="H116" s="80">
        <v>0</v>
      </c>
      <c r="I116" s="80">
        <v>0</v>
      </c>
      <c r="J116" s="80">
        <f t="shared" si="27"/>
        <v>0</v>
      </c>
      <c r="K116" s="80">
        <f t="shared" si="28"/>
        <v>0</v>
      </c>
      <c r="L116" s="74" t="e">
        <f t="shared" si="25"/>
        <v>#DIV/0!</v>
      </c>
    </row>
    <row r="117" spans="1:12" hidden="1" outlineLevel="1" x14ac:dyDescent="0.2">
      <c r="A117" s="9"/>
      <c r="B117" s="16"/>
      <c r="C117" s="80"/>
      <c r="D117" s="80"/>
      <c r="E117" s="80"/>
      <c r="F117" s="80"/>
      <c r="G117" s="80"/>
      <c r="H117" s="80"/>
      <c r="I117" s="80"/>
      <c r="J117" s="80"/>
      <c r="K117" s="80"/>
      <c r="L117" s="74"/>
    </row>
    <row r="118" spans="1:12" hidden="1" outlineLevel="1" x14ac:dyDescent="0.2">
      <c r="A118" s="8" t="s">
        <v>225</v>
      </c>
      <c r="B118" s="18" t="s">
        <v>228</v>
      </c>
      <c r="C118" s="81">
        <f>+C120</f>
        <v>0</v>
      </c>
      <c r="D118" s="81">
        <f t="shared" ref="D118:K118" si="29">+D120</f>
        <v>0</v>
      </c>
      <c r="E118" s="81">
        <f t="shared" si="29"/>
        <v>0</v>
      </c>
      <c r="F118" s="81">
        <f t="shared" si="29"/>
        <v>0</v>
      </c>
      <c r="G118" s="81">
        <f t="shared" si="29"/>
        <v>0</v>
      </c>
      <c r="H118" s="81">
        <f t="shared" si="29"/>
        <v>0</v>
      </c>
      <c r="I118" s="81">
        <f t="shared" si="29"/>
        <v>0</v>
      </c>
      <c r="J118" s="81">
        <f t="shared" si="29"/>
        <v>0</v>
      </c>
      <c r="K118" s="81">
        <f t="shared" si="29"/>
        <v>0</v>
      </c>
      <c r="L118" s="73" t="e">
        <f>+(J118/F118)*100</f>
        <v>#DIV/0!</v>
      </c>
    </row>
    <row r="119" spans="1:12" ht="8.25" hidden="1" customHeight="1" outlineLevel="1" x14ac:dyDescent="0.2">
      <c r="A119" s="9"/>
      <c r="B119" s="16"/>
      <c r="C119" s="78"/>
      <c r="D119" s="78"/>
      <c r="E119" s="78"/>
      <c r="F119" s="78"/>
      <c r="G119" s="78"/>
      <c r="H119" s="78"/>
      <c r="I119" s="78"/>
      <c r="J119" s="78"/>
      <c r="K119" s="78"/>
    </row>
    <row r="120" spans="1:12" hidden="1" collapsed="1" x14ac:dyDescent="0.2">
      <c r="A120" s="9" t="s">
        <v>226</v>
      </c>
      <c r="B120" s="16" t="s">
        <v>227</v>
      </c>
      <c r="C120" s="80">
        <v>0</v>
      </c>
      <c r="D120" s="80">
        <v>0</v>
      </c>
      <c r="E120" s="80">
        <v>0</v>
      </c>
      <c r="F120" s="80">
        <f>+C120+D120+E120</f>
        <v>0</v>
      </c>
      <c r="G120" s="80">
        <v>0</v>
      </c>
      <c r="H120" s="80">
        <v>0</v>
      </c>
      <c r="I120" s="80">
        <v>0</v>
      </c>
      <c r="J120" s="80">
        <f>+G120+H120</f>
        <v>0</v>
      </c>
      <c r="K120" s="80">
        <f>+F120-J120-I120</f>
        <v>0</v>
      </c>
      <c r="L120" s="74" t="e">
        <f>+(J120/F120)*100</f>
        <v>#DIV/0!</v>
      </c>
    </row>
    <row r="121" spans="1:12" ht="8.25" hidden="1" customHeight="1" outlineLevel="1" x14ac:dyDescent="0.2">
      <c r="A121" s="9"/>
      <c r="B121" s="16"/>
      <c r="C121" s="78"/>
      <c r="D121" s="78"/>
      <c r="E121" s="78"/>
      <c r="F121" s="78"/>
      <c r="G121" s="78"/>
      <c r="H121" s="78"/>
      <c r="I121" s="78"/>
      <c r="J121" s="78"/>
      <c r="K121" s="78"/>
    </row>
    <row r="122" spans="1:12" ht="10.5" hidden="1" customHeight="1" outlineLevel="1" x14ac:dyDescent="0.2">
      <c r="A122" s="8" t="s">
        <v>118</v>
      </c>
      <c r="B122" s="18" t="s">
        <v>119</v>
      </c>
      <c r="C122" s="81">
        <f>+C124+C125+C126</f>
        <v>0</v>
      </c>
      <c r="D122" s="81">
        <f t="shared" ref="D122:K122" si="30">+D124+D125+D126</f>
        <v>0</v>
      </c>
      <c r="E122" s="81">
        <f t="shared" si="30"/>
        <v>0</v>
      </c>
      <c r="F122" s="81">
        <f t="shared" si="30"/>
        <v>0</v>
      </c>
      <c r="G122" s="81">
        <f t="shared" si="30"/>
        <v>0</v>
      </c>
      <c r="H122" s="81">
        <f t="shared" si="30"/>
        <v>0</v>
      </c>
      <c r="I122" s="81">
        <f t="shared" si="30"/>
        <v>0</v>
      </c>
      <c r="J122" s="81">
        <f t="shared" si="30"/>
        <v>0</v>
      </c>
      <c r="K122" s="81">
        <f t="shared" si="30"/>
        <v>0</v>
      </c>
      <c r="L122" s="73" t="e">
        <f>+(J122/F122)*100</f>
        <v>#DIV/0!</v>
      </c>
    </row>
    <row r="123" spans="1:12" ht="8.25" hidden="1" customHeight="1" outlineLevel="1" x14ac:dyDescent="0.2">
      <c r="A123" s="9"/>
      <c r="B123" s="16"/>
      <c r="C123" s="78"/>
      <c r="D123" s="78"/>
      <c r="E123" s="78"/>
      <c r="F123" s="78"/>
      <c r="G123" s="78"/>
      <c r="H123" s="78"/>
      <c r="I123" s="78"/>
      <c r="J123" s="78"/>
      <c r="K123" s="78"/>
    </row>
    <row r="124" spans="1:12" hidden="1" collapsed="1" x14ac:dyDescent="0.2">
      <c r="A124" s="9" t="s">
        <v>229</v>
      </c>
      <c r="B124" s="16" t="s">
        <v>230</v>
      </c>
      <c r="C124" s="80">
        <v>0</v>
      </c>
      <c r="D124" s="80">
        <v>0</v>
      </c>
      <c r="E124" s="80">
        <v>0</v>
      </c>
      <c r="F124" s="80">
        <f>+C124+D124+E124</f>
        <v>0</v>
      </c>
      <c r="G124" s="80">
        <v>0</v>
      </c>
      <c r="H124" s="80">
        <v>0</v>
      </c>
      <c r="I124" s="80">
        <v>0</v>
      </c>
      <c r="J124" s="80">
        <f>+G124+H124</f>
        <v>0</v>
      </c>
      <c r="K124" s="80">
        <f>+F124-J124-I124</f>
        <v>0</v>
      </c>
      <c r="L124" s="74" t="e">
        <f>+(J124/F124)*100</f>
        <v>#DIV/0!</v>
      </c>
    </row>
    <row r="125" spans="1:12" hidden="1" x14ac:dyDescent="0.2">
      <c r="A125" s="9" t="s">
        <v>120</v>
      </c>
      <c r="B125" s="16" t="s">
        <v>121</v>
      </c>
      <c r="C125" s="80">
        <v>0</v>
      </c>
      <c r="D125" s="80">
        <v>0</v>
      </c>
      <c r="E125" s="80">
        <v>0</v>
      </c>
      <c r="F125" s="80">
        <f>+C125+D125+E125</f>
        <v>0</v>
      </c>
      <c r="G125" s="80">
        <v>0</v>
      </c>
      <c r="H125" s="80">
        <v>0</v>
      </c>
      <c r="I125" s="80">
        <v>0</v>
      </c>
      <c r="J125" s="80">
        <f>+G125+H125</f>
        <v>0</v>
      </c>
      <c r="K125" s="80">
        <f>+F125-J125-I125</f>
        <v>0</v>
      </c>
      <c r="L125" s="74" t="e">
        <f>+(J125/F125)*100</f>
        <v>#DIV/0!</v>
      </c>
    </row>
    <row r="126" spans="1:12" hidden="1" x14ac:dyDescent="0.2">
      <c r="A126" s="9" t="s">
        <v>122</v>
      </c>
      <c r="B126" s="16" t="s">
        <v>123</v>
      </c>
      <c r="C126" s="80">
        <v>0</v>
      </c>
      <c r="D126" s="80">
        <v>0</v>
      </c>
      <c r="E126" s="80">
        <v>0</v>
      </c>
      <c r="F126" s="80">
        <f>+C126+D126+E126</f>
        <v>0</v>
      </c>
      <c r="G126" s="80">
        <v>0</v>
      </c>
      <c r="H126" s="80">
        <v>0</v>
      </c>
      <c r="I126" s="80">
        <v>0</v>
      </c>
      <c r="J126" s="80">
        <f>+G126+H126</f>
        <v>0</v>
      </c>
      <c r="K126" s="80">
        <f>+F126-J126-I126</f>
        <v>0</v>
      </c>
      <c r="L126" s="74" t="e">
        <f>+(J126/F126)*100</f>
        <v>#DIV/0!</v>
      </c>
    </row>
    <row r="127" spans="1:12" ht="10.8" thickBot="1" x14ac:dyDescent="0.25">
      <c r="A127" s="9"/>
      <c r="B127" s="16"/>
      <c r="C127" s="80"/>
      <c r="D127" s="80"/>
      <c r="E127" s="80"/>
      <c r="F127" s="80"/>
      <c r="G127" s="80"/>
      <c r="H127" s="80"/>
      <c r="I127" s="80"/>
      <c r="J127" s="80"/>
      <c r="K127" s="80"/>
      <c r="L127" s="70"/>
    </row>
    <row r="128" spans="1:12" ht="10.8" thickBot="1" x14ac:dyDescent="0.25">
      <c r="A128" s="25">
        <v>2</v>
      </c>
      <c r="B128" s="17" t="s">
        <v>124</v>
      </c>
      <c r="C128" s="79">
        <f>+C130+C137+C141+C150+C155</f>
        <v>34000</v>
      </c>
      <c r="D128" s="79">
        <f t="shared" ref="D128:K128" si="31">+D130+D137+D141+D150+D155</f>
        <v>0</v>
      </c>
      <c r="E128" s="79">
        <f t="shared" si="31"/>
        <v>0</v>
      </c>
      <c r="F128" s="79">
        <f t="shared" si="31"/>
        <v>34000</v>
      </c>
      <c r="G128" s="79">
        <f t="shared" si="31"/>
        <v>0</v>
      </c>
      <c r="H128" s="79">
        <f t="shared" si="31"/>
        <v>0</v>
      </c>
      <c r="I128" s="79">
        <f t="shared" si="31"/>
        <v>0</v>
      </c>
      <c r="J128" s="79">
        <f t="shared" si="31"/>
        <v>0</v>
      </c>
      <c r="K128" s="79">
        <f t="shared" si="31"/>
        <v>34000</v>
      </c>
      <c r="L128" s="69">
        <f>+(J128/F128)*100</f>
        <v>0</v>
      </c>
    </row>
    <row r="129" spans="1:12" ht="8.25" customHeight="1" x14ac:dyDescent="0.2">
      <c r="A129" s="9"/>
      <c r="B129" s="16"/>
      <c r="C129" s="78"/>
      <c r="D129" s="78"/>
      <c r="E129" s="78"/>
      <c r="F129" s="78"/>
      <c r="G129" s="78"/>
      <c r="H129" s="78"/>
      <c r="I129" s="78"/>
      <c r="J129" s="78"/>
      <c r="K129" s="78"/>
    </row>
    <row r="130" spans="1:12" hidden="1" outlineLevel="1" x14ac:dyDescent="0.2">
      <c r="A130" s="8" t="s">
        <v>125</v>
      </c>
      <c r="B130" s="18" t="s">
        <v>126</v>
      </c>
      <c r="C130" s="81">
        <f>+C132+C133+C134+C135</f>
        <v>0</v>
      </c>
      <c r="D130" s="81">
        <f t="shared" ref="D130:K130" si="32">+D132+D133+D134+D135</f>
        <v>0</v>
      </c>
      <c r="E130" s="81">
        <f t="shared" si="32"/>
        <v>0</v>
      </c>
      <c r="F130" s="81">
        <f t="shared" si="32"/>
        <v>0</v>
      </c>
      <c r="G130" s="81">
        <f t="shared" si="32"/>
        <v>0</v>
      </c>
      <c r="H130" s="81">
        <f t="shared" si="32"/>
        <v>0</v>
      </c>
      <c r="I130" s="81">
        <f t="shared" si="32"/>
        <v>0</v>
      </c>
      <c r="J130" s="81">
        <f t="shared" si="32"/>
        <v>0</v>
      </c>
      <c r="K130" s="81">
        <f t="shared" si="32"/>
        <v>0</v>
      </c>
      <c r="L130" s="73" t="e">
        <f>+(J130/F130)*100</f>
        <v>#DIV/0!</v>
      </c>
    </row>
    <row r="131" spans="1:12" ht="8.25" hidden="1" customHeight="1" outlineLevel="1" x14ac:dyDescent="0.2">
      <c r="A131" s="9"/>
      <c r="B131" s="16"/>
      <c r="C131" s="78"/>
      <c r="D131" s="78"/>
      <c r="E131" s="78"/>
      <c r="F131" s="78"/>
      <c r="G131" s="78"/>
      <c r="H131" s="78"/>
      <c r="I131" s="78"/>
      <c r="J131" s="78"/>
      <c r="K131" s="78"/>
    </row>
    <row r="132" spans="1:12" hidden="1" collapsed="1" x14ac:dyDescent="0.2">
      <c r="A132" s="9" t="s">
        <v>127</v>
      </c>
      <c r="B132" s="16" t="s">
        <v>128</v>
      </c>
      <c r="C132" s="80">
        <v>0</v>
      </c>
      <c r="D132" s="80">
        <v>0</v>
      </c>
      <c r="E132" s="80">
        <v>0</v>
      </c>
      <c r="F132" s="80">
        <f>+C132+D132+E132</f>
        <v>0</v>
      </c>
      <c r="G132" s="80">
        <v>0</v>
      </c>
      <c r="H132" s="80">
        <v>0</v>
      </c>
      <c r="I132" s="80">
        <v>0</v>
      </c>
      <c r="J132" s="80">
        <f>+G132+H132</f>
        <v>0</v>
      </c>
      <c r="K132" s="80">
        <f>+F132-J132-I132</f>
        <v>0</v>
      </c>
      <c r="L132" s="74" t="e">
        <f>+(J132/F132)*100</f>
        <v>#DIV/0!</v>
      </c>
    </row>
    <row r="133" spans="1:12" hidden="1" x14ac:dyDescent="0.2">
      <c r="A133" s="9" t="s">
        <v>129</v>
      </c>
      <c r="B133" s="16" t="s">
        <v>130</v>
      </c>
      <c r="C133" s="80">
        <v>0</v>
      </c>
      <c r="D133" s="80">
        <v>0</v>
      </c>
      <c r="E133" s="80">
        <v>0</v>
      </c>
      <c r="F133" s="80">
        <f>+C133+D133+E133</f>
        <v>0</v>
      </c>
      <c r="G133" s="80">
        <v>0</v>
      </c>
      <c r="H133" s="80">
        <v>0</v>
      </c>
      <c r="I133" s="80">
        <v>0</v>
      </c>
      <c r="J133" s="80">
        <f>+G133+H133</f>
        <v>0</v>
      </c>
      <c r="K133" s="80">
        <f>+F133-J133-I133</f>
        <v>0</v>
      </c>
      <c r="L133" s="74" t="e">
        <f>+(J133/F133)*100</f>
        <v>#DIV/0!</v>
      </c>
    </row>
    <row r="134" spans="1:12" hidden="1" x14ac:dyDescent="0.2">
      <c r="A134" s="9" t="s">
        <v>131</v>
      </c>
      <c r="B134" s="16" t="s">
        <v>132</v>
      </c>
      <c r="C134" s="80">
        <v>0</v>
      </c>
      <c r="D134" s="80">
        <v>0</v>
      </c>
      <c r="E134" s="80">
        <v>0</v>
      </c>
      <c r="F134" s="80">
        <f>+C134+D134+E134</f>
        <v>0</v>
      </c>
      <c r="G134" s="80">
        <v>0</v>
      </c>
      <c r="H134" s="80">
        <v>0</v>
      </c>
      <c r="I134" s="80">
        <v>0</v>
      </c>
      <c r="J134" s="80">
        <f>+G134+H134</f>
        <v>0</v>
      </c>
      <c r="K134" s="80">
        <f>+F134-J134-I134</f>
        <v>0</v>
      </c>
      <c r="L134" s="74" t="e">
        <f>+(J134/F134)*100</f>
        <v>#DIV/0!</v>
      </c>
    </row>
    <row r="135" spans="1:12" hidden="1" x14ac:dyDescent="0.2">
      <c r="A135" s="9" t="s">
        <v>133</v>
      </c>
      <c r="B135" s="16" t="s">
        <v>134</v>
      </c>
      <c r="C135" s="80">
        <v>0</v>
      </c>
      <c r="D135" s="80">
        <v>0</v>
      </c>
      <c r="E135" s="80">
        <v>0</v>
      </c>
      <c r="F135" s="80">
        <f>+C135+D135+E135</f>
        <v>0</v>
      </c>
      <c r="G135" s="80">
        <v>0</v>
      </c>
      <c r="H135" s="80">
        <v>0</v>
      </c>
      <c r="I135" s="80">
        <v>0</v>
      </c>
      <c r="J135" s="80">
        <f>+G135+H135</f>
        <v>0</v>
      </c>
      <c r="K135" s="80">
        <f>+F135-J135-I135</f>
        <v>0</v>
      </c>
      <c r="L135" s="74" t="e">
        <f>+(J135/F135)*100</f>
        <v>#DIV/0!</v>
      </c>
    </row>
    <row r="136" spans="1:12" ht="8.25" hidden="1" customHeight="1" outlineLevel="1" x14ac:dyDescent="0.2">
      <c r="A136" s="9"/>
      <c r="B136" s="16"/>
      <c r="C136" s="78"/>
      <c r="D136" s="78"/>
      <c r="E136" s="78"/>
      <c r="F136" s="78"/>
      <c r="G136" s="78"/>
      <c r="H136" s="78"/>
      <c r="I136" s="78"/>
      <c r="J136" s="78"/>
      <c r="K136" s="78"/>
    </row>
    <row r="137" spans="1:12" hidden="1" outlineLevel="1" x14ac:dyDescent="0.2">
      <c r="A137" s="8" t="s">
        <v>135</v>
      </c>
      <c r="B137" s="18" t="s">
        <v>136</v>
      </c>
      <c r="C137" s="81">
        <f>+C139</f>
        <v>0</v>
      </c>
      <c r="D137" s="81">
        <f t="shared" ref="D137:K137" si="33">+D139</f>
        <v>0</v>
      </c>
      <c r="E137" s="81">
        <f t="shared" si="33"/>
        <v>0</v>
      </c>
      <c r="F137" s="81">
        <f t="shared" si="33"/>
        <v>0</v>
      </c>
      <c r="G137" s="81">
        <v>0</v>
      </c>
      <c r="H137" s="81">
        <f t="shared" si="33"/>
        <v>0</v>
      </c>
      <c r="I137" s="81">
        <f t="shared" si="33"/>
        <v>0</v>
      </c>
      <c r="J137" s="81">
        <f t="shared" si="33"/>
        <v>0</v>
      </c>
      <c r="K137" s="81">
        <f t="shared" si="33"/>
        <v>0</v>
      </c>
      <c r="L137" s="73" t="e">
        <f>+(J137/F137)*100</f>
        <v>#DIV/0!</v>
      </c>
    </row>
    <row r="138" spans="1:12" ht="8.25" hidden="1" customHeight="1" outlineLevel="1" x14ac:dyDescent="0.2">
      <c r="A138" s="9"/>
      <c r="B138" s="16"/>
      <c r="C138" s="78"/>
      <c r="D138" s="78"/>
      <c r="E138" s="78"/>
      <c r="F138" s="78"/>
      <c r="G138" s="78"/>
      <c r="H138" s="78"/>
      <c r="I138" s="78"/>
      <c r="J138" s="78"/>
      <c r="K138" s="78"/>
    </row>
    <row r="139" spans="1:12" hidden="1" collapsed="1" x14ac:dyDescent="0.2">
      <c r="A139" s="9" t="s">
        <v>137</v>
      </c>
      <c r="B139" s="16" t="s">
        <v>138</v>
      </c>
      <c r="C139" s="80">
        <v>0</v>
      </c>
      <c r="D139" s="80">
        <v>0</v>
      </c>
      <c r="E139" s="80">
        <v>0</v>
      </c>
      <c r="F139" s="80">
        <f>+C139+D139+E139</f>
        <v>0</v>
      </c>
      <c r="G139" s="80">
        <v>0</v>
      </c>
      <c r="H139" s="80">
        <v>0</v>
      </c>
      <c r="I139" s="80">
        <v>0</v>
      </c>
      <c r="J139" s="80">
        <f>+G139+H139</f>
        <v>0</v>
      </c>
      <c r="K139" s="80">
        <f>+F139-J139-I139</f>
        <v>0</v>
      </c>
      <c r="L139" s="74" t="e">
        <f>+(J139/F139)*100</f>
        <v>#DIV/0!</v>
      </c>
    </row>
    <row r="140" spans="1:12" ht="8.25" hidden="1" customHeight="1" outlineLevel="1" x14ac:dyDescent="0.2">
      <c r="A140" s="9"/>
      <c r="B140" s="16"/>
      <c r="C140" s="78"/>
      <c r="D140" s="78"/>
      <c r="E140" s="78"/>
      <c r="F140" s="78"/>
      <c r="G140" s="78"/>
      <c r="H140" s="78"/>
      <c r="I140" s="78"/>
      <c r="J140" s="78"/>
      <c r="K140" s="78"/>
    </row>
    <row r="141" spans="1:12" hidden="1" outlineLevel="1" x14ac:dyDescent="0.2">
      <c r="A141" s="8" t="s">
        <v>139</v>
      </c>
      <c r="B141" s="18" t="s">
        <v>140</v>
      </c>
      <c r="C141" s="81">
        <f>+C143+C144+C145+C146+C147+C148</f>
        <v>34000</v>
      </c>
      <c r="D141" s="81">
        <f t="shared" ref="D141:K141" si="34">+D143+D144+D145+D146+D147+D148</f>
        <v>0</v>
      </c>
      <c r="E141" s="81">
        <f t="shared" si="34"/>
        <v>0</v>
      </c>
      <c r="F141" s="81">
        <f t="shared" si="34"/>
        <v>34000</v>
      </c>
      <c r="G141" s="81">
        <v>0</v>
      </c>
      <c r="H141" s="81">
        <f t="shared" si="34"/>
        <v>0</v>
      </c>
      <c r="I141" s="81">
        <f t="shared" si="34"/>
        <v>0</v>
      </c>
      <c r="J141" s="81">
        <f t="shared" si="34"/>
        <v>0</v>
      </c>
      <c r="K141" s="81">
        <f t="shared" si="34"/>
        <v>34000</v>
      </c>
      <c r="L141" s="73">
        <f>+(J141/F141)*100</f>
        <v>0</v>
      </c>
    </row>
    <row r="142" spans="1:12" ht="8.25" hidden="1" customHeight="1" outlineLevel="1" x14ac:dyDescent="0.2">
      <c r="A142" s="9"/>
      <c r="B142" s="16"/>
      <c r="C142" s="78"/>
      <c r="D142" s="78"/>
      <c r="E142" s="78"/>
      <c r="F142" s="78"/>
      <c r="G142" s="78"/>
      <c r="H142" s="78"/>
      <c r="I142" s="78"/>
      <c r="J142" s="78"/>
      <c r="K142" s="78"/>
    </row>
    <row r="143" spans="1:12" collapsed="1" x14ac:dyDescent="0.2">
      <c r="A143" s="9" t="s">
        <v>141</v>
      </c>
      <c r="B143" s="16" t="s">
        <v>142</v>
      </c>
      <c r="C143" s="80">
        <v>34000</v>
      </c>
      <c r="D143" s="80">
        <v>0</v>
      </c>
      <c r="E143" s="80">
        <v>0</v>
      </c>
      <c r="F143" s="80">
        <f t="shared" ref="F143:F148" si="35">+C143+D143+E143</f>
        <v>34000</v>
      </c>
      <c r="G143" s="80">
        <v>0</v>
      </c>
      <c r="H143" s="80">
        <v>0</v>
      </c>
      <c r="I143" s="80">
        <v>0</v>
      </c>
      <c r="J143" s="80">
        <f t="shared" ref="J143:J148" si="36">+G143+H143</f>
        <v>0</v>
      </c>
      <c r="K143" s="80">
        <f t="shared" ref="K143:K148" si="37">+F143-J143-I143</f>
        <v>34000</v>
      </c>
      <c r="L143" s="74">
        <f t="shared" ref="L143:L148" si="38">+(J143/F143)*100</f>
        <v>0</v>
      </c>
    </row>
    <row r="144" spans="1:12" hidden="1" x14ac:dyDescent="0.2">
      <c r="A144" s="9" t="s">
        <v>143</v>
      </c>
      <c r="B144" s="16" t="s">
        <v>320</v>
      </c>
      <c r="C144" s="80">
        <v>0</v>
      </c>
      <c r="D144" s="80">
        <v>0</v>
      </c>
      <c r="E144" s="80">
        <v>0</v>
      </c>
      <c r="F144" s="80">
        <f t="shared" si="35"/>
        <v>0</v>
      </c>
      <c r="G144" s="80">
        <v>0</v>
      </c>
      <c r="H144" s="80">
        <v>0</v>
      </c>
      <c r="I144" s="80">
        <v>0</v>
      </c>
      <c r="J144" s="80">
        <f t="shared" si="36"/>
        <v>0</v>
      </c>
      <c r="K144" s="80">
        <f t="shared" si="37"/>
        <v>0</v>
      </c>
      <c r="L144" s="74" t="e">
        <f t="shared" si="38"/>
        <v>#DIV/0!</v>
      </c>
    </row>
    <row r="145" spans="1:12" hidden="1" x14ac:dyDescent="0.2">
      <c r="A145" s="9" t="s">
        <v>144</v>
      </c>
      <c r="B145" s="16" t="s">
        <v>145</v>
      </c>
      <c r="C145" s="80">
        <v>0</v>
      </c>
      <c r="D145" s="80">
        <v>0</v>
      </c>
      <c r="E145" s="80">
        <v>0</v>
      </c>
      <c r="F145" s="80">
        <f>+C145+D145+E145</f>
        <v>0</v>
      </c>
      <c r="G145" s="80">
        <v>0</v>
      </c>
      <c r="H145" s="80">
        <v>0</v>
      </c>
      <c r="I145" s="80">
        <v>0</v>
      </c>
      <c r="J145" s="80">
        <f>+G145+H145</f>
        <v>0</v>
      </c>
      <c r="K145" s="80">
        <f>+F145-J145-I145</f>
        <v>0</v>
      </c>
      <c r="L145" s="74" t="e">
        <f t="shared" si="38"/>
        <v>#DIV/0!</v>
      </c>
    </row>
    <row r="146" spans="1:12" hidden="1" x14ac:dyDescent="0.2">
      <c r="A146" s="9" t="s">
        <v>146</v>
      </c>
      <c r="B146" s="16" t="s">
        <v>147</v>
      </c>
      <c r="C146" s="80">
        <v>0</v>
      </c>
      <c r="D146" s="80">
        <v>0</v>
      </c>
      <c r="E146" s="80">
        <v>0</v>
      </c>
      <c r="F146" s="80">
        <f t="shared" si="35"/>
        <v>0</v>
      </c>
      <c r="G146" s="80">
        <v>0</v>
      </c>
      <c r="H146" s="80">
        <v>0</v>
      </c>
      <c r="I146" s="80">
        <v>0</v>
      </c>
      <c r="J146" s="80">
        <f t="shared" si="36"/>
        <v>0</v>
      </c>
      <c r="K146" s="80">
        <f t="shared" si="37"/>
        <v>0</v>
      </c>
      <c r="L146" s="74" t="e">
        <f t="shared" si="38"/>
        <v>#DIV/0!</v>
      </c>
    </row>
    <row r="147" spans="1:12" hidden="1" x14ac:dyDescent="0.2">
      <c r="A147" s="9" t="s">
        <v>148</v>
      </c>
      <c r="B147" s="16" t="s">
        <v>149</v>
      </c>
      <c r="C147" s="80">
        <v>0</v>
      </c>
      <c r="D147" s="80">
        <v>0</v>
      </c>
      <c r="E147" s="80">
        <v>0</v>
      </c>
      <c r="F147" s="80">
        <f>+C147+D147+E147</f>
        <v>0</v>
      </c>
      <c r="G147" s="80">
        <v>0</v>
      </c>
      <c r="H147" s="80">
        <v>0</v>
      </c>
      <c r="I147" s="80">
        <v>0</v>
      </c>
      <c r="J147" s="80">
        <f>+G147+H147</f>
        <v>0</v>
      </c>
      <c r="K147" s="80">
        <f>+F147-J147-I147</f>
        <v>0</v>
      </c>
      <c r="L147" s="74" t="e">
        <f t="shared" si="38"/>
        <v>#DIV/0!</v>
      </c>
    </row>
    <row r="148" spans="1:12" hidden="1" x14ac:dyDescent="0.2">
      <c r="A148" s="9" t="s">
        <v>150</v>
      </c>
      <c r="B148" s="60" t="s">
        <v>321</v>
      </c>
      <c r="C148" s="80">
        <v>0</v>
      </c>
      <c r="D148" s="80">
        <v>0</v>
      </c>
      <c r="E148" s="80">
        <v>0</v>
      </c>
      <c r="F148" s="80">
        <f t="shared" si="35"/>
        <v>0</v>
      </c>
      <c r="G148" s="80">
        <v>0</v>
      </c>
      <c r="H148" s="80">
        <v>0</v>
      </c>
      <c r="I148" s="80">
        <v>0</v>
      </c>
      <c r="J148" s="80">
        <f t="shared" si="36"/>
        <v>0</v>
      </c>
      <c r="K148" s="80">
        <f t="shared" si="37"/>
        <v>0</v>
      </c>
      <c r="L148" s="74" t="e">
        <f t="shared" si="38"/>
        <v>#DIV/0!</v>
      </c>
    </row>
    <row r="149" spans="1:12" ht="8.25" hidden="1" customHeight="1" outlineLevel="1" x14ac:dyDescent="0.2">
      <c r="A149" s="9"/>
      <c r="B149" s="16"/>
      <c r="C149" s="78"/>
      <c r="D149" s="78"/>
      <c r="E149" s="78"/>
      <c r="F149" s="78"/>
      <c r="G149" s="78"/>
      <c r="H149" s="78"/>
      <c r="I149" s="78"/>
      <c r="J149" s="78"/>
      <c r="K149" s="78"/>
    </row>
    <row r="150" spans="1:12" hidden="1" outlineLevel="1" x14ac:dyDescent="0.2">
      <c r="A150" s="8" t="s">
        <v>151</v>
      </c>
      <c r="B150" s="18" t="s">
        <v>152</v>
      </c>
      <c r="C150" s="81">
        <f>+C152+C153</f>
        <v>0</v>
      </c>
      <c r="D150" s="81">
        <f t="shared" ref="D150:K150" si="39">+D152+D153</f>
        <v>0</v>
      </c>
      <c r="E150" s="81">
        <f t="shared" si="39"/>
        <v>0</v>
      </c>
      <c r="F150" s="81">
        <f t="shared" si="39"/>
        <v>0</v>
      </c>
      <c r="G150" s="81">
        <v>0</v>
      </c>
      <c r="H150" s="81">
        <f t="shared" si="39"/>
        <v>0</v>
      </c>
      <c r="I150" s="81">
        <f t="shared" si="39"/>
        <v>0</v>
      </c>
      <c r="J150" s="81">
        <f t="shared" si="39"/>
        <v>0</v>
      </c>
      <c r="K150" s="81">
        <f t="shared" si="39"/>
        <v>0</v>
      </c>
      <c r="L150" s="73" t="e">
        <f>+(J150/F150)*100</f>
        <v>#DIV/0!</v>
      </c>
    </row>
    <row r="151" spans="1:12" ht="6" hidden="1" customHeight="1" outlineLevel="1" x14ac:dyDescent="0.2">
      <c r="A151" s="9"/>
      <c r="B151" s="16"/>
      <c r="C151" s="78"/>
      <c r="D151" s="78"/>
      <c r="E151" s="78"/>
      <c r="F151" s="78"/>
      <c r="G151" s="78"/>
      <c r="H151" s="78"/>
      <c r="I151" s="78"/>
      <c r="J151" s="78"/>
      <c r="K151" s="78"/>
    </row>
    <row r="152" spans="1:12" ht="11.25" hidden="1" customHeight="1" collapsed="1" x14ac:dyDescent="0.2">
      <c r="A152" s="9" t="s">
        <v>153</v>
      </c>
      <c r="B152" s="16" t="s">
        <v>154</v>
      </c>
      <c r="C152" s="80">
        <v>0</v>
      </c>
      <c r="D152" s="80">
        <v>0</v>
      </c>
      <c r="E152" s="80">
        <v>0</v>
      </c>
      <c r="F152" s="80">
        <f>+C152+D152+E152</f>
        <v>0</v>
      </c>
      <c r="G152" s="80">
        <v>0</v>
      </c>
      <c r="H152" s="80">
        <v>0</v>
      </c>
      <c r="I152" s="80">
        <v>0</v>
      </c>
      <c r="J152" s="80">
        <f>+G152+H152</f>
        <v>0</v>
      </c>
      <c r="K152" s="80">
        <f>+F152-J152-I152</f>
        <v>0</v>
      </c>
      <c r="L152" s="74" t="e">
        <f>+(J152/F152)*100</f>
        <v>#DIV/0!</v>
      </c>
    </row>
    <row r="153" spans="1:12" ht="8.25" hidden="1" customHeight="1" x14ac:dyDescent="0.2">
      <c r="A153" s="9" t="s">
        <v>155</v>
      </c>
      <c r="B153" s="16" t="s">
        <v>156</v>
      </c>
      <c r="C153" s="80">
        <v>0</v>
      </c>
      <c r="D153" s="80">
        <v>0</v>
      </c>
      <c r="E153" s="80">
        <v>0</v>
      </c>
      <c r="F153" s="80">
        <f>+C153+D153+E153</f>
        <v>0</v>
      </c>
      <c r="G153" s="80">
        <v>0</v>
      </c>
      <c r="H153" s="80">
        <v>0</v>
      </c>
      <c r="I153" s="80">
        <v>0</v>
      </c>
      <c r="J153" s="80">
        <f>+G153+H153</f>
        <v>0</v>
      </c>
      <c r="K153" s="80">
        <f>+F153-J153-I153</f>
        <v>0</v>
      </c>
      <c r="L153" s="74" t="e">
        <f>+(J153/F153)*100</f>
        <v>#DIV/0!</v>
      </c>
    </row>
    <row r="154" spans="1:12" ht="8.25" hidden="1" customHeight="1" outlineLevel="1" x14ac:dyDescent="0.2">
      <c r="A154" s="9"/>
      <c r="B154" s="16"/>
      <c r="C154" s="78"/>
      <c r="D154" s="78"/>
      <c r="E154" s="78"/>
      <c r="F154" s="78"/>
      <c r="G154" s="78"/>
      <c r="H154" s="78"/>
      <c r="I154" s="78"/>
      <c r="J154" s="78"/>
      <c r="K154" s="78"/>
    </row>
    <row r="155" spans="1:12" hidden="1" outlineLevel="1" x14ac:dyDescent="0.2">
      <c r="A155" s="8" t="s">
        <v>157</v>
      </c>
      <c r="B155" s="18" t="s">
        <v>158</v>
      </c>
      <c r="C155" s="81">
        <f>+C157+C158+C159+C160+C161+C162+C163+C164</f>
        <v>0</v>
      </c>
      <c r="D155" s="81">
        <f t="shared" ref="D155:K155" si="40">+D157+D158+D159+D160+D161+D162+D163+D164</f>
        <v>0</v>
      </c>
      <c r="E155" s="81">
        <f t="shared" si="40"/>
        <v>0</v>
      </c>
      <c r="F155" s="81">
        <f t="shared" si="40"/>
        <v>0</v>
      </c>
      <c r="G155" s="81">
        <f t="shared" si="40"/>
        <v>0</v>
      </c>
      <c r="H155" s="81">
        <f t="shared" si="40"/>
        <v>0</v>
      </c>
      <c r="I155" s="81">
        <f t="shared" si="40"/>
        <v>0</v>
      </c>
      <c r="J155" s="81">
        <f t="shared" si="40"/>
        <v>0</v>
      </c>
      <c r="K155" s="81">
        <f t="shared" si="40"/>
        <v>0</v>
      </c>
      <c r="L155" s="73" t="e">
        <f>+(J155/F155)*100</f>
        <v>#DIV/0!</v>
      </c>
    </row>
    <row r="156" spans="1:12" ht="8.25" hidden="1" customHeight="1" outlineLevel="1" x14ac:dyDescent="0.2">
      <c r="A156" s="9"/>
      <c r="B156" s="16"/>
      <c r="C156" s="78"/>
      <c r="D156" s="78"/>
      <c r="E156" s="78"/>
      <c r="F156" s="78"/>
      <c r="G156" s="78"/>
      <c r="H156" s="78"/>
      <c r="I156" s="78"/>
      <c r="J156" s="78"/>
      <c r="K156" s="78"/>
    </row>
    <row r="157" spans="1:12" hidden="1" collapsed="1" x14ac:dyDescent="0.2">
      <c r="A157" s="9" t="s">
        <v>159</v>
      </c>
      <c r="B157" s="16" t="s">
        <v>160</v>
      </c>
      <c r="C157" s="80">
        <v>0</v>
      </c>
      <c r="D157" s="80">
        <v>0</v>
      </c>
      <c r="E157" s="80">
        <v>0</v>
      </c>
      <c r="F157" s="80">
        <f>+C157+D157+E157</f>
        <v>0</v>
      </c>
      <c r="G157" s="80">
        <v>0</v>
      </c>
      <c r="H157" s="80">
        <v>0</v>
      </c>
      <c r="I157" s="80">
        <v>0</v>
      </c>
      <c r="J157" s="80">
        <f>+G157+H157</f>
        <v>0</v>
      </c>
      <c r="K157" s="80">
        <f>+F157-J157-I157</f>
        <v>0</v>
      </c>
      <c r="L157" s="74" t="e">
        <f t="shared" ref="L157:L164" si="41">+(J157/F157)*100</f>
        <v>#DIV/0!</v>
      </c>
    </row>
    <row r="158" spans="1:12" hidden="1" x14ac:dyDescent="0.2">
      <c r="A158" s="9" t="s">
        <v>161</v>
      </c>
      <c r="B158" s="16" t="s">
        <v>162</v>
      </c>
      <c r="C158" s="80">
        <v>0</v>
      </c>
      <c r="D158" s="80">
        <v>0</v>
      </c>
      <c r="E158" s="80">
        <v>0</v>
      </c>
      <c r="F158" s="80">
        <f t="shared" ref="F158:F164" si="42">+C158+D158+E158</f>
        <v>0</v>
      </c>
      <c r="G158" s="80">
        <v>0</v>
      </c>
      <c r="H158" s="80">
        <v>0</v>
      </c>
      <c r="I158" s="80">
        <v>0</v>
      </c>
      <c r="J158" s="80">
        <f t="shared" ref="J158:J164" si="43">+G158+H158</f>
        <v>0</v>
      </c>
      <c r="K158" s="80">
        <f t="shared" ref="K158:K164" si="44">+F158-J158-I158</f>
        <v>0</v>
      </c>
      <c r="L158" s="74" t="e">
        <f t="shared" si="41"/>
        <v>#DIV/0!</v>
      </c>
    </row>
    <row r="159" spans="1:12" hidden="1" x14ac:dyDescent="0.2">
      <c r="A159" s="9" t="s">
        <v>163</v>
      </c>
      <c r="B159" s="16" t="s">
        <v>164</v>
      </c>
      <c r="C159" s="80">
        <v>0</v>
      </c>
      <c r="D159" s="80">
        <v>0</v>
      </c>
      <c r="E159" s="80">
        <v>0</v>
      </c>
      <c r="F159" s="80">
        <f>+C159+D159+E159</f>
        <v>0</v>
      </c>
      <c r="G159" s="80">
        <v>0</v>
      </c>
      <c r="H159" s="80">
        <v>0</v>
      </c>
      <c r="I159" s="80">
        <v>0</v>
      </c>
      <c r="J159" s="80">
        <f>+G159+H159</f>
        <v>0</v>
      </c>
      <c r="K159" s="80">
        <f>+F159-J159-I159</f>
        <v>0</v>
      </c>
      <c r="L159" s="74" t="e">
        <f t="shared" si="41"/>
        <v>#DIV/0!</v>
      </c>
    </row>
    <row r="160" spans="1:12" hidden="1" x14ac:dyDescent="0.2">
      <c r="A160" s="9" t="s">
        <v>165</v>
      </c>
      <c r="B160" s="16" t="s">
        <v>322</v>
      </c>
      <c r="C160" s="80">
        <v>0</v>
      </c>
      <c r="D160" s="80">
        <v>0</v>
      </c>
      <c r="E160" s="80">
        <v>0</v>
      </c>
      <c r="F160" s="80">
        <f t="shared" si="42"/>
        <v>0</v>
      </c>
      <c r="G160" s="80">
        <v>0</v>
      </c>
      <c r="H160" s="80">
        <v>0</v>
      </c>
      <c r="I160" s="80">
        <v>0</v>
      </c>
      <c r="J160" s="80">
        <f t="shared" si="43"/>
        <v>0</v>
      </c>
      <c r="K160" s="80">
        <f t="shared" si="44"/>
        <v>0</v>
      </c>
      <c r="L160" s="74" t="e">
        <f t="shared" si="41"/>
        <v>#DIV/0!</v>
      </c>
    </row>
    <row r="161" spans="1:12" hidden="1" x14ac:dyDescent="0.2">
      <c r="A161" s="9" t="s">
        <v>166</v>
      </c>
      <c r="B161" s="16" t="s">
        <v>167</v>
      </c>
      <c r="C161" s="80">
        <v>0</v>
      </c>
      <c r="D161" s="80">
        <v>0</v>
      </c>
      <c r="E161" s="80">
        <v>0</v>
      </c>
      <c r="F161" s="80">
        <f t="shared" si="42"/>
        <v>0</v>
      </c>
      <c r="G161" s="80">
        <v>0</v>
      </c>
      <c r="H161" s="80">
        <v>0</v>
      </c>
      <c r="I161" s="80">
        <v>0</v>
      </c>
      <c r="J161" s="80">
        <f t="shared" si="43"/>
        <v>0</v>
      </c>
      <c r="K161" s="80">
        <f t="shared" si="44"/>
        <v>0</v>
      </c>
      <c r="L161" s="74" t="e">
        <f t="shared" si="41"/>
        <v>#DIV/0!</v>
      </c>
    </row>
    <row r="162" spans="1:12" hidden="1" x14ac:dyDescent="0.2">
      <c r="A162" s="9" t="s">
        <v>168</v>
      </c>
      <c r="B162" s="16" t="s">
        <v>169</v>
      </c>
      <c r="C162" s="80">
        <v>0</v>
      </c>
      <c r="D162" s="80">
        <v>0</v>
      </c>
      <c r="E162" s="80">
        <v>0</v>
      </c>
      <c r="F162" s="80">
        <f t="shared" si="42"/>
        <v>0</v>
      </c>
      <c r="G162" s="80">
        <v>0</v>
      </c>
      <c r="H162" s="80">
        <v>0</v>
      </c>
      <c r="I162" s="80">
        <v>0</v>
      </c>
      <c r="J162" s="80">
        <f t="shared" si="43"/>
        <v>0</v>
      </c>
      <c r="K162" s="80">
        <f t="shared" si="44"/>
        <v>0</v>
      </c>
      <c r="L162" s="74" t="e">
        <f t="shared" si="41"/>
        <v>#DIV/0!</v>
      </c>
    </row>
    <row r="163" spans="1:12" hidden="1" x14ac:dyDescent="0.2">
      <c r="A163" s="9" t="s">
        <v>170</v>
      </c>
      <c r="B163" s="16" t="s">
        <v>171</v>
      </c>
      <c r="C163" s="80">
        <v>0</v>
      </c>
      <c r="D163" s="80">
        <v>0</v>
      </c>
      <c r="E163" s="80">
        <v>0</v>
      </c>
      <c r="F163" s="80">
        <f>+C163+D163+E163</f>
        <v>0</v>
      </c>
      <c r="G163" s="80">
        <v>0</v>
      </c>
      <c r="H163" s="80">
        <v>0</v>
      </c>
      <c r="I163" s="80">
        <v>0</v>
      </c>
      <c r="J163" s="80">
        <f>+G163+H163</f>
        <v>0</v>
      </c>
      <c r="K163" s="80">
        <f>+F163-J163-I163</f>
        <v>0</v>
      </c>
      <c r="L163" s="74" t="e">
        <f t="shared" si="41"/>
        <v>#DIV/0!</v>
      </c>
    </row>
    <row r="164" spans="1:12" hidden="1" x14ac:dyDescent="0.2">
      <c r="A164" s="9" t="s">
        <v>172</v>
      </c>
      <c r="B164" s="16" t="s">
        <v>323</v>
      </c>
      <c r="C164" s="80">
        <v>0</v>
      </c>
      <c r="D164" s="80">
        <v>0</v>
      </c>
      <c r="E164" s="80">
        <v>0</v>
      </c>
      <c r="F164" s="80">
        <f t="shared" si="42"/>
        <v>0</v>
      </c>
      <c r="G164" s="80">
        <v>0</v>
      </c>
      <c r="H164" s="80">
        <v>0</v>
      </c>
      <c r="I164" s="80">
        <v>0</v>
      </c>
      <c r="J164" s="80">
        <f t="shared" si="43"/>
        <v>0</v>
      </c>
      <c r="K164" s="80">
        <f t="shared" si="44"/>
        <v>0</v>
      </c>
      <c r="L164" s="74" t="e">
        <f t="shared" si="41"/>
        <v>#DIV/0!</v>
      </c>
    </row>
    <row r="165" spans="1:12" ht="10.8" thickBot="1" x14ac:dyDescent="0.25">
      <c r="A165" s="26"/>
      <c r="B165" s="21"/>
      <c r="C165" s="80"/>
      <c r="D165" s="80"/>
      <c r="E165" s="80"/>
      <c r="F165" s="80"/>
      <c r="G165" s="80"/>
      <c r="H165" s="80"/>
      <c r="I165" s="80"/>
      <c r="J165" s="80"/>
      <c r="K165" s="80"/>
      <c r="L165" s="70"/>
    </row>
    <row r="166" spans="1:12" ht="10.8" thickBot="1" x14ac:dyDescent="0.25">
      <c r="A166" s="25">
        <v>5</v>
      </c>
      <c r="B166" s="17" t="s">
        <v>173</v>
      </c>
      <c r="C166" s="79">
        <f>+C168+C179+C185</f>
        <v>3240000</v>
      </c>
      <c r="D166" s="79">
        <f t="shared" ref="D166:K166" si="45">+D168+D179+D185</f>
        <v>0</v>
      </c>
      <c r="E166" s="79">
        <f t="shared" si="45"/>
        <v>0</v>
      </c>
      <c r="F166" s="79">
        <f t="shared" si="45"/>
        <v>3240000</v>
      </c>
      <c r="G166" s="79">
        <f t="shared" si="45"/>
        <v>267771.81</v>
      </c>
      <c r="H166" s="79">
        <f t="shared" si="45"/>
        <v>94626.68</v>
      </c>
      <c r="I166" s="79">
        <f t="shared" si="45"/>
        <v>0</v>
      </c>
      <c r="J166" s="79">
        <f t="shared" si="45"/>
        <v>362398.49</v>
      </c>
      <c r="K166" s="79">
        <f t="shared" si="45"/>
        <v>2877601.51</v>
      </c>
      <c r="L166" s="69">
        <f>+(J166/F166)*100</f>
        <v>11.185138580246914</v>
      </c>
    </row>
    <row r="167" spans="1:12" ht="8.25" customHeight="1" x14ac:dyDescent="0.2">
      <c r="A167" s="9"/>
      <c r="B167" s="16"/>
      <c r="C167" s="78"/>
      <c r="D167" s="78"/>
      <c r="E167" s="78"/>
      <c r="F167" s="78"/>
      <c r="G167" s="78"/>
      <c r="H167" s="78"/>
      <c r="I167" s="78"/>
      <c r="J167" s="78"/>
      <c r="K167" s="78"/>
    </row>
    <row r="168" spans="1:12" hidden="1" outlineLevel="1" x14ac:dyDescent="0.2">
      <c r="A168" s="8" t="s">
        <v>174</v>
      </c>
      <c r="B168" s="18" t="s">
        <v>175</v>
      </c>
      <c r="C168" s="81">
        <f>+C170+C172+C173+C174+C175+C176+C177+C171</f>
        <v>3240000</v>
      </c>
      <c r="D168" s="81">
        <f>+D170+D172+D173+D174+D175+D176+D177+D171</f>
        <v>0</v>
      </c>
      <c r="E168" s="81">
        <f t="shared" ref="E168:K168" si="46">+E170+E172+E173+E174+E175+E176+E177+E171</f>
        <v>0</v>
      </c>
      <c r="F168" s="81">
        <f t="shared" si="46"/>
        <v>3240000</v>
      </c>
      <c r="G168" s="81">
        <f t="shared" si="46"/>
        <v>267771.81</v>
      </c>
      <c r="H168" s="81">
        <f t="shared" si="46"/>
        <v>94626.68</v>
      </c>
      <c r="I168" s="81">
        <f t="shared" si="46"/>
        <v>0</v>
      </c>
      <c r="J168" s="81">
        <f t="shared" si="46"/>
        <v>362398.49</v>
      </c>
      <c r="K168" s="81">
        <f t="shared" si="46"/>
        <v>2877601.51</v>
      </c>
      <c r="L168" s="73">
        <f>+(J168/F168)*100</f>
        <v>11.185138580246914</v>
      </c>
    </row>
    <row r="169" spans="1:12" ht="8.25" hidden="1" customHeight="1" outlineLevel="1" x14ac:dyDescent="0.2">
      <c r="A169" s="9"/>
      <c r="B169" s="16"/>
      <c r="C169" s="78"/>
      <c r="D169" s="78"/>
      <c r="E169" s="78"/>
      <c r="F169" s="78"/>
      <c r="G169" s="78"/>
      <c r="H169" s="78"/>
      <c r="I169" s="78"/>
      <c r="J169" s="78"/>
      <c r="K169" s="78"/>
    </row>
    <row r="170" spans="1:12" hidden="1" collapsed="1" x14ac:dyDescent="0.2">
      <c r="A170" s="9" t="s">
        <v>286</v>
      </c>
      <c r="B170" s="16" t="s">
        <v>287</v>
      </c>
      <c r="C170" s="80">
        <v>0</v>
      </c>
      <c r="D170" s="80">
        <v>0</v>
      </c>
      <c r="E170" s="80">
        <v>0</v>
      </c>
      <c r="F170" s="80">
        <f t="shared" ref="F170:F176" si="47">+C170+D170+E170</f>
        <v>0</v>
      </c>
      <c r="G170" s="80">
        <v>0</v>
      </c>
      <c r="H170" s="80">
        <v>0</v>
      </c>
      <c r="I170" s="80">
        <v>0</v>
      </c>
      <c r="J170" s="80">
        <f t="shared" ref="J170:J176" si="48">+G170+H170</f>
        <v>0</v>
      </c>
      <c r="K170" s="80">
        <f t="shared" ref="K170:K177" si="49">+F170-J170-I170</f>
        <v>0</v>
      </c>
      <c r="L170" s="74" t="e">
        <f t="shared" ref="L170:L177" si="50">+(J170/F170)*100</f>
        <v>#DIV/0!</v>
      </c>
    </row>
    <row r="171" spans="1:12" hidden="1" x14ac:dyDescent="0.2">
      <c r="A171" s="9" t="s">
        <v>176</v>
      </c>
      <c r="B171" s="16" t="s">
        <v>177</v>
      </c>
      <c r="C171" s="80">
        <v>0</v>
      </c>
      <c r="D171" s="80">
        <v>0</v>
      </c>
      <c r="E171" s="80">
        <v>0</v>
      </c>
      <c r="F171" s="80">
        <f t="shared" si="47"/>
        <v>0</v>
      </c>
      <c r="G171" s="80">
        <v>0</v>
      </c>
      <c r="H171" s="80">
        <v>0</v>
      </c>
      <c r="I171" s="80">
        <v>0</v>
      </c>
      <c r="J171" s="80">
        <f t="shared" si="48"/>
        <v>0</v>
      </c>
      <c r="K171" s="80">
        <f t="shared" si="49"/>
        <v>0</v>
      </c>
      <c r="L171" s="74" t="e">
        <f t="shared" si="50"/>
        <v>#DIV/0!</v>
      </c>
    </row>
    <row r="172" spans="1:12" x14ac:dyDescent="0.2">
      <c r="A172" s="9" t="s">
        <v>178</v>
      </c>
      <c r="B172" s="16" t="s">
        <v>179</v>
      </c>
      <c r="C172" s="80">
        <v>140000</v>
      </c>
      <c r="D172" s="80">
        <v>0</v>
      </c>
      <c r="E172" s="80">
        <v>0</v>
      </c>
      <c r="F172" s="80">
        <f>+C172+D172+E172</f>
        <v>140000</v>
      </c>
      <c r="G172" s="80">
        <v>0</v>
      </c>
      <c r="H172" s="80">
        <v>94626.68</v>
      </c>
      <c r="I172" s="80">
        <v>0</v>
      </c>
      <c r="J172" s="80">
        <f>+G172+H172</f>
        <v>94626.68</v>
      </c>
      <c r="K172" s="80">
        <f>+F172-J172-I172</f>
        <v>45373.320000000007</v>
      </c>
      <c r="L172" s="74">
        <f>+(J172/F172)*100</f>
        <v>67.590485714285705</v>
      </c>
    </row>
    <row r="173" spans="1:12" hidden="1" x14ac:dyDescent="0.2">
      <c r="A173" s="9" t="s">
        <v>180</v>
      </c>
      <c r="B173" s="16" t="s">
        <v>181</v>
      </c>
      <c r="C173" s="80">
        <v>0</v>
      </c>
      <c r="D173" s="80">
        <v>0</v>
      </c>
      <c r="E173" s="80">
        <v>0</v>
      </c>
      <c r="F173" s="80">
        <f>+C173+D173+E173</f>
        <v>0</v>
      </c>
      <c r="G173" s="80">
        <v>0</v>
      </c>
      <c r="H173" s="80">
        <v>0</v>
      </c>
      <c r="I173" s="80">
        <v>0</v>
      </c>
      <c r="J173" s="80">
        <f>+G173+H173</f>
        <v>0</v>
      </c>
      <c r="K173" s="80">
        <f>+F173-J173-I173</f>
        <v>0</v>
      </c>
      <c r="L173" s="74" t="e">
        <f t="shared" si="50"/>
        <v>#DIV/0!</v>
      </c>
    </row>
    <row r="174" spans="1:12" x14ac:dyDescent="0.2">
      <c r="A174" s="9" t="s">
        <v>182</v>
      </c>
      <c r="B174" s="16" t="s">
        <v>183</v>
      </c>
      <c r="C174" s="80">
        <v>3100000</v>
      </c>
      <c r="D174" s="80">
        <v>0</v>
      </c>
      <c r="E174" s="80">
        <v>0</v>
      </c>
      <c r="F174" s="80">
        <f>+C174+D174+E174</f>
        <v>3100000</v>
      </c>
      <c r="G174" s="80">
        <v>267771.81</v>
      </c>
      <c r="H174" s="80">
        <v>0</v>
      </c>
      <c r="I174" s="80">
        <v>0</v>
      </c>
      <c r="J174" s="80">
        <f>+G174+H174</f>
        <v>267771.81</v>
      </c>
      <c r="K174" s="80">
        <f>+F174-J174-I174</f>
        <v>2832228.19</v>
      </c>
      <c r="L174" s="74">
        <f>+(J174/F174)*100</f>
        <v>8.6378003225806452</v>
      </c>
    </row>
    <row r="175" spans="1:12" hidden="1" x14ac:dyDescent="0.2">
      <c r="A175" s="9" t="s">
        <v>184</v>
      </c>
      <c r="B175" s="16" t="s">
        <v>185</v>
      </c>
      <c r="C175" s="80">
        <v>0</v>
      </c>
      <c r="D175" s="80">
        <v>0</v>
      </c>
      <c r="E175" s="80">
        <v>0</v>
      </c>
      <c r="F175" s="80">
        <f t="shared" si="47"/>
        <v>0</v>
      </c>
      <c r="G175" s="80">
        <v>0</v>
      </c>
      <c r="H175" s="80">
        <v>0</v>
      </c>
      <c r="I175" s="80">
        <v>0</v>
      </c>
      <c r="J175" s="80">
        <f t="shared" si="48"/>
        <v>0</v>
      </c>
      <c r="K175" s="80">
        <f t="shared" si="49"/>
        <v>0</v>
      </c>
      <c r="L175" s="74" t="e">
        <f t="shared" si="50"/>
        <v>#DIV/0!</v>
      </c>
    </row>
    <row r="176" spans="1:12" hidden="1" x14ac:dyDescent="0.2">
      <c r="A176" s="9" t="s">
        <v>186</v>
      </c>
      <c r="B176" s="16" t="s">
        <v>187</v>
      </c>
      <c r="C176" s="80">
        <v>0</v>
      </c>
      <c r="D176" s="80">
        <v>0</v>
      </c>
      <c r="E176" s="80">
        <v>0</v>
      </c>
      <c r="F176" s="80">
        <f t="shared" si="47"/>
        <v>0</v>
      </c>
      <c r="G176" s="80">
        <v>0</v>
      </c>
      <c r="H176" s="80">
        <v>0</v>
      </c>
      <c r="I176" s="80">
        <v>0</v>
      </c>
      <c r="J176" s="80">
        <f t="shared" si="48"/>
        <v>0</v>
      </c>
      <c r="K176" s="80">
        <f t="shared" si="49"/>
        <v>0</v>
      </c>
      <c r="L176" s="74" t="e">
        <f t="shared" si="50"/>
        <v>#DIV/0!</v>
      </c>
    </row>
    <row r="177" spans="1:12" hidden="1" x14ac:dyDescent="0.2">
      <c r="A177" s="9" t="s">
        <v>188</v>
      </c>
      <c r="B177" s="19" t="s">
        <v>324</v>
      </c>
      <c r="C177" s="80">
        <v>0</v>
      </c>
      <c r="D177" s="80">
        <v>0</v>
      </c>
      <c r="E177" s="80">
        <v>0</v>
      </c>
      <c r="F177" s="80">
        <f>+C177+D177+E177</f>
        <v>0</v>
      </c>
      <c r="G177" s="80">
        <v>0</v>
      </c>
      <c r="H177" s="80">
        <v>0</v>
      </c>
      <c r="I177" s="80">
        <v>0</v>
      </c>
      <c r="J177" s="80">
        <f>+G177+H177</f>
        <v>0</v>
      </c>
      <c r="K177" s="80">
        <f t="shared" si="49"/>
        <v>0</v>
      </c>
      <c r="L177" s="74" t="e">
        <f t="shared" si="50"/>
        <v>#DIV/0!</v>
      </c>
    </row>
    <row r="178" spans="1:12" ht="8.25" hidden="1" customHeight="1" outlineLevel="1" x14ac:dyDescent="0.2">
      <c r="A178" s="9"/>
      <c r="B178" s="16"/>
      <c r="C178" s="78"/>
      <c r="D178" s="78"/>
      <c r="E178" s="78"/>
      <c r="F178" s="78"/>
      <c r="G178" s="78"/>
      <c r="H178" s="78"/>
      <c r="I178" s="78"/>
      <c r="J178" s="78"/>
      <c r="K178" s="78"/>
    </row>
    <row r="179" spans="1:12" hidden="1" outlineLevel="1" x14ac:dyDescent="0.2">
      <c r="A179" s="8" t="s">
        <v>189</v>
      </c>
      <c r="B179" s="18" t="s">
        <v>190</v>
      </c>
      <c r="C179" s="81">
        <f>+C181+C182+C183</f>
        <v>0</v>
      </c>
      <c r="D179" s="81">
        <f t="shared" ref="D179:K179" si="51">+D181+D182+D183</f>
        <v>0</v>
      </c>
      <c r="E179" s="81">
        <f t="shared" si="51"/>
        <v>0</v>
      </c>
      <c r="F179" s="81">
        <f t="shared" si="51"/>
        <v>0</v>
      </c>
      <c r="G179" s="81">
        <f t="shared" si="51"/>
        <v>0</v>
      </c>
      <c r="H179" s="81">
        <f t="shared" si="51"/>
        <v>0</v>
      </c>
      <c r="I179" s="81">
        <f t="shared" si="51"/>
        <v>0</v>
      </c>
      <c r="J179" s="81">
        <f t="shared" si="51"/>
        <v>0</v>
      </c>
      <c r="K179" s="81">
        <f t="shared" si="51"/>
        <v>0</v>
      </c>
      <c r="L179" s="73" t="e">
        <f>+(J179/F179)*100</f>
        <v>#DIV/0!</v>
      </c>
    </row>
    <row r="180" spans="1:12" ht="8.25" hidden="1" customHeight="1" outlineLevel="1" x14ac:dyDescent="0.2">
      <c r="A180" s="9"/>
      <c r="B180" s="16"/>
      <c r="C180" s="78"/>
      <c r="D180" s="78"/>
      <c r="E180" s="78"/>
      <c r="F180" s="78"/>
      <c r="G180" s="78"/>
      <c r="H180" s="78"/>
      <c r="I180" s="78"/>
      <c r="J180" s="78"/>
      <c r="K180" s="78"/>
    </row>
    <row r="181" spans="1:12" hidden="1" collapsed="1" x14ac:dyDescent="0.2">
      <c r="A181" s="9" t="s">
        <v>191</v>
      </c>
      <c r="B181" s="16" t="s">
        <v>192</v>
      </c>
      <c r="C181" s="80">
        <v>0</v>
      </c>
      <c r="D181" s="80">
        <v>0</v>
      </c>
      <c r="E181" s="80">
        <v>0</v>
      </c>
      <c r="F181" s="80">
        <f>+C181+D181+E181</f>
        <v>0</v>
      </c>
      <c r="G181" s="80">
        <v>0</v>
      </c>
      <c r="H181" s="80">
        <v>0</v>
      </c>
      <c r="I181" s="80">
        <v>0</v>
      </c>
      <c r="J181" s="80">
        <f>+G181+H181</f>
        <v>0</v>
      </c>
      <c r="K181" s="80">
        <f>+F181-J181-I181</f>
        <v>0</v>
      </c>
      <c r="L181" s="74" t="e">
        <f>+(J181/F181)*100</f>
        <v>#DIV/0!</v>
      </c>
    </row>
    <row r="182" spans="1:12" hidden="1" x14ac:dyDescent="0.2">
      <c r="A182" s="9" t="s">
        <v>193</v>
      </c>
      <c r="B182" s="16" t="s">
        <v>194</v>
      </c>
      <c r="C182" s="80">
        <v>0</v>
      </c>
      <c r="D182" s="80">
        <v>0</v>
      </c>
      <c r="E182" s="80">
        <v>0</v>
      </c>
      <c r="F182" s="80">
        <f>+C182+D182+E182</f>
        <v>0</v>
      </c>
      <c r="G182" s="80">
        <v>0</v>
      </c>
      <c r="H182" s="80">
        <v>0</v>
      </c>
      <c r="I182" s="80">
        <v>0</v>
      </c>
      <c r="J182" s="80">
        <f>+G182+H182</f>
        <v>0</v>
      </c>
      <c r="K182" s="80">
        <f>+F182-J182-I182</f>
        <v>0</v>
      </c>
      <c r="L182" s="74" t="e">
        <f>+(J182/F182)*100</f>
        <v>#DIV/0!</v>
      </c>
    </row>
    <row r="183" spans="1:12" hidden="1" x14ac:dyDescent="0.2">
      <c r="A183" s="9" t="s">
        <v>195</v>
      </c>
      <c r="B183" s="16" t="s">
        <v>196</v>
      </c>
      <c r="C183" s="80">
        <v>0</v>
      </c>
      <c r="D183" s="80">
        <v>0</v>
      </c>
      <c r="E183" s="80">
        <v>0</v>
      </c>
      <c r="F183" s="80">
        <f>+C183+D183+E183</f>
        <v>0</v>
      </c>
      <c r="G183" s="80">
        <v>0</v>
      </c>
      <c r="H183" s="80">
        <v>0</v>
      </c>
      <c r="I183" s="80">
        <v>0</v>
      </c>
      <c r="J183" s="80">
        <f>+G183+H183</f>
        <v>0</v>
      </c>
      <c r="K183" s="80">
        <f>+F183-J183-I183</f>
        <v>0</v>
      </c>
      <c r="L183" s="74" t="e">
        <f>+(J183/F183)*100</f>
        <v>#DIV/0!</v>
      </c>
    </row>
    <row r="184" spans="1:12" ht="8.25" hidden="1" customHeight="1" outlineLevel="1" x14ac:dyDescent="0.2">
      <c r="A184" s="9"/>
      <c r="B184" s="16"/>
      <c r="C184" s="78"/>
      <c r="D184" s="78"/>
      <c r="E184" s="78"/>
      <c r="F184" s="78"/>
      <c r="G184" s="78"/>
      <c r="H184" s="78"/>
      <c r="I184" s="78"/>
      <c r="J184" s="78"/>
      <c r="K184" s="78"/>
    </row>
    <row r="185" spans="1:12" hidden="1" outlineLevel="1" x14ac:dyDescent="0.2">
      <c r="A185" s="8" t="s">
        <v>197</v>
      </c>
      <c r="B185" s="18" t="s">
        <v>325</v>
      </c>
      <c r="C185" s="81">
        <f>+C187</f>
        <v>0</v>
      </c>
      <c r="D185" s="81">
        <f t="shared" ref="D185:K185" si="52">+D187</f>
        <v>0</v>
      </c>
      <c r="E185" s="81">
        <f t="shared" si="52"/>
        <v>0</v>
      </c>
      <c r="F185" s="81">
        <f t="shared" si="52"/>
        <v>0</v>
      </c>
      <c r="G185" s="81">
        <f t="shared" si="52"/>
        <v>0</v>
      </c>
      <c r="H185" s="81">
        <f t="shared" si="52"/>
        <v>0</v>
      </c>
      <c r="I185" s="81">
        <f t="shared" si="52"/>
        <v>0</v>
      </c>
      <c r="J185" s="81">
        <f t="shared" si="52"/>
        <v>0</v>
      </c>
      <c r="K185" s="81">
        <f t="shared" si="52"/>
        <v>0</v>
      </c>
      <c r="L185" s="73" t="e">
        <f>+(J185/F185)*100</f>
        <v>#DIV/0!</v>
      </c>
    </row>
    <row r="186" spans="1:12" ht="8.25" hidden="1" customHeight="1" outlineLevel="1" x14ac:dyDescent="0.2">
      <c r="A186" s="9"/>
      <c r="B186" s="16"/>
      <c r="C186" s="78"/>
      <c r="D186" s="78"/>
      <c r="E186" s="78"/>
      <c r="F186" s="78"/>
      <c r="G186" s="78"/>
      <c r="H186" s="78"/>
      <c r="I186" s="78"/>
      <c r="J186" s="78"/>
      <c r="K186" s="78"/>
    </row>
    <row r="187" spans="1:12" hidden="1" collapsed="1" x14ac:dyDescent="0.2">
      <c r="A187" s="9" t="s">
        <v>284</v>
      </c>
      <c r="B187" s="16" t="s">
        <v>285</v>
      </c>
      <c r="C187" s="80">
        <v>0</v>
      </c>
      <c r="D187" s="80">
        <v>0</v>
      </c>
      <c r="E187" s="80">
        <v>0</v>
      </c>
      <c r="F187" s="80">
        <f>+C187+D187+E187</f>
        <v>0</v>
      </c>
      <c r="G187" s="80">
        <v>0</v>
      </c>
      <c r="H187" s="80">
        <v>0</v>
      </c>
      <c r="I187" s="80">
        <v>0</v>
      </c>
      <c r="J187" s="80">
        <f>+G187+H187</f>
        <v>0</v>
      </c>
      <c r="K187" s="80">
        <f>+F187-J187-I187</f>
        <v>0</v>
      </c>
      <c r="L187" s="74" t="e">
        <f>+(J187/F187)*100</f>
        <v>#DIV/0!</v>
      </c>
    </row>
    <row r="188" spans="1:12" ht="10.8" thickBot="1" x14ac:dyDescent="0.25">
      <c r="A188" s="27"/>
      <c r="B188" s="22"/>
      <c r="C188" s="80"/>
      <c r="D188" s="80"/>
      <c r="E188" s="80"/>
      <c r="F188" s="80"/>
      <c r="G188" s="80"/>
      <c r="H188" s="80"/>
      <c r="I188" s="80"/>
      <c r="J188" s="80"/>
      <c r="K188" s="80"/>
      <c r="L188" s="70"/>
    </row>
    <row r="189" spans="1:12" ht="10.8" thickBot="1" x14ac:dyDescent="0.25">
      <c r="A189" s="25">
        <v>6</v>
      </c>
      <c r="B189" s="17" t="s">
        <v>198</v>
      </c>
      <c r="C189" s="79">
        <f>+C191+C197+C201+C205</f>
        <v>3372459</v>
      </c>
      <c r="D189" s="79">
        <f t="shared" ref="D189:K189" si="53">+D191+D197+D201+D205</f>
        <v>0</v>
      </c>
      <c r="E189" s="79">
        <f t="shared" si="53"/>
        <v>0</v>
      </c>
      <c r="F189" s="79">
        <f t="shared" si="53"/>
        <v>3372459</v>
      </c>
      <c r="G189" s="79">
        <f t="shared" si="53"/>
        <v>1000000</v>
      </c>
      <c r="H189" s="79">
        <f t="shared" si="53"/>
        <v>0</v>
      </c>
      <c r="I189" s="79">
        <f t="shared" si="53"/>
        <v>0</v>
      </c>
      <c r="J189" s="79">
        <f t="shared" si="53"/>
        <v>1000000</v>
      </c>
      <c r="K189" s="79">
        <f t="shared" si="53"/>
        <v>2372459</v>
      </c>
      <c r="L189" s="69">
        <f>+(J189/F189)*100</f>
        <v>29.651954256523204</v>
      </c>
    </row>
    <row r="190" spans="1:12" ht="8.25" customHeight="1" x14ac:dyDescent="0.2">
      <c r="A190" s="9"/>
      <c r="B190" s="16"/>
      <c r="C190" s="78"/>
      <c r="D190" s="78"/>
      <c r="E190" s="78"/>
      <c r="F190" s="78"/>
      <c r="G190" s="78"/>
      <c r="H190" s="78"/>
      <c r="I190" s="78"/>
      <c r="J190" s="78"/>
      <c r="K190" s="78"/>
    </row>
    <row r="191" spans="1:12" hidden="1" outlineLevel="1" x14ac:dyDescent="0.2">
      <c r="A191" s="8" t="s">
        <v>199</v>
      </c>
      <c r="B191" s="18" t="s">
        <v>200</v>
      </c>
      <c r="C191" s="81">
        <f>+C193+C194+C195</f>
        <v>1000000</v>
      </c>
      <c r="D191" s="81">
        <f t="shared" ref="D191:K191" si="54">+D193+D194+D195</f>
        <v>0</v>
      </c>
      <c r="E191" s="81">
        <f t="shared" si="54"/>
        <v>0</v>
      </c>
      <c r="F191" s="81">
        <f t="shared" si="54"/>
        <v>1000000</v>
      </c>
      <c r="G191" s="81">
        <f t="shared" si="54"/>
        <v>1000000</v>
      </c>
      <c r="H191" s="81">
        <f t="shared" si="54"/>
        <v>0</v>
      </c>
      <c r="I191" s="81">
        <f t="shared" si="54"/>
        <v>0</v>
      </c>
      <c r="J191" s="81">
        <f t="shared" si="54"/>
        <v>1000000</v>
      </c>
      <c r="K191" s="81">
        <f t="shared" si="54"/>
        <v>0</v>
      </c>
      <c r="L191" s="73">
        <f>+(J191/F191)*100</f>
        <v>100</v>
      </c>
    </row>
    <row r="192" spans="1:12" ht="8.25" hidden="1" customHeight="1" outlineLevel="1" x14ac:dyDescent="0.2">
      <c r="A192" s="9"/>
      <c r="B192" s="16"/>
      <c r="C192" s="78"/>
      <c r="D192" s="78"/>
      <c r="E192" s="78"/>
      <c r="F192" s="78"/>
      <c r="G192" s="78"/>
      <c r="H192" s="78"/>
      <c r="I192" s="78"/>
      <c r="J192" s="78"/>
      <c r="K192" s="78"/>
    </row>
    <row r="193" spans="1:12" collapsed="1" x14ac:dyDescent="0.2">
      <c r="A193" s="13" t="s">
        <v>201</v>
      </c>
      <c r="B193" s="20" t="s">
        <v>326</v>
      </c>
      <c r="C193" s="80">
        <v>1000000</v>
      </c>
      <c r="D193" s="80">
        <v>0</v>
      </c>
      <c r="E193" s="80">
        <v>0</v>
      </c>
      <c r="F193" s="80">
        <f>+C193+D193+E193</f>
        <v>1000000</v>
      </c>
      <c r="G193" s="80">
        <v>1000000</v>
      </c>
      <c r="H193" s="80">
        <v>0</v>
      </c>
      <c r="I193" s="80">
        <v>0</v>
      </c>
      <c r="J193" s="80">
        <f>+G193+H193</f>
        <v>1000000</v>
      </c>
      <c r="K193" s="80">
        <f>+F193-J193-I193</f>
        <v>0</v>
      </c>
      <c r="L193" s="74">
        <f>+(J193/F193)*100</f>
        <v>100</v>
      </c>
    </row>
    <row r="194" spans="1:12" hidden="1" x14ac:dyDescent="0.2">
      <c r="A194" s="13" t="s">
        <v>202</v>
      </c>
      <c r="B194" s="20" t="s">
        <v>327</v>
      </c>
      <c r="C194" s="80">
        <v>0</v>
      </c>
      <c r="D194" s="80">
        <v>0</v>
      </c>
      <c r="E194" s="80">
        <v>0</v>
      </c>
      <c r="F194" s="80">
        <f>+C194+D194+E194</f>
        <v>0</v>
      </c>
      <c r="G194" s="80">
        <v>0</v>
      </c>
      <c r="H194" s="80">
        <v>0</v>
      </c>
      <c r="I194" s="80">
        <v>0</v>
      </c>
      <c r="J194" s="80">
        <f>+G194+H194</f>
        <v>0</v>
      </c>
      <c r="K194" s="80">
        <f>+F194-J194-I194</f>
        <v>0</v>
      </c>
      <c r="L194" s="74" t="e">
        <f>+(J194/F194)*100</f>
        <v>#DIV/0!</v>
      </c>
    </row>
    <row r="195" spans="1:12" hidden="1" x14ac:dyDescent="0.2">
      <c r="A195" s="13" t="s">
        <v>289</v>
      </c>
      <c r="B195" s="20" t="s">
        <v>328</v>
      </c>
      <c r="C195" s="80">
        <v>0</v>
      </c>
      <c r="D195" s="80">
        <v>0</v>
      </c>
      <c r="E195" s="80">
        <v>0</v>
      </c>
      <c r="F195" s="80">
        <f>+C195+D195+E195</f>
        <v>0</v>
      </c>
      <c r="G195" s="80">
        <v>0</v>
      </c>
      <c r="H195" s="80">
        <v>0</v>
      </c>
      <c r="I195" s="80">
        <v>0</v>
      </c>
      <c r="J195" s="80">
        <f>+G195+H195</f>
        <v>0</v>
      </c>
      <c r="K195" s="80">
        <f>+F195-J195-I195</f>
        <v>0</v>
      </c>
      <c r="L195" s="74" t="e">
        <f>+(J195/F195)*100</f>
        <v>#DIV/0!</v>
      </c>
    </row>
    <row r="196" spans="1:12" ht="8.25" hidden="1" customHeight="1" outlineLevel="1" x14ac:dyDescent="0.2">
      <c r="A196" s="9"/>
      <c r="B196" s="16"/>
      <c r="C196" s="80"/>
      <c r="D196" s="80"/>
      <c r="E196" s="80"/>
      <c r="F196" s="80"/>
      <c r="G196" s="80"/>
      <c r="H196" s="80"/>
      <c r="I196" s="80"/>
      <c r="J196" s="80"/>
      <c r="K196" s="80"/>
    </row>
    <row r="197" spans="1:12" hidden="1" outlineLevel="1" x14ac:dyDescent="0.2">
      <c r="A197" s="8" t="s">
        <v>203</v>
      </c>
      <c r="B197" s="18" t="s">
        <v>204</v>
      </c>
      <c r="C197" s="81">
        <f>+C199</f>
        <v>2372459</v>
      </c>
      <c r="D197" s="81">
        <f t="shared" ref="D197:K197" si="55">+D199</f>
        <v>0</v>
      </c>
      <c r="E197" s="81">
        <f t="shared" si="55"/>
        <v>0</v>
      </c>
      <c r="F197" s="81">
        <f t="shared" si="55"/>
        <v>2372459</v>
      </c>
      <c r="G197" s="81">
        <f t="shared" si="55"/>
        <v>0</v>
      </c>
      <c r="H197" s="81">
        <f t="shared" si="55"/>
        <v>0</v>
      </c>
      <c r="I197" s="81">
        <f t="shared" si="55"/>
        <v>0</v>
      </c>
      <c r="J197" s="81">
        <f t="shared" si="55"/>
        <v>0</v>
      </c>
      <c r="K197" s="81">
        <f t="shared" si="55"/>
        <v>2372459</v>
      </c>
      <c r="L197" s="73">
        <f>+(J197/F197)*100</f>
        <v>0</v>
      </c>
    </row>
    <row r="198" spans="1:12" ht="8.25" hidden="1" customHeight="1" outlineLevel="1" x14ac:dyDescent="0.2">
      <c r="A198" s="9"/>
      <c r="B198" s="16"/>
      <c r="C198" s="80"/>
      <c r="D198" s="80"/>
      <c r="E198" s="80"/>
      <c r="F198" s="80"/>
      <c r="G198" s="80"/>
      <c r="H198" s="80"/>
      <c r="I198" s="80"/>
      <c r="J198" s="80"/>
      <c r="K198" s="80"/>
    </row>
    <row r="199" spans="1:12" collapsed="1" x14ac:dyDescent="0.2">
      <c r="A199" s="13" t="s">
        <v>205</v>
      </c>
      <c r="B199" s="20" t="s">
        <v>206</v>
      </c>
      <c r="C199" s="80">
        <v>2372459</v>
      </c>
      <c r="D199" s="80">
        <v>0</v>
      </c>
      <c r="E199" s="80">
        <v>0</v>
      </c>
      <c r="F199" s="80">
        <f>+C199+D199+E199</f>
        <v>2372459</v>
      </c>
      <c r="G199" s="80">
        <v>0</v>
      </c>
      <c r="H199" s="80">
        <v>0</v>
      </c>
      <c r="I199" s="80">
        <v>0</v>
      </c>
      <c r="J199" s="80">
        <f>+G199+H199</f>
        <v>0</v>
      </c>
      <c r="K199" s="80">
        <f>+F199-J199-I199</f>
        <v>2372459</v>
      </c>
      <c r="L199" s="74">
        <f>+(J199/F199)*100</f>
        <v>0</v>
      </c>
    </row>
    <row r="200" spans="1:12" hidden="1" outlineLevel="1" x14ac:dyDescent="0.2">
      <c r="A200" s="13"/>
      <c r="B200" s="20"/>
      <c r="C200" s="80"/>
      <c r="D200" s="80"/>
      <c r="E200" s="80"/>
      <c r="F200" s="80"/>
      <c r="G200" s="80"/>
      <c r="H200" s="80"/>
      <c r="I200" s="80"/>
      <c r="J200" s="80"/>
      <c r="K200" s="80"/>
      <c r="L200" s="74"/>
    </row>
    <row r="201" spans="1:12" hidden="1" outlineLevel="1" x14ac:dyDescent="0.2">
      <c r="A201" s="8" t="s">
        <v>233</v>
      </c>
      <c r="B201" s="18" t="s">
        <v>235</v>
      </c>
      <c r="C201" s="81">
        <f>+C203</f>
        <v>0</v>
      </c>
      <c r="D201" s="81">
        <f t="shared" ref="D201:K201" si="56">+D203</f>
        <v>0</v>
      </c>
      <c r="E201" s="81">
        <f t="shared" si="56"/>
        <v>0</v>
      </c>
      <c r="F201" s="81">
        <f t="shared" si="56"/>
        <v>0</v>
      </c>
      <c r="G201" s="81">
        <f t="shared" si="56"/>
        <v>0</v>
      </c>
      <c r="H201" s="81">
        <f t="shared" si="56"/>
        <v>0</v>
      </c>
      <c r="I201" s="81">
        <f t="shared" si="56"/>
        <v>0</v>
      </c>
      <c r="J201" s="81">
        <f t="shared" si="56"/>
        <v>0</v>
      </c>
      <c r="K201" s="81">
        <f t="shared" si="56"/>
        <v>0</v>
      </c>
      <c r="L201" s="73" t="e">
        <f>+(J201/F201)*100</f>
        <v>#DIV/0!</v>
      </c>
    </row>
    <row r="202" spans="1:12" hidden="1" outlineLevel="1" x14ac:dyDescent="0.2">
      <c r="A202" s="13"/>
      <c r="B202" s="20"/>
      <c r="C202" s="80"/>
      <c r="D202" s="80"/>
      <c r="E202" s="80"/>
      <c r="F202" s="80"/>
      <c r="G202" s="80"/>
      <c r="H202" s="80"/>
      <c r="I202" s="80"/>
      <c r="J202" s="80"/>
      <c r="K202" s="80"/>
      <c r="L202" s="74"/>
    </row>
    <row r="203" spans="1:12" hidden="1" collapsed="1" x14ac:dyDescent="0.2">
      <c r="A203" s="13" t="s">
        <v>234</v>
      </c>
      <c r="B203" s="20" t="s">
        <v>236</v>
      </c>
      <c r="C203" s="80">
        <v>0</v>
      </c>
      <c r="D203" s="80">
        <v>0</v>
      </c>
      <c r="E203" s="80">
        <v>0</v>
      </c>
      <c r="F203" s="80">
        <f>+C203+D203+E203</f>
        <v>0</v>
      </c>
      <c r="G203" s="80">
        <v>0</v>
      </c>
      <c r="H203" s="80">
        <v>0</v>
      </c>
      <c r="I203" s="80">
        <v>0</v>
      </c>
      <c r="J203" s="80">
        <f>+G203+H203</f>
        <v>0</v>
      </c>
      <c r="K203" s="80">
        <f>+F203-J203-I203</f>
        <v>0</v>
      </c>
      <c r="L203" s="74" t="e">
        <f>+(J203/F203)*100</f>
        <v>#DIV/0!</v>
      </c>
    </row>
    <row r="204" spans="1:12" ht="8.25" hidden="1" customHeight="1" outlineLevel="1" x14ac:dyDescent="0.2">
      <c r="A204" s="9"/>
      <c r="B204" s="16"/>
      <c r="C204" s="78"/>
      <c r="D204" s="78"/>
      <c r="E204" s="78"/>
      <c r="F204" s="78"/>
      <c r="G204" s="78"/>
      <c r="H204" s="78"/>
      <c r="I204" s="78"/>
      <c r="J204" s="78"/>
      <c r="K204" s="78"/>
    </row>
    <row r="205" spans="1:12" hidden="1" outlineLevel="1" x14ac:dyDescent="0.2">
      <c r="A205" s="8" t="s">
        <v>207</v>
      </c>
      <c r="B205" s="18" t="s">
        <v>208</v>
      </c>
      <c r="C205" s="81">
        <f>+C207+C208+C209</f>
        <v>0</v>
      </c>
      <c r="D205" s="81">
        <f t="shared" ref="D205:K205" si="57">+D207+D208+D209</f>
        <v>0</v>
      </c>
      <c r="E205" s="81">
        <f t="shared" si="57"/>
        <v>0</v>
      </c>
      <c r="F205" s="81">
        <f t="shared" si="57"/>
        <v>0</v>
      </c>
      <c r="G205" s="81">
        <f t="shared" si="57"/>
        <v>0</v>
      </c>
      <c r="H205" s="81">
        <f t="shared" si="57"/>
        <v>0</v>
      </c>
      <c r="I205" s="81">
        <f t="shared" si="57"/>
        <v>0</v>
      </c>
      <c r="J205" s="81">
        <f t="shared" si="57"/>
        <v>0</v>
      </c>
      <c r="K205" s="81">
        <f t="shared" si="57"/>
        <v>0</v>
      </c>
      <c r="L205" s="73">
        <v>0</v>
      </c>
    </row>
    <row r="206" spans="1:12" ht="8.25" hidden="1" customHeight="1" outlineLevel="1" x14ac:dyDescent="0.2">
      <c r="A206" s="9"/>
      <c r="B206" s="16"/>
      <c r="C206" s="78"/>
      <c r="D206" s="78"/>
      <c r="E206" s="78"/>
      <c r="F206" s="78"/>
      <c r="G206" s="78"/>
      <c r="H206" s="78"/>
      <c r="I206" s="78"/>
      <c r="J206" s="78"/>
      <c r="K206" s="78"/>
    </row>
    <row r="207" spans="1:12" hidden="1" collapsed="1" x14ac:dyDescent="0.2">
      <c r="A207" s="9" t="s">
        <v>209</v>
      </c>
      <c r="B207" s="16" t="s">
        <v>210</v>
      </c>
      <c r="C207" s="80">
        <v>0</v>
      </c>
      <c r="D207" s="80">
        <v>0</v>
      </c>
      <c r="E207" s="80">
        <v>0</v>
      </c>
      <c r="F207" s="80">
        <f>+C207+D207+E207</f>
        <v>0</v>
      </c>
      <c r="G207" s="80">
        <v>0</v>
      </c>
      <c r="H207" s="80">
        <v>0</v>
      </c>
      <c r="I207" s="80">
        <v>0</v>
      </c>
      <c r="J207" s="80">
        <f>+G207+H207</f>
        <v>0</v>
      </c>
      <c r="K207" s="80">
        <f>+F207-J207-I207</f>
        <v>0</v>
      </c>
      <c r="L207" s="74">
        <v>0</v>
      </c>
    </row>
    <row r="208" spans="1:12" hidden="1" x14ac:dyDescent="0.2">
      <c r="A208" s="9" t="s">
        <v>219</v>
      </c>
      <c r="B208" s="16" t="s">
        <v>220</v>
      </c>
      <c r="C208" s="80">
        <v>0</v>
      </c>
      <c r="D208" s="80">
        <v>0</v>
      </c>
      <c r="E208" s="80">
        <v>0</v>
      </c>
      <c r="F208" s="80">
        <f>+C208+D208+E208</f>
        <v>0</v>
      </c>
      <c r="G208" s="80">
        <v>0</v>
      </c>
      <c r="H208" s="80">
        <v>0</v>
      </c>
      <c r="I208" s="80">
        <v>0</v>
      </c>
      <c r="J208" s="80">
        <f>+G208+H208</f>
        <v>0</v>
      </c>
      <c r="K208" s="80">
        <f>+F208-J208-I208</f>
        <v>0</v>
      </c>
      <c r="L208" s="74" t="e">
        <f>+(J208/F208)*100</f>
        <v>#DIV/0!</v>
      </c>
    </row>
    <row r="209" spans="1:12" x14ac:dyDescent="0.2">
      <c r="A209" s="9"/>
      <c r="B209" s="16"/>
      <c r="C209" s="80"/>
      <c r="D209" s="80"/>
      <c r="E209" s="80"/>
      <c r="F209" s="80"/>
      <c r="G209" s="80"/>
      <c r="H209" s="80"/>
      <c r="I209" s="80"/>
      <c r="J209" s="80"/>
      <c r="K209" s="80"/>
      <c r="L209" s="70"/>
    </row>
    <row r="210" spans="1:12" ht="6" customHeight="1" thickBot="1" x14ac:dyDescent="0.25">
      <c r="A210" s="9"/>
      <c r="B210" s="16"/>
      <c r="C210" s="80"/>
      <c r="D210" s="80"/>
      <c r="E210" s="80"/>
      <c r="F210" s="80"/>
      <c r="G210" s="80"/>
      <c r="H210" s="80"/>
      <c r="I210" s="80"/>
      <c r="J210" s="80"/>
      <c r="K210" s="80"/>
      <c r="L210" s="70"/>
    </row>
    <row r="211" spans="1:12" ht="13.5" customHeight="1" thickBot="1" x14ac:dyDescent="0.25">
      <c r="A211" s="25">
        <v>9</v>
      </c>
      <c r="B211" s="17" t="s">
        <v>211</v>
      </c>
      <c r="C211" s="79">
        <f>+C213</f>
        <v>234156190</v>
      </c>
      <c r="D211" s="79">
        <f t="shared" ref="D211:K211" si="58">+D213</f>
        <v>-228268200</v>
      </c>
      <c r="E211" s="79">
        <f t="shared" si="58"/>
        <v>0</v>
      </c>
      <c r="F211" s="79">
        <f t="shared" si="58"/>
        <v>5887990</v>
      </c>
      <c r="G211" s="79">
        <f t="shared" si="58"/>
        <v>0</v>
      </c>
      <c r="H211" s="79">
        <f t="shared" si="58"/>
        <v>0</v>
      </c>
      <c r="I211" s="79">
        <f t="shared" si="58"/>
        <v>0</v>
      </c>
      <c r="J211" s="79">
        <f t="shared" si="58"/>
        <v>0</v>
      </c>
      <c r="K211" s="79">
        <f t="shared" si="58"/>
        <v>5887990</v>
      </c>
      <c r="L211" s="69">
        <v>0</v>
      </c>
    </row>
    <row r="212" spans="1:12" ht="8.25" customHeight="1" x14ac:dyDescent="0.2">
      <c r="A212" s="9"/>
      <c r="B212" s="16"/>
      <c r="C212" s="78"/>
      <c r="D212" s="78"/>
      <c r="E212" s="78"/>
      <c r="F212" s="78"/>
      <c r="G212" s="78"/>
      <c r="H212" s="78"/>
      <c r="I212" s="78"/>
      <c r="J212" s="78"/>
      <c r="K212" s="78"/>
    </row>
    <row r="213" spans="1:12" hidden="1" outlineLevel="1" x14ac:dyDescent="0.2">
      <c r="A213" s="8" t="s">
        <v>212</v>
      </c>
      <c r="B213" s="18" t="s">
        <v>213</v>
      </c>
      <c r="C213" s="81">
        <f>+C215+C216</f>
        <v>234156190</v>
      </c>
      <c r="D213" s="81">
        <f t="shared" ref="D213:K213" si="59">+D215+D216</f>
        <v>-228268200</v>
      </c>
      <c r="E213" s="81">
        <f t="shared" si="59"/>
        <v>0</v>
      </c>
      <c r="F213" s="81">
        <f t="shared" si="59"/>
        <v>5887990</v>
      </c>
      <c r="G213" s="81">
        <f t="shared" si="59"/>
        <v>0</v>
      </c>
      <c r="H213" s="81">
        <f t="shared" si="59"/>
        <v>0</v>
      </c>
      <c r="I213" s="81">
        <f t="shared" si="59"/>
        <v>0</v>
      </c>
      <c r="J213" s="81">
        <f t="shared" si="59"/>
        <v>0</v>
      </c>
      <c r="K213" s="81">
        <f t="shared" si="59"/>
        <v>5887990</v>
      </c>
      <c r="L213" s="73">
        <v>0</v>
      </c>
    </row>
    <row r="214" spans="1:12" ht="8.25" hidden="1" customHeight="1" outlineLevel="1" x14ac:dyDescent="0.2">
      <c r="A214" s="9"/>
      <c r="B214" s="16"/>
      <c r="C214" s="78"/>
      <c r="D214" s="78"/>
      <c r="E214" s="78"/>
      <c r="F214" s="78"/>
      <c r="G214" s="78"/>
      <c r="H214" s="78"/>
      <c r="I214" s="78"/>
      <c r="J214" s="78"/>
      <c r="K214" s="78"/>
    </row>
    <row r="215" spans="1:12" hidden="1" collapsed="1" x14ac:dyDescent="0.2">
      <c r="A215" s="9" t="s">
        <v>214</v>
      </c>
      <c r="B215" s="20" t="s">
        <v>215</v>
      </c>
      <c r="C215" s="80">
        <v>0</v>
      </c>
      <c r="D215" s="80">
        <v>0</v>
      </c>
      <c r="E215" s="80">
        <v>0</v>
      </c>
      <c r="F215" s="80">
        <f>+C215+D215+E215</f>
        <v>0</v>
      </c>
      <c r="G215" s="80">
        <v>0</v>
      </c>
      <c r="H215" s="80">
        <v>0</v>
      </c>
      <c r="I215" s="80">
        <v>0</v>
      </c>
      <c r="J215" s="80">
        <f>+G215+H215</f>
        <v>0</v>
      </c>
      <c r="K215" s="80">
        <f>+F215-J215-I215</f>
        <v>0</v>
      </c>
      <c r="L215" s="74">
        <v>0</v>
      </c>
    </row>
    <row r="216" spans="1:12" x14ac:dyDescent="0.2">
      <c r="A216" s="9" t="s">
        <v>216</v>
      </c>
      <c r="B216" s="16" t="s">
        <v>217</v>
      </c>
      <c r="C216" s="80">
        <v>234156190</v>
      </c>
      <c r="D216" s="80">
        <v>-228268200</v>
      </c>
      <c r="E216" s="80">
        <v>0</v>
      </c>
      <c r="F216" s="80">
        <f>+C216+D216+E216</f>
        <v>5887990</v>
      </c>
      <c r="G216" s="80">
        <v>0</v>
      </c>
      <c r="H216" s="80">
        <v>0</v>
      </c>
      <c r="I216" s="80">
        <v>0</v>
      </c>
      <c r="J216" s="80">
        <f>+G216+H216</f>
        <v>0</v>
      </c>
      <c r="K216" s="80">
        <f>+F216-J216-I216</f>
        <v>5887990</v>
      </c>
      <c r="L216" s="74">
        <f>+(J216/F216)*100</f>
        <v>0</v>
      </c>
    </row>
    <row r="217" spans="1:12" ht="10.8" thickBot="1" x14ac:dyDescent="0.25">
      <c r="A217" s="26"/>
      <c r="B217" s="21"/>
      <c r="C217" s="71"/>
      <c r="D217" s="71"/>
      <c r="E217" s="71"/>
      <c r="F217" s="80"/>
      <c r="G217" s="71"/>
      <c r="H217" s="71"/>
      <c r="I217" s="71"/>
      <c r="J217" s="71"/>
      <c r="K217" s="71"/>
      <c r="L217" s="71"/>
    </row>
    <row r="218" spans="1:12" ht="10.8" thickBot="1" x14ac:dyDescent="0.25">
      <c r="A218" s="14"/>
      <c r="B218" s="15"/>
      <c r="C218" s="72"/>
      <c r="D218" s="72"/>
      <c r="E218" s="72"/>
      <c r="F218" s="72"/>
      <c r="G218" s="72"/>
      <c r="H218" s="72"/>
      <c r="I218" s="72"/>
      <c r="J218" s="72"/>
      <c r="K218" s="72"/>
      <c r="L218" s="75"/>
    </row>
    <row r="219" spans="1:12" ht="10.8" thickTop="1" x14ac:dyDescent="0.2"/>
  </sheetData>
  <mergeCells count="14">
    <mergeCell ref="A6:L6"/>
    <mergeCell ref="A1:L1"/>
    <mergeCell ref="A2:L2"/>
    <mergeCell ref="A3:L3"/>
    <mergeCell ref="A4:L4"/>
    <mergeCell ref="A5:L5"/>
    <mergeCell ref="L8:L9"/>
    <mergeCell ref="M8:M9"/>
    <mergeCell ref="A8:A9"/>
    <mergeCell ref="B8:B9"/>
    <mergeCell ref="C8:C9"/>
    <mergeCell ref="D8:D9"/>
    <mergeCell ref="E8:E9"/>
    <mergeCell ref="F8:F9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0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13</vt:i4>
      </vt:variant>
    </vt:vector>
  </HeadingPairs>
  <TitlesOfParts>
    <vt:vector size="29" baseType="lpstr">
      <vt:lpstr>Hoja1</vt:lpstr>
      <vt:lpstr>CONSOL-ING</vt:lpstr>
      <vt:lpstr>PRO-1</vt:lpstr>
      <vt:lpstr>PRO-2</vt:lpstr>
      <vt:lpstr>PRO-3</vt:lpstr>
      <vt:lpstr>PRO-4</vt:lpstr>
      <vt:lpstr>CONSOLIDADO</vt:lpstr>
      <vt:lpstr>PROGRAMA 01</vt:lpstr>
      <vt:lpstr>PROGRAMA 02 </vt:lpstr>
      <vt:lpstr>PROGRAMA 03 CON PROYEC.</vt:lpstr>
      <vt:lpstr>PROGRAMA 04</vt:lpstr>
      <vt:lpstr>CLASIF.ECONOMICO DEL GTO</vt:lpstr>
      <vt:lpstr>PROGRAMA 01 (CEG)</vt:lpstr>
      <vt:lpstr>PROGRAMA 02 (CEG)</vt:lpstr>
      <vt:lpstr>PROGRAMA 03 (CEG)</vt:lpstr>
      <vt:lpstr>PROGRAMA 04 (CEG)</vt:lpstr>
      <vt:lpstr>CONSOLIDADO!Área_de_impresión</vt:lpstr>
      <vt:lpstr>'CONSOL-ING'!Área_de_impresión</vt:lpstr>
      <vt:lpstr>'PROGRAMA 03 CON PROYEC.'!Área_de_impresión</vt:lpstr>
      <vt:lpstr>'CLASIF.ECONOMICO DEL GTO'!Títulos_a_imprimir</vt:lpstr>
      <vt:lpstr>CONSOLIDADO!Títulos_a_imprimir</vt:lpstr>
      <vt:lpstr>'PROGRAMA 01'!Títulos_a_imprimir</vt:lpstr>
      <vt:lpstr>'PROGRAMA 01 (CEG)'!Títulos_a_imprimir</vt:lpstr>
      <vt:lpstr>'PROGRAMA 02 '!Títulos_a_imprimir</vt:lpstr>
      <vt:lpstr>'PROGRAMA 02 (CEG)'!Títulos_a_imprimir</vt:lpstr>
      <vt:lpstr>'PROGRAMA 03 (CEG)'!Títulos_a_imprimir</vt:lpstr>
      <vt:lpstr>'PROGRAMA 03 CON PROYEC.'!Títulos_a_imprimir</vt:lpstr>
      <vt:lpstr>'PROGRAMA 04'!Títulos_a_imprimir</vt:lpstr>
      <vt:lpstr>'PROGRAMA 04 (CEG)'!Títulos_a_imprimir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Vindas Esquivel</dc:creator>
  <cp:lastModifiedBy>Osvaldo Vindas Esquivel</cp:lastModifiedBy>
  <cp:lastPrinted>2022-02-11T20:50:09Z</cp:lastPrinted>
  <dcterms:created xsi:type="dcterms:W3CDTF">2011-02-07T13:39:35Z</dcterms:created>
  <dcterms:modified xsi:type="dcterms:W3CDTF">2022-02-11T20:50:32Z</dcterms:modified>
</cp:coreProperties>
</file>